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OF RECURSOS\Documents\PLAN DE COMPRAS\PLAN DE COMPRAS 2024\SEGUIMIENTO\"/>
    </mc:Choice>
  </mc:AlternateContent>
  <xr:revisionPtr revIDLastSave="0" documentId="13_ncr:1_{259EE38E-3F53-4DEF-9BB5-B2BBA4EB5FF0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Ejec. Consolidada (2)" sheetId="3" state="hidden" r:id="rId1"/>
    <sheet name="RESUMEN" sheetId="2" state="hidden" r:id="rId2"/>
    <sheet name="Ejec. Consolidada" sheetId="1" r:id="rId3"/>
  </sheets>
  <definedNames>
    <definedName name="_xlnm._FilterDatabase" localSheetId="2" hidden="1">'Ejec. Consolidada'!$A$8:$H$361</definedName>
    <definedName name="_xlnm._FilterDatabase" localSheetId="0" hidden="1">'Ejec. Consolidada (2)'!$A$8:$I$361</definedName>
    <definedName name="_xlnm._FilterDatabase" localSheetId="1" hidden="1">RESUMEN!$A$8:$I$296</definedName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1">#REF!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9" i="1" l="1"/>
  <c r="F179" i="1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10" i="3"/>
  <c r="G361" i="3"/>
  <c r="F360" i="3"/>
  <c r="E360" i="3"/>
  <c r="D360" i="3"/>
  <c r="I359" i="3"/>
  <c r="G359" i="3"/>
  <c r="F358" i="3"/>
  <c r="E358" i="3"/>
  <c r="E357" i="3" s="1"/>
  <c r="E356" i="3" s="1"/>
  <c r="D358" i="3"/>
  <c r="D357" i="3" s="1"/>
  <c r="D356" i="3" s="1"/>
  <c r="I354" i="3"/>
  <c r="G354" i="3"/>
  <c r="I353" i="3"/>
  <c r="G353" i="3"/>
  <c r="I352" i="3"/>
  <c r="G352" i="3"/>
  <c r="F351" i="3"/>
  <c r="E351" i="3"/>
  <c r="D351" i="3"/>
  <c r="I350" i="3"/>
  <c r="G350" i="3"/>
  <c r="I349" i="3"/>
  <c r="G349" i="3"/>
  <c r="I348" i="3"/>
  <c r="G348" i="3"/>
  <c r="I347" i="3"/>
  <c r="G347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F340" i="3"/>
  <c r="E340" i="3"/>
  <c r="D340" i="3"/>
  <c r="I337" i="3"/>
  <c r="G337" i="3"/>
  <c r="I336" i="3"/>
  <c r="G336" i="3"/>
  <c r="I335" i="3"/>
  <c r="G335" i="3"/>
  <c r="F334" i="3"/>
  <c r="E334" i="3"/>
  <c r="D334" i="3"/>
  <c r="I333" i="3"/>
  <c r="G333" i="3"/>
  <c r="I332" i="3"/>
  <c r="G332" i="3"/>
  <c r="F331" i="3"/>
  <c r="E331" i="3"/>
  <c r="D331" i="3"/>
  <c r="I330" i="3"/>
  <c r="G330" i="3"/>
  <c r="F329" i="3"/>
  <c r="E329" i="3"/>
  <c r="D329" i="3"/>
  <c r="I328" i="3"/>
  <c r="G328" i="3"/>
  <c r="I327" i="3"/>
  <c r="G327" i="3"/>
  <c r="I326" i="3"/>
  <c r="G326" i="3"/>
  <c r="I325" i="3"/>
  <c r="G325" i="3"/>
  <c r="F324" i="3"/>
  <c r="E324" i="3"/>
  <c r="D324" i="3"/>
  <c r="I323" i="3"/>
  <c r="G323" i="3"/>
  <c r="I322" i="3"/>
  <c r="G322" i="3"/>
  <c r="I321" i="3"/>
  <c r="G321" i="3"/>
  <c r="I320" i="3"/>
  <c r="G320" i="3"/>
  <c r="F319" i="3"/>
  <c r="E319" i="3"/>
  <c r="D319" i="3"/>
  <c r="I318" i="3"/>
  <c r="G318" i="3"/>
  <c r="F317" i="3"/>
  <c r="E317" i="3"/>
  <c r="D317" i="3"/>
  <c r="I316" i="3"/>
  <c r="G316" i="3"/>
  <c r="I315" i="3"/>
  <c r="G315" i="3"/>
  <c r="I314" i="3"/>
  <c r="G314" i="3"/>
  <c r="I313" i="3"/>
  <c r="G313" i="3"/>
  <c r="I312" i="3"/>
  <c r="G312" i="3"/>
  <c r="F311" i="3"/>
  <c r="E311" i="3"/>
  <c r="D311" i="3"/>
  <c r="I310" i="3"/>
  <c r="G310" i="3"/>
  <c r="I309" i="3"/>
  <c r="G309" i="3"/>
  <c r="I308" i="3"/>
  <c r="G308" i="3"/>
  <c r="I307" i="3"/>
  <c r="G307" i="3"/>
  <c r="I306" i="3"/>
  <c r="G306" i="3"/>
  <c r="F305" i="3"/>
  <c r="E305" i="3"/>
  <c r="D305" i="3"/>
  <c r="I303" i="3"/>
  <c r="G303" i="3"/>
  <c r="F302" i="3"/>
  <c r="E302" i="3"/>
  <c r="D302" i="3"/>
  <c r="I301" i="3"/>
  <c r="G301" i="3"/>
  <c r="F300" i="3"/>
  <c r="E300" i="3"/>
  <c r="D300" i="3"/>
  <c r="I299" i="3"/>
  <c r="G299" i="3"/>
  <c r="I298" i="3"/>
  <c r="G298" i="3"/>
  <c r="I297" i="3"/>
  <c r="G297" i="3"/>
  <c r="I296" i="3"/>
  <c r="G296" i="3"/>
  <c r="I295" i="3"/>
  <c r="G295" i="3"/>
  <c r="I294" i="3"/>
  <c r="G294" i="3"/>
  <c r="I293" i="3"/>
  <c r="G293" i="3"/>
  <c r="I292" i="3"/>
  <c r="G292" i="3"/>
  <c r="I291" i="3"/>
  <c r="G291" i="3"/>
  <c r="I290" i="3"/>
  <c r="G290" i="3"/>
  <c r="H290" i="3" s="1"/>
  <c r="I289" i="3"/>
  <c r="G289" i="3"/>
  <c r="H289" i="3" s="1"/>
  <c r="I288" i="3"/>
  <c r="G288" i="3"/>
  <c r="I287" i="3"/>
  <c r="G287" i="3"/>
  <c r="I286" i="3"/>
  <c r="G286" i="3"/>
  <c r="F285" i="3"/>
  <c r="E285" i="3"/>
  <c r="D285" i="3"/>
  <c r="I283" i="3"/>
  <c r="G283" i="3"/>
  <c r="I282" i="3"/>
  <c r="G282" i="3"/>
  <c r="I281" i="3"/>
  <c r="G281" i="3"/>
  <c r="F280" i="3"/>
  <c r="E280" i="3"/>
  <c r="D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F265" i="3"/>
  <c r="E265" i="3"/>
  <c r="G265" i="3" s="1"/>
  <c r="D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F256" i="3"/>
  <c r="E256" i="3"/>
  <c r="D256" i="3"/>
  <c r="I255" i="3"/>
  <c r="G255" i="3"/>
  <c r="I254" i="3"/>
  <c r="G254" i="3"/>
  <c r="I253" i="3"/>
  <c r="G253" i="3"/>
  <c r="I252" i="3"/>
  <c r="G252" i="3"/>
  <c r="I251" i="3"/>
  <c r="G251" i="3"/>
  <c r="I250" i="3"/>
  <c r="G250" i="3"/>
  <c r="I249" i="3"/>
  <c r="G249" i="3"/>
  <c r="I248" i="3"/>
  <c r="G248" i="3"/>
  <c r="I247" i="3"/>
  <c r="G247" i="3"/>
  <c r="I246" i="3"/>
  <c r="G246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G239" i="3"/>
  <c r="I238" i="3"/>
  <c r="G238" i="3"/>
  <c r="I237" i="3"/>
  <c r="G237" i="3"/>
  <c r="F236" i="3"/>
  <c r="E236" i="3"/>
  <c r="D236" i="3"/>
  <c r="I235" i="3"/>
  <c r="G235" i="3"/>
  <c r="I234" i="3"/>
  <c r="G234" i="3"/>
  <c r="I233" i="3"/>
  <c r="G233" i="3"/>
  <c r="I232" i="3"/>
  <c r="G232" i="3"/>
  <c r="I231" i="3"/>
  <c r="G231" i="3"/>
  <c r="F230" i="3"/>
  <c r="E230" i="3"/>
  <c r="D230" i="3"/>
  <c r="I228" i="3"/>
  <c r="G228" i="3"/>
  <c r="G227" i="3" s="1"/>
  <c r="F227" i="3"/>
  <c r="E227" i="3"/>
  <c r="D227" i="3"/>
  <c r="I226" i="3"/>
  <c r="G226" i="3"/>
  <c r="I225" i="3"/>
  <c r="G225" i="3"/>
  <c r="I224" i="3"/>
  <c r="G224" i="3"/>
  <c r="I223" i="3"/>
  <c r="G223" i="3"/>
  <c r="I222" i="3"/>
  <c r="G222" i="3"/>
  <c r="F221" i="3"/>
  <c r="F220" i="3" s="1"/>
  <c r="E221" i="3"/>
  <c r="E220" i="3" s="1"/>
  <c r="G220" i="3" s="1"/>
  <c r="D221" i="3"/>
  <c r="D220" i="3" s="1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5" i="3"/>
  <c r="G205" i="3"/>
  <c r="I204" i="3"/>
  <c r="G204" i="3"/>
  <c r="I203" i="3"/>
  <c r="G203" i="3"/>
  <c r="I202" i="3"/>
  <c r="G202" i="3"/>
  <c r="F201" i="3"/>
  <c r="E201" i="3"/>
  <c r="D201" i="3"/>
  <c r="I200" i="3"/>
  <c r="G200" i="3"/>
  <c r="F199" i="3"/>
  <c r="E199" i="3"/>
  <c r="D199" i="3"/>
  <c r="I197" i="3"/>
  <c r="G197" i="3"/>
  <c r="I196" i="3"/>
  <c r="G196" i="3"/>
  <c r="I195" i="3"/>
  <c r="G195" i="3"/>
  <c r="I194" i="3"/>
  <c r="G194" i="3"/>
  <c r="I193" i="3"/>
  <c r="G193" i="3"/>
  <c r="I192" i="3"/>
  <c r="G192" i="3"/>
  <c r="F191" i="3"/>
  <c r="E191" i="3"/>
  <c r="D191" i="3"/>
  <c r="I190" i="3"/>
  <c r="I189" i="3"/>
  <c r="G189" i="3"/>
  <c r="I188" i="3"/>
  <c r="G188" i="3"/>
  <c r="F187" i="3"/>
  <c r="E187" i="3"/>
  <c r="E186" i="3" s="1"/>
  <c r="D187" i="3"/>
  <c r="D186" i="3" s="1"/>
  <c r="I185" i="3"/>
  <c r="G185" i="3"/>
  <c r="I184" i="3"/>
  <c r="G184" i="3"/>
  <c r="F183" i="3"/>
  <c r="E183" i="3"/>
  <c r="D183" i="3"/>
  <c r="I182" i="3"/>
  <c r="G182" i="3"/>
  <c r="F181" i="3"/>
  <c r="E181" i="3"/>
  <c r="D181" i="3"/>
  <c r="I180" i="3"/>
  <c r="G180" i="3"/>
  <c r="I178" i="3"/>
  <c r="G178" i="3"/>
  <c r="I177" i="3"/>
  <c r="G177" i="3"/>
  <c r="I176" i="3"/>
  <c r="G176" i="3"/>
  <c r="I175" i="3"/>
  <c r="G175" i="3"/>
  <c r="I174" i="3"/>
  <c r="G174" i="3"/>
  <c r="I173" i="3"/>
  <c r="G173" i="3"/>
  <c r="I172" i="3"/>
  <c r="G172" i="3"/>
  <c r="F171" i="3"/>
  <c r="E171" i="3"/>
  <c r="D171" i="3"/>
  <c r="I169" i="3"/>
  <c r="G169" i="3"/>
  <c r="I168" i="3"/>
  <c r="G168" i="3"/>
  <c r="I167" i="3"/>
  <c r="G167" i="3"/>
  <c r="F166" i="3"/>
  <c r="E166" i="3"/>
  <c r="E165" i="3" s="1"/>
  <c r="D166" i="3"/>
  <c r="D165" i="3" s="1"/>
  <c r="D164" i="3" s="1"/>
  <c r="I162" i="3"/>
  <c r="G162" i="3"/>
  <c r="F161" i="3"/>
  <c r="F160" i="3" s="1"/>
  <c r="E161" i="3"/>
  <c r="E160" i="3" s="1"/>
  <c r="D161" i="3"/>
  <c r="D160" i="3" s="1"/>
  <c r="I159" i="3"/>
  <c r="G159" i="3"/>
  <c r="I158" i="3"/>
  <c r="G158" i="3"/>
  <c r="G157" i="3" s="1"/>
  <c r="F157" i="3"/>
  <c r="E157" i="3"/>
  <c r="D157" i="3"/>
  <c r="I156" i="3"/>
  <c r="G156" i="3"/>
  <c r="I155" i="3"/>
  <c r="G155" i="3"/>
  <c r="I154" i="3"/>
  <c r="G154" i="3"/>
  <c r="I153" i="3"/>
  <c r="G153" i="3"/>
  <c r="F152" i="3"/>
  <c r="E152" i="3"/>
  <c r="D152" i="3"/>
  <c r="I151" i="3"/>
  <c r="G151" i="3"/>
  <c r="I150" i="3"/>
  <c r="G150" i="3"/>
  <c r="F149" i="3"/>
  <c r="E149" i="3"/>
  <c r="G149" i="3" s="1"/>
  <c r="D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I142" i="3"/>
  <c r="G142" i="3"/>
  <c r="F141" i="3"/>
  <c r="E141" i="3"/>
  <c r="D141" i="3"/>
  <c r="I140" i="3"/>
  <c r="G140" i="3"/>
  <c r="I139" i="3"/>
  <c r="G139" i="3"/>
  <c r="I138" i="3"/>
  <c r="G138" i="3"/>
  <c r="F137" i="3"/>
  <c r="E137" i="3"/>
  <c r="D137" i="3"/>
  <c r="I136" i="3"/>
  <c r="G136" i="3"/>
  <c r="I135" i="3"/>
  <c r="G135" i="3"/>
  <c r="I134" i="3"/>
  <c r="G134" i="3"/>
  <c r="I133" i="3"/>
  <c r="G133" i="3"/>
  <c r="F132" i="3"/>
  <c r="E132" i="3"/>
  <c r="D132" i="3"/>
  <c r="I131" i="3"/>
  <c r="G131" i="3"/>
  <c r="I130" i="3"/>
  <c r="G130" i="3"/>
  <c r="I129" i="3"/>
  <c r="G129" i="3"/>
  <c r="I128" i="3"/>
  <c r="G128" i="3"/>
  <c r="I127" i="3"/>
  <c r="G127" i="3"/>
  <c r="I126" i="3"/>
  <c r="G126" i="3"/>
  <c r="I125" i="3"/>
  <c r="G125" i="3"/>
  <c r="F124" i="3"/>
  <c r="E124" i="3"/>
  <c r="D124" i="3"/>
  <c r="I123" i="3"/>
  <c r="G123" i="3"/>
  <c r="I122" i="3"/>
  <c r="G122" i="3"/>
  <c r="I121" i="3"/>
  <c r="G121" i="3"/>
  <c r="I120" i="3"/>
  <c r="G120" i="3"/>
  <c r="I119" i="3"/>
  <c r="G119" i="3"/>
  <c r="F118" i="3"/>
  <c r="E118" i="3"/>
  <c r="D118" i="3"/>
  <c r="I116" i="3"/>
  <c r="G116" i="3"/>
  <c r="I115" i="3"/>
  <c r="G115" i="3"/>
  <c r="I114" i="3"/>
  <c r="G114" i="3"/>
  <c r="I113" i="3"/>
  <c r="G113" i="3"/>
  <c r="F112" i="3"/>
  <c r="E112" i="3"/>
  <c r="G112" i="3" s="1"/>
  <c r="D112" i="3"/>
  <c r="I111" i="3"/>
  <c r="G111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F104" i="3"/>
  <c r="E104" i="3"/>
  <c r="D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F96" i="3"/>
  <c r="E96" i="3"/>
  <c r="D96" i="3"/>
  <c r="I95" i="3"/>
  <c r="G95" i="3"/>
  <c r="I94" i="3"/>
  <c r="G94" i="3"/>
  <c r="I93" i="3"/>
  <c r="G93" i="3"/>
  <c r="I92" i="3"/>
  <c r="G92" i="3"/>
  <c r="I91" i="3"/>
  <c r="G91" i="3"/>
  <c r="I90" i="3"/>
  <c r="G90" i="3"/>
  <c r="F89" i="3"/>
  <c r="E89" i="3"/>
  <c r="D89" i="3"/>
  <c r="I88" i="3"/>
  <c r="G88" i="3"/>
  <c r="I87" i="3"/>
  <c r="G87" i="3"/>
  <c r="I86" i="3"/>
  <c r="G86" i="3"/>
  <c r="I85" i="3"/>
  <c r="G85" i="3"/>
  <c r="I84" i="3"/>
  <c r="G84" i="3"/>
  <c r="I83" i="3"/>
  <c r="G83" i="3"/>
  <c r="I82" i="3"/>
  <c r="G82" i="3"/>
  <c r="F81" i="3"/>
  <c r="E81" i="3"/>
  <c r="D81" i="3"/>
  <c r="I80" i="3"/>
  <c r="G80" i="3"/>
  <c r="I79" i="3"/>
  <c r="G79" i="3"/>
  <c r="I78" i="3"/>
  <c r="G78" i="3"/>
  <c r="F77" i="3"/>
  <c r="E77" i="3"/>
  <c r="D77" i="3"/>
  <c r="I76" i="3"/>
  <c r="G76" i="3"/>
  <c r="I75" i="3"/>
  <c r="G75" i="3"/>
  <c r="I74" i="3"/>
  <c r="G74" i="3"/>
  <c r="I73" i="3"/>
  <c r="G73" i="3"/>
  <c r="I72" i="3"/>
  <c r="G72" i="3"/>
  <c r="F71" i="3"/>
  <c r="E71" i="3"/>
  <c r="D71" i="3"/>
  <c r="I70" i="3"/>
  <c r="G70" i="3"/>
  <c r="F69" i="3"/>
  <c r="E69" i="3"/>
  <c r="D69" i="3"/>
  <c r="I67" i="3"/>
  <c r="G67" i="3"/>
  <c r="I66" i="3"/>
  <c r="G66" i="3"/>
  <c r="F65" i="3"/>
  <c r="E65" i="3"/>
  <c r="D65" i="3"/>
  <c r="I64" i="3"/>
  <c r="G64" i="3"/>
  <c r="I63" i="3"/>
  <c r="G63" i="3"/>
  <c r="I62" i="3"/>
  <c r="G62" i="3"/>
  <c r="I61" i="3"/>
  <c r="G61" i="3"/>
  <c r="I60" i="3"/>
  <c r="G60" i="3"/>
  <c r="F59" i="3"/>
  <c r="E59" i="3"/>
  <c r="D59" i="3"/>
  <c r="I58" i="3"/>
  <c r="G58" i="3"/>
  <c r="I57" i="3"/>
  <c r="G57" i="3"/>
  <c r="I56" i="3"/>
  <c r="G56" i="3"/>
  <c r="I55" i="3"/>
  <c r="G55" i="3"/>
  <c r="I54" i="3"/>
  <c r="G54" i="3"/>
  <c r="F53" i="3"/>
  <c r="E53" i="3"/>
  <c r="D53" i="3"/>
  <c r="I52" i="3"/>
  <c r="G52" i="3"/>
  <c r="G51" i="3" s="1"/>
  <c r="F51" i="3"/>
  <c r="E51" i="3"/>
  <c r="D51" i="3"/>
  <c r="I50" i="3"/>
  <c r="G50" i="3"/>
  <c r="I49" i="3"/>
  <c r="G49" i="3"/>
  <c r="I48" i="3"/>
  <c r="G48" i="3"/>
  <c r="I47" i="3"/>
  <c r="G47" i="3"/>
  <c r="I46" i="3"/>
  <c r="G46" i="3"/>
  <c r="I45" i="3"/>
  <c r="G45" i="3"/>
  <c r="H44" i="3"/>
  <c r="F44" i="3"/>
  <c r="E44" i="3"/>
  <c r="D44" i="3"/>
  <c r="I42" i="3"/>
  <c r="G42" i="3"/>
  <c r="F41" i="3"/>
  <c r="E41" i="3"/>
  <c r="D41" i="3"/>
  <c r="I40" i="3"/>
  <c r="G40" i="3"/>
  <c r="F39" i="3"/>
  <c r="I39" i="3" s="1"/>
  <c r="I35" i="3"/>
  <c r="G35" i="3"/>
  <c r="G34" i="3" s="1"/>
  <c r="F34" i="3"/>
  <c r="E34" i="3"/>
  <c r="I34" i="3" s="1"/>
  <c r="D34" i="3"/>
  <c r="I33" i="3"/>
  <c r="G33" i="3"/>
  <c r="G32" i="3" s="1"/>
  <c r="F32" i="3"/>
  <c r="E32" i="3"/>
  <c r="D32" i="3"/>
  <c r="I31" i="3"/>
  <c r="G31" i="3"/>
  <c r="G30" i="3" s="1"/>
  <c r="F30" i="3"/>
  <c r="E30" i="3"/>
  <c r="D30" i="3"/>
  <c r="I29" i="3"/>
  <c r="G29" i="3"/>
  <c r="I28" i="3"/>
  <c r="G28" i="3"/>
  <c r="I27" i="3"/>
  <c r="G27" i="3"/>
  <c r="I26" i="3"/>
  <c r="G26" i="3"/>
  <c r="F25" i="3"/>
  <c r="E25" i="3"/>
  <c r="D25" i="3"/>
  <c r="I24" i="3"/>
  <c r="G24" i="3"/>
  <c r="G23" i="3"/>
  <c r="F23" i="3"/>
  <c r="E23" i="3"/>
  <c r="D23" i="3"/>
  <c r="I21" i="3"/>
  <c r="G21" i="3"/>
  <c r="I20" i="3"/>
  <c r="G20" i="3"/>
  <c r="I19" i="3"/>
  <c r="G19" i="3"/>
  <c r="I18" i="3"/>
  <c r="G18" i="3"/>
  <c r="F17" i="3"/>
  <c r="E17" i="3"/>
  <c r="E16" i="3" s="1"/>
  <c r="D17" i="3"/>
  <c r="D16" i="3" s="1"/>
  <c r="D15" i="3" s="1"/>
  <c r="H15" i="3"/>
  <c r="I14" i="3"/>
  <c r="G14" i="3"/>
  <c r="H120" i="1"/>
  <c r="F120" i="1"/>
  <c r="G191" i="3" l="1"/>
  <c r="G171" i="3"/>
  <c r="G300" i="3"/>
  <c r="G183" i="3"/>
  <c r="G340" i="3"/>
  <c r="G124" i="3"/>
  <c r="G69" i="3"/>
  <c r="G256" i="3"/>
  <c r="G141" i="3"/>
  <c r="G311" i="3"/>
  <c r="G329" i="3"/>
  <c r="G302" i="3"/>
  <c r="F339" i="3"/>
  <c r="F338" i="3" s="1"/>
  <c r="I305" i="3"/>
  <c r="I171" i="3"/>
  <c r="I230" i="3"/>
  <c r="G118" i="3"/>
  <c r="G71" i="3"/>
  <c r="F117" i="3"/>
  <c r="G41" i="3"/>
  <c r="I65" i="3"/>
  <c r="G17" i="3"/>
  <c r="G305" i="3"/>
  <c r="I324" i="3"/>
  <c r="I25" i="3"/>
  <c r="I71" i="3"/>
  <c r="G187" i="3"/>
  <c r="I183" i="3"/>
  <c r="E304" i="3"/>
  <c r="D355" i="3"/>
  <c r="I152" i="3"/>
  <c r="I201" i="3"/>
  <c r="G358" i="3"/>
  <c r="D117" i="3"/>
  <c r="I89" i="3"/>
  <c r="I340" i="3"/>
  <c r="G25" i="3"/>
  <c r="I118" i="3"/>
  <c r="G137" i="3"/>
  <c r="D170" i="3"/>
  <c r="D339" i="3"/>
  <c r="D338" i="3" s="1"/>
  <c r="I141" i="3"/>
  <c r="I104" i="3"/>
  <c r="I77" i="3"/>
  <c r="I160" i="3"/>
  <c r="I300" i="3"/>
  <c r="I41" i="3"/>
  <c r="I96" i="3"/>
  <c r="I161" i="3"/>
  <c r="I360" i="3"/>
  <c r="I32" i="3"/>
  <c r="G44" i="3"/>
  <c r="G81" i="3"/>
  <c r="I17" i="3"/>
  <c r="I132" i="3"/>
  <c r="I319" i="3"/>
  <c r="I157" i="3"/>
  <c r="G199" i="3"/>
  <c r="I59" i="3"/>
  <c r="G65" i="3"/>
  <c r="F38" i="3"/>
  <c r="G38" i="3" s="1"/>
  <c r="I112" i="3"/>
  <c r="I334" i="3"/>
  <c r="I220" i="3"/>
  <c r="F198" i="3"/>
  <c r="I351" i="3"/>
  <c r="I317" i="3"/>
  <c r="I187" i="3"/>
  <c r="G319" i="3"/>
  <c r="I81" i="3"/>
  <c r="I166" i="3"/>
  <c r="G166" i="3"/>
  <c r="G59" i="3"/>
  <c r="I149" i="3"/>
  <c r="D198" i="3"/>
  <c r="D284" i="3"/>
  <c r="D229" i="3" s="1"/>
  <c r="I302" i="3"/>
  <c r="F304" i="3"/>
  <c r="G53" i="3"/>
  <c r="I280" i="3"/>
  <c r="D304" i="3"/>
  <c r="D43" i="3"/>
  <c r="D68" i="3"/>
  <c r="E284" i="3"/>
  <c r="E229" i="3" s="1"/>
  <c r="I329" i="3"/>
  <c r="E339" i="3"/>
  <c r="I51" i="3"/>
  <c r="I69" i="3"/>
  <c r="E68" i="3"/>
  <c r="I199" i="3"/>
  <c r="G236" i="3"/>
  <c r="I265" i="3"/>
  <c r="F284" i="3"/>
  <c r="F229" i="3" s="1"/>
  <c r="I358" i="3"/>
  <c r="I30" i="3"/>
  <c r="I137" i="3"/>
  <c r="I23" i="3"/>
  <c r="G96" i="3"/>
  <c r="I227" i="3"/>
  <c r="I256" i="3"/>
  <c r="I221" i="3"/>
  <c r="D22" i="3"/>
  <c r="D13" i="3" s="1"/>
  <c r="D12" i="3" s="1"/>
  <c r="I44" i="3"/>
  <c r="E22" i="3"/>
  <c r="I124" i="3"/>
  <c r="G152" i="3"/>
  <c r="I191" i="3"/>
  <c r="I331" i="3"/>
  <c r="G360" i="3"/>
  <c r="I53" i="3"/>
  <c r="G89" i="3"/>
  <c r="G161" i="3"/>
  <c r="G221" i="3"/>
  <c r="G230" i="3"/>
  <c r="E15" i="3"/>
  <c r="E164" i="3"/>
  <c r="E170" i="3"/>
  <c r="E355" i="3"/>
  <c r="G160" i="3"/>
  <c r="I38" i="3"/>
  <c r="F22" i="3"/>
  <c r="F186" i="3"/>
  <c r="I186" i="3" s="1"/>
  <c r="I311" i="3"/>
  <c r="F68" i="3"/>
  <c r="F165" i="3"/>
  <c r="G165" i="3" s="1"/>
  <c r="F16" i="3"/>
  <c r="E117" i="3"/>
  <c r="G104" i="3"/>
  <c r="G132" i="3"/>
  <c r="G181" i="3"/>
  <c r="G201" i="3"/>
  <c r="G351" i="3"/>
  <c r="F357" i="3"/>
  <c r="G77" i="3"/>
  <c r="I285" i="3"/>
  <c r="I236" i="3"/>
  <c r="I181" i="3"/>
  <c r="G285" i="3"/>
  <c r="E43" i="3"/>
  <c r="F43" i="3"/>
  <c r="G280" i="3"/>
  <c r="G317" i="3"/>
  <c r="G324" i="3"/>
  <c r="G331" i="3"/>
  <c r="E198" i="3"/>
  <c r="G39" i="3"/>
  <c r="G334" i="3"/>
  <c r="D324" i="1"/>
  <c r="E324" i="1"/>
  <c r="C324" i="1"/>
  <c r="H328" i="1"/>
  <c r="F328" i="1"/>
  <c r="H295" i="1"/>
  <c r="F295" i="1"/>
  <c r="H243" i="1"/>
  <c r="F243" i="1"/>
  <c r="H240" i="1"/>
  <c r="F240" i="1"/>
  <c r="H225" i="1"/>
  <c r="F225" i="1"/>
  <c r="H212" i="1"/>
  <c r="F212" i="1"/>
  <c r="H209" i="1"/>
  <c r="F209" i="1"/>
  <c r="H203" i="1"/>
  <c r="F203" i="1"/>
  <c r="D161" i="1"/>
  <c r="D160" i="1" s="1"/>
  <c r="E161" i="1"/>
  <c r="C161" i="1"/>
  <c r="C160" i="1" s="1"/>
  <c r="H162" i="1"/>
  <c r="F162" i="1"/>
  <c r="D152" i="1"/>
  <c r="E152" i="1"/>
  <c r="C152" i="1"/>
  <c r="H156" i="1"/>
  <c r="F156" i="1"/>
  <c r="H62" i="1"/>
  <c r="F62" i="1"/>
  <c r="H56" i="1"/>
  <c r="F56" i="1"/>
  <c r="D23" i="1"/>
  <c r="E23" i="1"/>
  <c r="C23" i="1"/>
  <c r="H24" i="1"/>
  <c r="F24" i="1"/>
  <c r="F23" i="1" s="1"/>
  <c r="D17" i="1"/>
  <c r="E17" i="1"/>
  <c r="C17" i="1"/>
  <c r="H21" i="1"/>
  <c r="F21" i="1"/>
  <c r="H20" i="1"/>
  <c r="F20" i="1"/>
  <c r="H19" i="1"/>
  <c r="F19" i="1"/>
  <c r="D166" i="1"/>
  <c r="E166" i="1"/>
  <c r="C166" i="1"/>
  <c r="H289" i="1"/>
  <c r="F289" i="1"/>
  <c r="G289" i="1" s="1"/>
  <c r="D187" i="1"/>
  <c r="E187" i="1"/>
  <c r="C187" i="1"/>
  <c r="H188" i="1"/>
  <c r="F188" i="1"/>
  <c r="H167" i="1"/>
  <c r="F167" i="1"/>
  <c r="D157" i="1"/>
  <c r="E157" i="1"/>
  <c r="C157" i="1"/>
  <c r="H158" i="1"/>
  <c r="F158" i="1"/>
  <c r="H92" i="1"/>
  <c r="F92" i="1"/>
  <c r="D81" i="1"/>
  <c r="E81" i="1"/>
  <c r="C81" i="1"/>
  <c r="H82" i="1"/>
  <c r="F82" i="1"/>
  <c r="F83" i="1"/>
  <c r="H83" i="1"/>
  <c r="D71" i="1"/>
  <c r="E71" i="1"/>
  <c r="C71" i="1"/>
  <c r="H72" i="1"/>
  <c r="F72" i="1"/>
  <c r="H49" i="1"/>
  <c r="F49" i="1"/>
  <c r="H47" i="1"/>
  <c r="F47" i="1"/>
  <c r="D44" i="1"/>
  <c r="E44" i="1"/>
  <c r="G44" i="1"/>
  <c r="C44" i="1"/>
  <c r="H45" i="1"/>
  <c r="F45" i="1"/>
  <c r="D53" i="1"/>
  <c r="E53" i="1"/>
  <c r="C53" i="1"/>
  <c r="H54" i="1"/>
  <c r="F54" i="1"/>
  <c r="D104" i="1"/>
  <c r="E104" i="1"/>
  <c r="C104" i="1"/>
  <c r="H105" i="1"/>
  <c r="F105" i="1"/>
  <c r="E65" i="1"/>
  <c r="C65" i="1"/>
  <c r="D65" i="1"/>
  <c r="H67" i="1"/>
  <c r="F67" i="1"/>
  <c r="D51" i="1"/>
  <c r="C51" i="1"/>
  <c r="H66" i="1"/>
  <c r="F66" i="1"/>
  <c r="E51" i="1"/>
  <c r="H52" i="1"/>
  <c r="F52" i="1"/>
  <c r="F51" i="1" s="1"/>
  <c r="D221" i="1"/>
  <c r="E221" i="1"/>
  <c r="C221" i="1"/>
  <c r="D334" i="1"/>
  <c r="E334" i="1"/>
  <c r="C334" i="1"/>
  <c r="H335" i="1"/>
  <c r="F335" i="1"/>
  <c r="H296" i="1"/>
  <c r="F296" i="1"/>
  <c r="D265" i="1"/>
  <c r="E265" i="1"/>
  <c r="C265" i="1"/>
  <c r="H266" i="1"/>
  <c r="F266" i="1"/>
  <c r="H242" i="1"/>
  <c r="F242" i="1"/>
  <c r="H222" i="1"/>
  <c r="F222" i="1"/>
  <c r="H196" i="1"/>
  <c r="F196" i="1"/>
  <c r="H184" i="1"/>
  <c r="D183" i="1"/>
  <c r="E183" i="1"/>
  <c r="C183" i="1"/>
  <c r="F184" i="1"/>
  <c r="H147" i="1"/>
  <c r="F147" i="1"/>
  <c r="H139" i="1"/>
  <c r="F139" i="1"/>
  <c r="H128" i="1"/>
  <c r="F128" i="1"/>
  <c r="H126" i="1"/>
  <c r="F126" i="1"/>
  <c r="H122" i="1"/>
  <c r="F122" i="1"/>
  <c r="H101" i="1"/>
  <c r="F101" i="1"/>
  <c r="D59" i="1"/>
  <c r="E59" i="1"/>
  <c r="C59" i="1"/>
  <c r="H61" i="1"/>
  <c r="F61" i="1"/>
  <c r="H60" i="1"/>
  <c r="F60" i="1"/>
  <c r="D171" i="1"/>
  <c r="D331" i="1"/>
  <c r="E331" i="1"/>
  <c r="C331" i="1"/>
  <c r="H332" i="1"/>
  <c r="F332" i="1"/>
  <c r="D305" i="1"/>
  <c r="E305" i="1"/>
  <c r="C305" i="1"/>
  <c r="H310" i="1"/>
  <c r="F310" i="1"/>
  <c r="F282" i="1"/>
  <c r="H282" i="1"/>
  <c r="F283" i="1"/>
  <c r="H283" i="1"/>
  <c r="D280" i="1"/>
  <c r="E280" i="1"/>
  <c r="C280" i="1"/>
  <c r="F254" i="1"/>
  <c r="H254" i="1"/>
  <c r="F213" i="1"/>
  <c r="H213" i="1"/>
  <c r="F169" i="1"/>
  <c r="H169" i="1"/>
  <c r="F18" i="1"/>
  <c r="H314" i="1"/>
  <c r="F314" i="1"/>
  <c r="D340" i="1"/>
  <c r="H58" i="1"/>
  <c r="F58" i="1"/>
  <c r="H161" i="1" l="1"/>
  <c r="G117" i="3"/>
  <c r="G339" i="3"/>
  <c r="I43" i="3"/>
  <c r="I304" i="3"/>
  <c r="I22" i="3"/>
  <c r="G229" i="3"/>
  <c r="I68" i="3"/>
  <c r="G304" i="3"/>
  <c r="E338" i="3"/>
  <c r="G338" i="3" s="1"/>
  <c r="I284" i="3"/>
  <c r="D163" i="3"/>
  <c r="G198" i="3"/>
  <c r="G43" i="3"/>
  <c r="D37" i="3"/>
  <c r="D36" i="3" s="1"/>
  <c r="D11" i="3" s="1"/>
  <c r="D10" i="3" s="1"/>
  <c r="F170" i="3"/>
  <c r="I170" i="3" s="1"/>
  <c r="G68" i="3"/>
  <c r="G186" i="3"/>
  <c r="I339" i="3"/>
  <c r="G170" i="3"/>
  <c r="G284" i="3"/>
  <c r="I198" i="3"/>
  <c r="F356" i="3"/>
  <c r="I357" i="3"/>
  <c r="F15" i="3"/>
  <c r="G15" i="3" s="1"/>
  <c r="I16" i="3"/>
  <c r="F164" i="3"/>
  <c r="G164" i="3" s="1"/>
  <c r="I165" i="3"/>
  <c r="E13" i="3"/>
  <c r="G357" i="3"/>
  <c r="E163" i="3"/>
  <c r="I229" i="3"/>
  <c r="G16" i="3"/>
  <c r="E37" i="3"/>
  <c r="G22" i="3"/>
  <c r="I338" i="3"/>
  <c r="I117" i="3"/>
  <c r="F37" i="3"/>
  <c r="F324" i="1"/>
  <c r="C43" i="1"/>
  <c r="E160" i="1"/>
  <c r="H160" i="1" s="1"/>
  <c r="F161" i="1"/>
  <c r="F152" i="1"/>
  <c r="H104" i="1"/>
  <c r="H23" i="1"/>
  <c r="F17" i="1"/>
  <c r="F104" i="1"/>
  <c r="H59" i="1"/>
  <c r="F65" i="1"/>
  <c r="D43" i="1"/>
  <c r="H183" i="1"/>
  <c r="E43" i="1"/>
  <c r="H65" i="1"/>
  <c r="H51" i="1"/>
  <c r="F183" i="1"/>
  <c r="F59" i="1"/>
  <c r="D319" i="1"/>
  <c r="E319" i="1"/>
  <c r="C319" i="1"/>
  <c r="H323" i="1"/>
  <c r="F323" i="1"/>
  <c r="H320" i="1"/>
  <c r="F320" i="1"/>
  <c r="H226" i="1"/>
  <c r="F226" i="1"/>
  <c r="K172" i="3" l="1"/>
  <c r="G37" i="3"/>
  <c r="E36" i="3"/>
  <c r="E12" i="3"/>
  <c r="I164" i="3"/>
  <c r="F163" i="3"/>
  <c r="I163" i="3" s="1"/>
  <c r="I15" i="3"/>
  <c r="F13" i="3"/>
  <c r="G13" i="3" s="1"/>
  <c r="I37" i="3"/>
  <c r="F36" i="3"/>
  <c r="I356" i="3"/>
  <c r="F355" i="3"/>
  <c r="G356" i="3"/>
  <c r="F160" i="1"/>
  <c r="H43" i="1"/>
  <c r="H324" i="1"/>
  <c r="H177" i="1"/>
  <c r="F177" i="1"/>
  <c r="I36" i="3" l="1"/>
  <c r="I355" i="3"/>
  <c r="G355" i="3"/>
  <c r="I13" i="3"/>
  <c r="F12" i="3"/>
  <c r="G12" i="3" s="1"/>
  <c r="E11" i="3"/>
  <c r="G163" i="3"/>
  <c r="G36" i="3"/>
  <c r="A295" i="2"/>
  <c r="D295" i="2"/>
  <c r="E295" i="2"/>
  <c r="F295" i="2"/>
  <c r="G295" i="2"/>
  <c r="I295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6" i="2"/>
  <c r="A10" i="2"/>
  <c r="G296" i="2"/>
  <c r="I294" i="2"/>
  <c r="G294" i="2"/>
  <c r="F293" i="2"/>
  <c r="E293" i="2"/>
  <c r="D293" i="2"/>
  <c r="D292" i="2" s="1"/>
  <c r="D291" i="2" s="1"/>
  <c r="D290" i="2" s="1"/>
  <c r="I289" i="2"/>
  <c r="G289" i="2"/>
  <c r="I288" i="2"/>
  <c r="G288" i="2"/>
  <c r="I287" i="2"/>
  <c r="G287" i="2"/>
  <c r="D286" i="2"/>
  <c r="I285" i="2"/>
  <c r="G285" i="2"/>
  <c r="I284" i="2"/>
  <c r="G284" i="2"/>
  <c r="I283" i="2"/>
  <c r="G283" i="2"/>
  <c r="I282" i="2"/>
  <c r="G282" i="2"/>
  <c r="I281" i="2"/>
  <c r="G281" i="2"/>
  <c r="I280" i="2"/>
  <c r="G280" i="2"/>
  <c r="I279" i="2"/>
  <c r="G279" i="2"/>
  <c r="I278" i="2"/>
  <c r="G278" i="2"/>
  <c r="I277" i="2"/>
  <c r="G277" i="2"/>
  <c r="I276" i="2"/>
  <c r="G276" i="2"/>
  <c r="D275" i="2"/>
  <c r="I272" i="2"/>
  <c r="G272" i="2"/>
  <c r="I271" i="2"/>
  <c r="G271" i="2"/>
  <c r="F270" i="2"/>
  <c r="E270" i="2"/>
  <c r="D270" i="2"/>
  <c r="I269" i="2"/>
  <c r="G269" i="2"/>
  <c r="F268" i="2"/>
  <c r="E268" i="2"/>
  <c r="D268" i="2"/>
  <c r="I267" i="2"/>
  <c r="G267" i="2"/>
  <c r="F266" i="2"/>
  <c r="E266" i="2"/>
  <c r="D266" i="2"/>
  <c r="I265" i="2"/>
  <c r="G265" i="2"/>
  <c r="I264" i="2"/>
  <c r="G264" i="2"/>
  <c r="I263" i="2"/>
  <c r="G263" i="2"/>
  <c r="F262" i="2"/>
  <c r="E262" i="2"/>
  <c r="D262" i="2"/>
  <c r="I261" i="2"/>
  <c r="G261" i="2"/>
  <c r="I260" i="2"/>
  <c r="G260" i="2"/>
  <c r="F259" i="2"/>
  <c r="E259" i="2"/>
  <c r="G259" i="2" s="1"/>
  <c r="D259" i="2"/>
  <c r="I258" i="2"/>
  <c r="G258" i="2"/>
  <c r="F257" i="2"/>
  <c r="E257" i="2"/>
  <c r="D257" i="2"/>
  <c r="I256" i="2"/>
  <c r="G256" i="2"/>
  <c r="I255" i="2"/>
  <c r="G255" i="2"/>
  <c r="I254" i="2"/>
  <c r="G254" i="2"/>
  <c r="I253" i="2"/>
  <c r="G253" i="2"/>
  <c r="F252" i="2"/>
  <c r="E252" i="2"/>
  <c r="D252" i="2"/>
  <c r="I251" i="2"/>
  <c r="G251" i="2"/>
  <c r="I250" i="2"/>
  <c r="G250" i="2"/>
  <c r="I249" i="2"/>
  <c r="G249" i="2"/>
  <c r="I248" i="2"/>
  <c r="G248" i="2"/>
  <c r="F247" i="2"/>
  <c r="E247" i="2"/>
  <c r="D247" i="2"/>
  <c r="I245" i="2"/>
  <c r="G245" i="2"/>
  <c r="F244" i="2"/>
  <c r="E244" i="2"/>
  <c r="D244" i="2"/>
  <c r="I243" i="2"/>
  <c r="G243" i="2"/>
  <c r="F242" i="2"/>
  <c r="E242" i="2"/>
  <c r="D242" i="2"/>
  <c r="I241" i="2"/>
  <c r="G241" i="2"/>
  <c r="I240" i="2"/>
  <c r="G240" i="2"/>
  <c r="I239" i="2"/>
  <c r="G239" i="2"/>
  <c r="I238" i="2"/>
  <c r="G238" i="2"/>
  <c r="I237" i="2"/>
  <c r="G237" i="2"/>
  <c r="I236" i="2"/>
  <c r="G236" i="2"/>
  <c r="I235" i="2"/>
  <c r="G235" i="2"/>
  <c r="I234" i="2"/>
  <c r="G234" i="2"/>
  <c r="H234" i="2" s="1"/>
  <c r="I233" i="2"/>
  <c r="G233" i="2"/>
  <c r="I232" i="2"/>
  <c r="G232" i="2"/>
  <c r="I231" i="2"/>
  <c r="G231" i="2"/>
  <c r="F230" i="2"/>
  <c r="E230" i="2"/>
  <c r="D230" i="2"/>
  <c r="I228" i="2"/>
  <c r="G228" i="2"/>
  <c r="F227" i="2"/>
  <c r="E227" i="2"/>
  <c r="D227" i="2"/>
  <c r="I226" i="2"/>
  <c r="G226" i="2"/>
  <c r="I225" i="2"/>
  <c r="G225" i="2"/>
  <c r="I224" i="2"/>
  <c r="G224" i="2"/>
  <c r="I223" i="2"/>
  <c r="G223" i="2"/>
  <c r="I222" i="2"/>
  <c r="G222" i="2"/>
  <c r="I221" i="2"/>
  <c r="G221" i="2"/>
  <c r="I220" i="2"/>
  <c r="G220" i="2"/>
  <c r="I219" i="2"/>
  <c r="G219" i="2"/>
  <c r="I218" i="2"/>
  <c r="G218" i="2"/>
  <c r="I217" i="2"/>
  <c r="G217" i="2"/>
  <c r="I216" i="2"/>
  <c r="G216" i="2"/>
  <c r="I215" i="2"/>
  <c r="G215" i="2"/>
  <c r="I214" i="2"/>
  <c r="G214" i="2"/>
  <c r="F213" i="2"/>
  <c r="E213" i="2"/>
  <c r="D213" i="2"/>
  <c r="I212" i="2"/>
  <c r="G212" i="2"/>
  <c r="I211" i="2"/>
  <c r="G211" i="2"/>
  <c r="I210" i="2"/>
  <c r="G210" i="2"/>
  <c r="I209" i="2"/>
  <c r="G209" i="2"/>
  <c r="I208" i="2"/>
  <c r="G208" i="2"/>
  <c r="I207" i="2"/>
  <c r="G207" i="2"/>
  <c r="I206" i="2"/>
  <c r="G206" i="2"/>
  <c r="I205" i="2"/>
  <c r="G205" i="2"/>
  <c r="F204" i="2"/>
  <c r="E204" i="2"/>
  <c r="D204" i="2"/>
  <c r="I203" i="2"/>
  <c r="G203" i="2"/>
  <c r="I202" i="2"/>
  <c r="G202" i="2"/>
  <c r="I201" i="2"/>
  <c r="G201" i="2"/>
  <c r="I200" i="2"/>
  <c r="G200" i="2"/>
  <c r="I199" i="2"/>
  <c r="G199" i="2"/>
  <c r="I198" i="2"/>
  <c r="G198" i="2"/>
  <c r="I197" i="2"/>
  <c r="G197" i="2"/>
  <c r="I196" i="2"/>
  <c r="G196" i="2"/>
  <c r="I195" i="2"/>
  <c r="G195" i="2"/>
  <c r="I194" i="2"/>
  <c r="G194" i="2"/>
  <c r="I193" i="2"/>
  <c r="G193" i="2"/>
  <c r="I192" i="2"/>
  <c r="G192" i="2"/>
  <c r="I191" i="2"/>
  <c r="G191" i="2"/>
  <c r="I190" i="2"/>
  <c r="G190" i="2"/>
  <c r="I189" i="2"/>
  <c r="G189" i="2"/>
  <c r="F188" i="2"/>
  <c r="E188" i="2"/>
  <c r="I188" i="2" s="1"/>
  <c r="D188" i="2"/>
  <c r="I187" i="2"/>
  <c r="G187" i="2"/>
  <c r="I186" i="2"/>
  <c r="G186" i="2"/>
  <c r="I185" i="2"/>
  <c r="G185" i="2"/>
  <c r="I184" i="2"/>
  <c r="G184" i="2"/>
  <c r="I183" i="2"/>
  <c r="G183" i="2"/>
  <c r="F182" i="2"/>
  <c r="E182" i="2"/>
  <c r="D182" i="2"/>
  <c r="I180" i="2"/>
  <c r="G180" i="2"/>
  <c r="G179" i="2" s="1"/>
  <c r="F179" i="2"/>
  <c r="E179" i="2"/>
  <c r="D179" i="2"/>
  <c r="I178" i="2"/>
  <c r="G178" i="2"/>
  <c r="I177" i="2"/>
  <c r="G177" i="2"/>
  <c r="F176" i="2"/>
  <c r="E176" i="2"/>
  <c r="E175" i="2" s="1"/>
  <c r="D176" i="2"/>
  <c r="D175" i="2" s="1"/>
  <c r="I174" i="2"/>
  <c r="G174" i="2"/>
  <c r="I173" i="2"/>
  <c r="G173" i="2"/>
  <c r="I172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I165" i="2"/>
  <c r="G165" i="2"/>
  <c r="I164" i="2"/>
  <c r="G164" i="2"/>
  <c r="I163" i="2"/>
  <c r="G163" i="2"/>
  <c r="I162" i="2"/>
  <c r="G162" i="2"/>
  <c r="I161" i="2"/>
  <c r="G161" i="2"/>
  <c r="F160" i="2"/>
  <c r="E160" i="2"/>
  <c r="D160" i="2"/>
  <c r="I159" i="2"/>
  <c r="G159" i="2"/>
  <c r="F158" i="2"/>
  <c r="E158" i="2"/>
  <c r="D158" i="2"/>
  <c r="I156" i="2"/>
  <c r="G156" i="2"/>
  <c r="I155" i="2"/>
  <c r="G155" i="2"/>
  <c r="I154" i="2"/>
  <c r="G154" i="2"/>
  <c r="I153" i="2"/>
  <c r="G153" i="2"/>
  <c r="I152" i="2"/>
  <c r="G152" i="2"/>
  <c r="F151" i="2"/>
  <c r="E151" i="2"/>
  <c r="D151" i="2"/>
  <c r="I150" i="2"/>
  <c r="I149" i="2"/>
  <c r="G149" i="2"/>
  <c r="G148" i="2" s="1"/>
  <c r="F148" i="2"/>
  <c r="F147" i="2" s="1"/>
  <c r="E148" i="2"/>
  <c r="D148" i="2"/>
  <c r="D147" i="2" s="1"/>
  <c r="I146" i="2"/>
  <c r="G146" i="2"/>
  <c r="F145" i="2"/>
  <c r="E145" i="2"/>
  <c r="D145" i="2"/>
  <c r="I144" i="2"/>
  <c r="G144" i="2"/>
  <c r="F143" i="2"/>
  <c r="E143" i="2"/>
  <c r="I143" i="2" s="1"/>
  <c r="D143" i="2"/>
  <c r="I142" i="2"/>
  <c r="G142" i="2"/>
  <c r="I141" i="2"/>
  <c r="G141" i="2"/>
  <c r="I140" i="2"/>
  <c r="G140" i="2"/>
  <c r="I139" i="2"/>
  <c r="G139" i="2"/>
  <c r="I138" i="2"/>
  <c r="G138" i="2"/>
  <c r="I137" i="2"/>
  <c r="G137" i="2"/>
  <c r="I136" i="2"/>
  <c r="G136" i="2"/>
  <c r="F135" i="2"/>
  <c r="E135" i="2"/>
  <c r="D135" i="2"/>
  <c r="I133" i="2"/>
  <c r="G133" i="2"/>
  <c r="F132" i="2"/>
  <c r="F131" i="2" s="1"/>
  <c r="F130" i="2" s="1"/>
  <c r="E132" i="2"/>
  <c r="I132" i="2" s="1"/>
  <c r="D132" i="2"/>
  <c r="D131" i="2" s="1"/>
  <c r="D130" i="2" s="1"/>
  <c r="I128" i="2"/>
  <c r="G128" i="2"/>
  <c r="F127" i="2"/>
  <c r="E127" i="2"/>
  <c r="D127" i="2"/>
  <c r="I126" i="2"/>
  <c r="G126" i="2"/>
  <c r="I125" i="2"/>
  <c r="G125" i="2"/>
  <c r="I124" i="2"/>
  <c r="G124" i="2"/>
  <c r="F123" i="2"/>
  <c r="E123" i="2"/>
  <c r="D123" i="2"/>
  <c r="I122" i="2"/>
  <c r="G122" i="2"/>
  <c r="I121" i="2"/>
  <c r="G121" i="2"/>
  <c r="F120" i="2"/>
  <c r="E120" i="2"/>
  <c r="D120" i="2"/>
  <c r="I119" i="2"/>
  <c r="G119" i="2"/>
  <c r="I118" i="2"/>
  <c r="G118" i="2"/>
  <c r="I117" i="2"/>
  <c r="G117" i="2"/>
  <c r="I116" i="2"/>
  <c r="G116" i="2"/>
  <c r="I115" i="2"/>
  <c r="G115" i="2"/>
  <c r="I114" i="2"/>
  <c r="G114" i="2"/>
  <c r="F113" i="2"/>
  <c r="E113" i="2"/>
  <c r="D113" i="2"/>
  <c r="I112" i="2"/>
  <c r="G112" i="2"/>
  <c r="I111" i="2"/>
  <c r="G111" i="2"/>
  <c r="F110" i="2"/>
  <c r="E110" i="2"/>
  <c r="D110" i="2"/>
  <c r="I109" i="2"/>
  <c r="G109" i="2"/>
  <c r="I108" i="2"/>
  <c r="G108" i="2"/>
  <c r="I107" i="2"/>
  <c r="G107" i="2"/>
  <c r="I106" i="2"/>
  <c r="G106" i="2"/>
  <c r="F105" i="2"/>
  <c r="E105" i="2"/>
  <c r="D105" i="2"/>
  <c r="I104" i="2"/>
  <c r="G104" i="2"/>
  <c r="I103" i="2"/>
  <c r="G103" i="2"/>
  <c r="I102" i="2"/>
  <c r="G102" i="2"/>
  <c r="I101" i="2"/>
  <c r="G101" i="2"/>
  <c r="I100" i="2"/>
  <c r="G100" i="2"/>
  <c r="F99" i="2"/>
  <c r="E99" i="2"/>
  <c r="D99" i="2"/>
  <c r="I98" i="2"/>
  <c r="G98" i="2"/>
  <c r="I97" i="2"/>
  <c r="G97" i="2"/>
  <c r="I96" i="2"/>
  <c r="G96" i="2"/>
  <c r="I95" i="2"/>
  <c r="G95" i="2"/>
  <c r="F94" i="2"/>
  <c r="E94" i="2"/>
  <c r="D94" i="2"/>
  <c r="I92" i="2"/>
  <c r="G92" i="2"/>
  <c r="I91" i="2"/>
  <c r="G91" i="2"/>
  <c r="I90" i="2"/>
  <c r="G90" i="2"/>
  <c r="I89" i="2"/>
  <c r="G89" i="2"/>
  <c r="F88" i="2"/>
  <c r="E88" i="2"/>
  <c r="D88" i="2"/>
  <c r="I87" i="2"/>
  <c r="G87" i="2"/>
  <c r="I86" i="2"/>
  <c r="G86" i="2"/>
  <c r="I85" i="2"/>
  <c r="G85" i="2"/>
  <c r="I84" i="2"/>
  <c r="G84" i="2"/>
  <c r="I83" i="2"/>
  <c r="G83" i="2"/>
  <c r="I82" i="2"/>
  <c r="G82" i="2"/>
  <c r="F81" i="2"/>
  <c r="E81" i="2"/>
  <c r="D81" i="2"/>
  <c r="I80" i="2"/>
  <c r="G80" i="2"/>
  <c r="I79" i="2"/>
  <c r="G79" i="2"/>
  <c r="I78" i="2"/>
  <c r="G78" i="2"/>
  <c r="I77" i="2"/>
  <c r="G77" i="2"/>
  <c r="I76" i="2"/>
  <c r="G76" i="2"/>
  <c r="I75" i="2"/>
  <c r="G75" i="2"/>
  <c r="F74" i="2"/>
  <c r="E74" i="2"/>
  <c r="D74" i="2"/>
  <c r="I73" i="2"/>
  <c r="G73" i="2"/>
  <c r="I72" i="2"/>
  <c r="G72" i="2"/>
  <c r="I71" i="2"/>
  <c r="G71" i="2"/>
  <c r="I70" i="2"/>
  <c r="G70" i="2"/>
  <c r="I69" i="2"/>
  <c r="G69" i="2"/>
  <c r="F68" i="2"/>
  <c r="E68" i="2"/>
  <c r="D68" i="2"/>
  <c r="I67" i="2"/>
  <c r="G67" i="2"/>
  <c r="I66" i="2"/>
  <c r="G66" i="2"/>
  <c r="I65" i="2"/>
  <c r="G65" i="2"/>
  <c r="I64" i="2"/>
  <c r="G64" i="2"/>
  <c r="I63" i="2"/>
  <c r="G63" i="2"/>
  <c r="I62" i="2"/>
  <c r="G62" i="2"/>
  <c r="F61" i="2"/>
  <c r="E61" i="2"/>
  <c r="D61" i="2"/>
  <c r="I60" i="2"/>
  <c r="G60" i="2"/>
  <c r="I59" i="2"/>
  <c r="G59" i="2"/>
  <c r="I58" i="2"/>
  <c r="G58" i="2"/>
  <c r="F57" i="2"/>
  <c r="E57" i="2"/>
  <c r="D57" i="2"/>
  <c r="I56" i="2"/>
  <c r="G56" i="2"/>
  <c r="I55" i="2"/>
  <c r="G55" i="2"/>
  <c r="I54" i="2"/>
  <c r="G54" i="2"/>
  <c r="I53" i="2"/>
  <c r="G53" i="2"/>
  <c r="F52" i="2"/>
  <c r="E52" i="2"/>
  <c r="D52" i="2"/>
  <c r="I51" i="2"/>
  <c r="G51" i="2"/>
  <c r="G50" i="2" s="1"/>
  <c r="F50" i="2"/>
  <c r="E50" i="2"/>
  <c r="D50" i="2"/>
  <c r="I48" i="2"/>
  <c r="G48" i="2"/>
  <c r="I47" i="2"/>
  <c r="G47" i="2"/>
  <c r="F46" i="2"/>
  <c r="E46" i="2"/>
  <c r="D46" i="2"/>
  <c r="I45" i="2"/>
  <c r="G45" i="2"/>
  <c r="I44" i="2"/>
  <c r="G44" i="2"/>
  <c r="F43" i="2"/>
  <c r="E43" i="2"/>
  <c r="D43" i="2"/>
  <c r="I42" i="2"/>
  <c r="G42" i="2"/>
  <c r="I41" i="2"/>
  <c r="G41" i="2"/>
  <c r="I40" i="2"/>
  <c r="G40" i="2"/>
  <c r="F39" i="2"/>
  <c r="E39" i="2"/>
  <c r="D39" i="2"/>
  <c r="I37" i="2"/>
  <c r="G37" i="2"/>
  <c r="F36" i="2"/>
  <c r="E36" i="2"/>
  <c r="D36" i="2"/>
  <c r="I35" i="2"/>
  <c r="G35" i="2"/>
  <c r="F34" i="2"/>
  <c r="F33" i="2" s="1"/>
  <c r="I30" i="2"/>
  <c r="G30" i="2"/>
  <c r="G29" i="2" s="1"/>
  <c r="F29" i="2"/>
  <c r="E29" i="2"/>
  <c r="D29" i="2"/>
  <c r="I28" i="2"/>
  <c r="G28" i="2"/>
  <c r="G27" i="2" s="1"/>
  <c r="F27" i="2"/>
  <c r="E27" i="2"/>
  <c r="D27" i="2"/>
  <c r="I26" i="2"/>
  <c r="G26" i="2"/>
  <c r="G25" i="2" s="1"/>
  <c r="F25" i="2"/>
  <c r="E25" i="2"/>
  <c r="D25" i="2"/>
  <c r="I24" i="2"/>
  <c r="G24" i="2"/>
  <c r="I23" i="2"/>
  <c r="G23" i="2"/>
  <c r="I22" i="2"/>
  <c r="G22" i="2"/>
  <c r="I21" i="2"/>
  <c r="G21" i="2"/>
  <c r="F20" i="2"/>
  <c r="E20" i="2"/>
  <c r="D20" i="2"/>
  <c r="I18" i="2"/>
  <c r="G18" i="2"/>
  <c r="F17" i="2"/>
  <c r="F16" i="2" s="1"/>
  <c r="E17" i="2"/>
  <c r="D17" i="2"/>
  <c r="D16" i="2" s="1"/>
  <c r="D15" i="2" s="1"/>
  <c r="H15" i="2"/>
  <c r="I14" i="2"/>
  <c r="G14" i="2"/>
  <c r="E10" i="3" l="1"/>
  <c r="F11" i="3"/>
  <c r="I12" i="3"/>
  <c r="I105" i="2"/>
  <c r="I123" i="2"/>
  <c r="I120" i="2"/>
  <c r="I176" i="2"/>
  <c r="I27" i="2"/>
  <c r="F38" i="2"/>
  <c r="I61" i="2"/>
  <c r="I99" i="2"/>
  <c r="G99" i="2"/>
  <c r="I110" i="2"/>
  <c r="F93" i="2"/>
  <c r="G46" i="2"/>
  <c r="G43" i="2" s="1"/>
  <c r="G57" i="2"/>
  <c r="I68" i="2"/>
  <c r="G160" i="2"/>
  <c r="I268" i="2"/>
  <c r="G81" i="2"/>
  <c r="G244" i="2"/>
  <c r="I135" i="2"/>
  <c r="D93" i="2"/>
  <c r="D229" i="2"/>
  <c r="D181" i="2" s="1"/>
  <c r="I262" i="2"/>
  <c r="I148" i="2"/>
  <c r="F229" i="2"/>
  <c r="F181" i="2" s="1"/>
  <c r="I270" i="2"/>
  <c r="D49" i="2"/>
  <c r="E157" i="2"/>
  <c r="G135" i="2"/>
  <c r="I145" i="2"/>
  <c r="G204" i="2"/>
  <c r="G257" i="2"/>
  <c r="G270" i="2"/>
  <c r="I275" i="2"/>
  <c r="G286" i="2"/>
  <c r="I57" i="2"/>
  <c r="G182" i="2"/>
  <c r="G132" i="2"/>
  <c r="G151" i="2"/>
  <c r="I244" i="2"/>
  <c r="G268" i="2"/>
  <c r="I25" i="2"/>
  <c r="I81" i="2"/>
  <c r="G113" i="2"/>
  <c r="G176" i="2"/>
  <c r="I179" i="2"/>
  <c r="I252" i="2"/>
  <c r="D246" i="2"/>
  <c r="G262" i="2"/>
  <c r="F49" i="2"/>
  <c r="G17" i="2"/>
  <c r="G34" i="2"/>
  <c r="D38" i="2"/>
  <c r="I50" i="2"/>
  <c r="I74" i="2"/>
  <c r="I88" i="2"/>
  <c r="G110" i="2"/>
  <c r="I113" i="2"/>
  <c r="G127" i="2"/>
  <c r="G230" i="2"/>
  <c r="G293" i="2"/>
  <c r="I43" i="2"/>
  <c r="E93" i="2"/>
  <c r="I242" i="2"/>
  <c r="D19" i="2"/>
  <c r="D12" i="2" s="1"/>
  <c r="I29" i="2"/>
  <c r="G36" i="2"/>
  <c r="G68" i="2"/>
  <c r="I94" i="2"/>
  <c r="D134" i="2"/>
  <c r="I160" i="2"/>
  <c r="F175" i="2"/>
  <c r="I175" i="2" s="1"/>
  <c r="I182" i="2"/>
  <c r="I227" i="2"/>
  <c r="I257" i="2"/>
  <c r="D274" i="2"/>
  <c r="D273" i="2" s="1"/>
  <c r="I286" i="2"/>
  <c r="G94" i="2"/>
  <c r="G39" i="2"/>
  <c r="I266" i="2"/>
  <c r="E19" i="2"/>
  <c r="F19" i="2"/>
  <c r="E49" i="2"/>
  <c r="F134" i="2"/>
  <c r="D157" i="2"/>
  <c r="I213" i="2"/>
  <c r="I247" i="2"/>
  <c r="F274" i="2"/>
  <c r="F273" i="2" s="1"/>
  <c r="I33" i="2"/>
  <c r="G33" i="2"/>
  <c r="F15" i="2"/>
  <c r="F291" i="2"/>
  <c r="E16" i="2"/>
  <c r="I17" i="2"/>
  <c r="I36" i="2"/>
  <c r="I46" i="2"/>
  <c r="I127" i="2"/>
  <c r="E147" i="2"/>
  <c r="I151" i="2"/>
  <c r="I204" i="2"/>
  <c r="E229" i="2"/>
  <c r="I230" i="2"/>
  <c r="F246" i="2"/>
  <c r="I259" i="2"/>
  <c r="I292" i="2"/>
  <c r="I293" i="2"/>
  <c r="I34" i="2"/>
  <c r="G20" i="2"/>
  <c r="G120" i="2"/>
  <c r="G145" i="2"/>
  <c r="G158" i="2"/>
  <c r="G227" i="2"/>
  <c r="G242" i="2"/>
  <c r="G252" i="2"/>
  <c r="G266" i="2"/>
  <c r="I20" i="2"/>
  <c r="E38" i="2"/>
  <c r="I39" i="2"/>
  <c r="G52" i="2"/>
  <c r="G61" i="2"/>
  <c r="G74" i="2"/>
  <c r="G105" i="2"/>
  <c r="G123" i="2"/>
  <c r="G143" i="2"/>
  <c r="I158" i="2"/>
  <c r="G188" i="2"/>
  <c r="G213" i="2"/>
  <c r="G275" i="2"/>
  <c r="I52" i="2"/>
  <c r="E274" i="2"/>
  <c r="G88" i="2"/>
  <c r="E131" i="2"/>
  <c r="G247" i="2"/>
  <c r="E246" i="2"/>
  <c r="I11" i="3" l="1"/>
  <c r="F10" i="3"/>
  <c r="I10" i="3" s="1"/>
  <c r="G11" i="3"/>
  <c r="G10" i="3"/>
  <c r="G229" i="2"/>
  <c r="I49" i="2"/>
  <c r="G19" i="2"/>
  <c r="G246" i="2"/>
  <c r="I229" i="2"/>
  <c r="G38" i="2"/>
  <c r="G93" i="2"/>
  <c r="I19" i="2"/>
  <c r="I274" i="2"/>
  <c r="I38" i="2"/>
  <c r="F157" i="2"/>
  <c r="G175" i="2"/>
  <c r="I93" i="2"/>
  <c r="G49" i="2"/>
  <c r="I147" i="2"/>
  <c r="G147" i="2"/>
  <c r="E134" i="2"/>
  <c r="E130" i="2"/>
  <c r="G131" i="2"/>
  <c r="G16" i="2"/>
  <c r="E15" i="2"/>
  <c r="I15" i="2" s="1"/>
  <c r="G274" i="2"/>
  <c r="E273" i="2"/>
  <c r="G273" i="2" s="1"/>
  <c r="F290" i="2"/>
  <c r="E291" i="2"/>
  <c r="G292" i="2"/>
  <c r="E181" i="2"/>
  <c r="I246" i="2"/>
  <c r="I131" i="2"/>
  <c r="I16" i="2"/>
  <c r="H88" i="1"/>
  <c r="F88" i="1"/>
  <c r="F57" i="1"/>
  <c r="H57" i="1"/>
  <c r="D25" i="1"/>
  <c r="E25" i="1"/>
  <c r="C25" i="1"/>
  <c r="H26" i="1"/>
  <c r="F26" i="1"/>
  <c r="D31" i="2" l="1"/>
  <c r="D11" i="2" s="1"/>
  <c r="D10" i="2" s="1"/>
  <c r="I32" i="2"/>
  <c r="G32" i="2"/>
  <c r="G157" i="2"/>
  <c r="I157" i="2"/>
  <c r="F31" i="2"/>
  <c r="F12" i="2"/>
  <c r="G291" i="2"/>
  <c r="E290" i="2"/>
  <c r="G290" i="2" s="1"/>
  <c r="G130" i="2"/>
  <c r="I130" i="2"/>
  <c r="I291" i="2"/>
  <c r="G134" i="2"/>
  <c r="I134" i="2"/>
  <c r="G181" i="2"/>
  <c r="I181" i="2"/>
  <c r="G15" i="2"/>
  <c r="I273" i="2"/>
  <c r="H145" i="1"/>
  <c r="D132" i="1"/>
  <c r="E132" i="1"/>
  <c r="C132" i="1"/>
  <c r="D77" i="1"/>
  <c r="E77" i="1"/>
  <c r="C77" i="1"/>
  <c r="C171" i="1"/>
  <c r="I290" i="2" l="1"/>
  <c r="E12" i="2"/>
  <c r="I12" i="2" s="1"/>
  <c r="G13" i="2"/>
  <c r="I13" i="2"/>
  <c r="G129" i="2"/>
  <c r="E31" i="2"/>
  <c r="I129" i="2"/>
  <c r="F11" i="2"/>
  <c r="H337" i="1"/>
  <c r="F337" i="1"/>
  <c r="H55" i="1"/>
  <c r="F55" i="1"/>
  <c r="F53" i="1" s="1"/>
  <c r="D358" i="1"/>
  <c r="D357" i="1" s="1"/>
  <c r="D356" i="1" s="1"/>
  <c r="D351" i="1"/>
  <c r="D329" i="1"/>
  <c r="D317" i="1"/>
  <c r="D311" i="1"/>
  <c r="D302" i="1"/>
  <c r="D300" i="1"/>
  <c r="D285" i="1"/>
  <c r="D256" i="1"/>
  <c r="D236" i="1"/>
  <c r="D230" i="1"/>
  <c r="D227" i="1"/>
  <c r="D220" i="1"/>
  <c r="D201" i="1"/>
  <c r="D199" i="1"/>
  <c r="D191" i="1"/>
  <c r="D186" i="1"/>
  <c r="D181" i="1"/>
  <c r="D165" i="1"/>
  <c r="D164" i="1" s="1"/>
  <c r="D149" i="1"/>
  <c r="D141" i="1"/>
  <c r="D137" i="1"/>
  <c r="D124" i="1"/>
  <c r="D118" i="1"/>
  <c r="D112" i="1"/>
  <c r="D96" i="1"/>
  <c r="D89" i="1"/>
  <c r="D69" i="1"/>
  <c r="D41" i="1"/>
  <c r="D34" i="1"/>
  <c r="D32" i="1"/>
  <c r="D30" i="1"/>
  <c r="D16" i="1"/>
  <c r="D15" i="1" s="1"/>
  <c r="D22" i="1" l="1"/>
  <c r="D13" i="1" s="1"/>
  <c r="D12" i="1" s="1"/>
  <c r="F10" i="2"/>
  <c r="G31" i="2"/>
  <c r="I31" i="2"/>
  <c r="E11" i="2"/>
  <c r="G12" i="2"/>
  <c r="D339" i="1"/>
  <c r="D338" i="1" s="1"/>
  <c r="D284" i="1"/>
  <c r="D229" i="1" s="1"/>
  <c r="D304" i="1"/>
  <c r="D198" i="1"/>
  <c r="D170" i="1"/>
  <c r="D117" i="1"/>
  <c r="D68" i="1"/>
  <c r="H53" i="1"/>
  <c r="F228" i="1"/>
  <c r="F227" i="1" s="1"/>
  <c r="H228" i="1"/>
  <c r="E227" i="1"/>
  <c r="H227" i="1" s="1"/>
  <c r="C227" i="1"/>
  <c r="H309" i="1"/>
  <c r="H308" i="1"/>
  <c r="H307" i="1"/>
  <c r="H306" i="1"/>
  <c r="H301" i="1"/>
  <c r="H299" i="1"/>
  <c r="H298" i="1"/>
  <c r="H297" i="1"/>
  <c r="H294" i="1"/>
  <c r="H293" i="1"/>
  <c r="H292" i="1"/>
  <c r="H291" i="1"/>
  <c r="H290" i="1"/>
  <c r="H288" i="1"/>
  <c r="H287" i="1"/>
  <c r="H286" i="1"/>
  <c r="H281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59" i="1"/>
  <c r="H260" i="1"/>
  <c r="H261" i="1"/>
  <c r="H262" i="1"/>
  <c r="H263" i="1"/>
  <c r="H223" i="1"/>
  <c r="H218" i="1"/>
  <c r="H217" i="1"/>
  <c r="H216" i="1"/>
  <c r="H207" i="1"/>
  <c r="H204" i="1"/>
  <c r="H195" i="1"/>
  <c r="H193" i="1"/>
  <c r="H192" i="1"/>
  <c r="H190" i="1"/>
  <c r="H182" i="1"/>
  <c r="H180" i="1"/>
  <c r="H174" i="1"/>
  <c r="H172" i="1"/>
  <c r="H168" i="1"/>
  <c r="H155" i="1"/>
  <c r="H154" i="1"/>
  <c r="H153" i="1"/>
  <c r="H150" i="1"/>
  <c r="H148" i="1"/>
  <c r="H144" i="1"/>
  <c r="H143" i="1"/>
  <c r="H142" i="1"/>
  <c r="H138" i="1"/>
  <c r="H136" i="1"/>
  <c r="H135" i="1"/>
  <c r="H134" i="1"/>
  <c r="H133" i="1"/>
  <c r="H130" i="1"/>
  <c r="H129" i="1"/>
  <c r="H127" i="1"/>
  <c r="H125" i="1"/>
  <c r="H121" i="1"/>
  <c r="H119" i="1"/>
  <c r="H115" i="1"/>
  <c r="H114" i="1"/>
  <c r="H113" i="1"/>
  <c r="H107" i="1"/>
  <c r="H108" i="1"/>
  <c r="H109" i="1"/>
  <c r="H110" i="1"/>
  <c r="H111" i="1"/>
  <c r="H103" i="1"/>
  <c r="H102" i="1"/>
  <c r="H100" i="1"/>
  <c r="H99" i="1"/>
  <c r="H98" i="1"/>
  <c r="H97" i="1"/>
  <c r="H95" i="1"/>
  <c r="H94" i="1"/>
  <c r="H91" i="1"/>
  <c r="H90" i="1"/>
  <c r="H87" i="1"/>
  <c r="H86" i="1"/>
  <c r="H85" i="1"/>
  <c r="H84" i="1"/>
  <c r="H80" i="1"/>
  <c r="H78" i="1"/>
  <c r="H74" i="1"/>
  <c r="H75" i="1"/>
  <c r="H76" i="1"/>
  <c r="H70" i="1"/>
  <c r="H64" i="1"/>
  <c r="H50" i="1"/>
  <c r="H48" i="1"/>
  <c r="H46" i="1"/>
  <c r="H42" i="1"/>
  <c r="H40" i="1"/>
  <c r="H33" i="1"/>
  <c r="H28" i="1"/>
  <c r="H27" i="1"/>
  <c r="H18" i="1"/>
  <c r="H14" i="1"/>
  <c r="H315" i="1"/>
  <c r="H313" i="1"/>
  <c r="H312" i="1"/>
  <c r="H322" i="1"/>
  <c r="H325" i="1"/>
  <c r="H326" i="1"/>
  <c r="H330" i="1"/>
  <c r="H346" i="1"/>
  <c r="H347" i="1"/>
  <c r="H231" i="1"/>
  <c r="H233" i="1"/>
  <c r="H234" i="1"/>
  <c r="H237" i="1"/>
  <c r="H238" i="1"/>
  <c r="H239" i="1"/>
  <c r="H241" i="1"/>
  <c r="H244" i="1"/>
  <c r="H245" i="1"/>
  <c r="H246" i="1"/>
  <c r="H247" i="1"/>
  <c r="H248" i="1"/>
  <c r="H249" i="1"/>
  <c r="H250" i="1"/>
  <c r="H251" i="1"/>
  <c r="H252" i="1"/>
  <c r="H253" i="1"/>
  <c r="H255" i="1"/>
  <c r="F153" i="1"/>
  <c r="C16" i="1"/>
  <c r="C15" i="1" s="1"/>
  <c r="C30" i="1"/>
  <c r="C32" i="1"/>
  <c r="C34" i="1"/>
  <c r="C41" i="1"/>
  <c r="C69" i="1"/>
  <c r="C89" i="1"/>
  <c r="C96" i="1"/>
  <c r="C112" i="1"/>
  <c r="C118" i="1"/>
  <c r="C124" i="1"/>
  <c r="C137" i="1"/>
  <c r="C141" i="1"/>
  <c r="C149" i="1"/>
  <c r="C165" i="1"/>
  <c r="C164" i="1" s="1"/>
  <c r="C181" i="1"/>
  <c r="C186" i="1"/>
  <c r="C191" i="1"/>
  <c r="C199" i="1"/>
  <c r="C201" i="1"/>
  <c r="C220" i="1"/>
  <c r="C230" i="1"/>
  <c r="C236" i="1"/>
  <c r="C256" i="1"/>
  <c r="C285" i="1"/>
  <c r="C300" i="1"/>
  <c r="C302" i="1"/>
  <c r="C311" i="1"/>
  <c r="C317" i="1"/>
  <c r="C329" i="1"/>
  <c r="C340" i="1"/>
  <c r="D37" i="1" l="1"/>
  <c r="C22" i="1"/>
  <c r="C13" i="1" s="1"/>
  <c r="C12" i="1" s="1"/>
  <c r="E10" i="2"/>
  <c r="G10" i="2" s="1"/>
  <c r="G11" i="2"/>
  <c r="I11" i="2"/>
  <c r="C198" i="1"/>
  <c r="D163" i="1"/>
  <c r="C304" i="1"/>
  <c r="C284" i="1"/>
  <c r="C229" i="1" s="1"/>
  <c r="C117" i="1"/>
  <c r="C68" i="1"/>
  <c r="C170" i="1"/>
  <c r="C37" i="1" l="1"/>
  <c r="I10" i="2"/>
  <c r="D36" i="1"/>
  <c r="D11" i="1" s="1"/>
  <c r="C163" i="1"/>
  <c r="C36" i="1" l="1"/>
  <c r="C11" i="1" s="1"/>
  <c r="C360" i="1" l="1"/>
  <c r="C358" i="1"/>
  <c r="C357" i="1" s="1"/>
  <c r="C356" i="1" s="1"/>
  <c r="C351" i="1"/>
  <c r="C339" i="1" s="1"/>
  <c r="C338" i="1" s="1"/>
  <c r="C355" i="1" l="1"/>
  <c r="C10" i="1" s="1"/>
  <c r="F308" i="1" l="1"/>
  <c r="F288" i="1"/>
  <c r="F278" i="1"/>
  <c r="F274" i="1"/>
  <c r="F272" i="1"/>
  <c r="F263" i="1"/>
  <c r="F260" i="1"/>
  <c r="F250" i="1"/>
  <c r="F248" i="1"/>
  <c r="F218" i="1"/>
  <c r="F115" i="1" l="1"/>
  <c r="F114" i="1"/>
  <c r="E41" i="1"/>
  <c r="F42" i="1"/>
  <c r="H41" i="1" l="1"/>
  <c r="F41" i="1"/>
  <c r="F312" i="1" l="1"/>
  <c r="E311" i="1"/>
  <c r="F307" i="1"/>
  <c r="F306" i="1"/>
  <c r="F286" i="1"/>
  <c r="F287" i="1"/>
  <c r="E285" i="1"/>
  <c r="F249" i="1"/>
  <c r="F207" i="1"/>
  <c r="F195" i="1"/>
  <c r="F193" i="1"/>
  <c r="F130" i="1"/>
  <c r="F86" i="1"/>
  <c r="F28" i="1"/>
  <c r="H305" i="1" l="1"/>
  <c r="F285" i="1"/>
  <c r="F261" i="1" l="1"/>
  <c r="F100" i="1" l="1"/>
  <c r="F99" i="1" l="1"/>
  <c r="F262" i="1" l="1"/>
  <c r="F246" i="1"/>
  <c r="F245" i="1"/>
  <c r="F244" i="1"/>
  <c r="F238" i="1"/>
  <c r="E236" i="1"/>
  <c r="F237" i="1"/>
  <c r="F204" i="1"/>
  <c r="F176" i="1"/>
  <c r="H176" i="1"/>
  <c r="F174" i="1"/>
  <c r="F127" i="1"/>
  <c r="F78" i="1"/>
  <c r="H29" i="1"/>
  <c r="E230" i="1" l="1"/>
  <c r="F231" i="1"/>
  <c r="F292" i="1" l="1"/>
  <c r="F291" i="1"/>
  <c r="F271" i="1"/>
  <c r="F259" i="1"/>
  <c r="F251" i="1"/>
  <c r="F217" i="1"/>
  <c r="F216" i="1"/>
  <c r="E171" i="1"/>
  <c r="F172" i="1"/>
  <c r="F135" i="1"/>
  <c r="F133" i="1"/>
  <c r="F132" i="1" l="1"/>
  <c r="F315" i="1"/>
  <c r="F270" i="1"/>
  <c r="F234" i="1"/>
  <c r="F233" i="1"/>
  <c r="E191" i="1"/>
  <c r="F192" i="1"/>
  <c r="F155" i="1"/>
  <c r="F136" i="1"/>
  <c r="E124" i="1"/>
  <c r="F129" i="1"/>
  <c r="E96" i="1"/>
  <c r="H96" i="1" s="1"/>
  <c r="F103" i="1"/>
  <c r="E89" i="1"/>
  <c r="F94" i="1"/>
  <c r="F84" i="1"/>
  <c r="F74" i="1"/>
  <c r="F25" i="1" l="1"/>
  <c r="F148" i="1" l="1"/>
  <c r="F144" i="1"/>
  <c r="F143" i="1"/>
  <c r="F142" i="1"/>
  <c r="E141" i="1"/>
  <c r="E118" i="1"/>
  <c r="F119" i="1"/>
  <c r="F76" i="1"/>
  <c r="F35" i="1"/>
  <c r="F33" i="1"/>
  <c r="F32" i="1" s="1"/>
  <c r="F31" i="1"/>
  <c r="F29" i="1"/>
  <c r="E32" i="1"/>
  <c r="H32" i="1" l="1"/>
  <c r="F326" i="1"/>
  <c r="F325" i="1"/>
  <c r="F322" i="1"/>
  <c r="F299" i="1"/>
  <c r="F154" i="1"/>
  <c r="E149" i="1"/>
  <c r="F150" i="1"/>
  <c r="F145" i="1"/>
  <c r="E137" i="1"/>
  <c r="F138" i="1"/>
  <c r="F134" i="1"/>
  <c r="F121" i="1"/>
  <c r="E112" i="1"/>
  <c r="F113" i="1"/>
  <c r="F111" i="1"/>
  <c r="F110" i="1"/>
  <c r="F108" i="1"/>
  <c r="F107" i="1"/>
  <c r="F102" i="1"/>
  <c r="F98" i="1"/>
  <c r="F97" i="1"/>
  <c r="F95" i="1"/>
  <c r="F87" i="1"/>
  <c r="F80" i="1"/>
  <c r="F70" i="1"/>
  <c r="F69" i="1" s="1"/>
  <c r="E69" i="1"/>
  <c r="H44" i="1"/>
  <c r="F48" i="1"/>
  <c r="F50" i="1"/>
  <c r="F46" i="1"/>
  <c r="F44" i="1" l="1"/>
  <c r="F43" i="1" s="1"/>
  <c r="H69" i="1"/>
  <c r="F77" i="1"/>
  <c r="H152" i="1"/>
  <c r="H132" i="1"/>
  <c r="H336" i="1"/>
  <c r="F336" i="1"/>
  <c r="E256" i="1"/>
  <c r="H316" i="1"/>
  <c r="F316" i="1"/>
  <c r="F309" i="1"/>
  <c r="F313" i="1"/>
  <c r="F293" i="1"/>
  <c r="F273" i="1"/>
  <c r="F264" i="1"/>
  <c r="H264" i="1"/>
  <c r="F258" i="1"/>
  <c r="F247" i="1"/>
  <c r="H232" i="1"/>
  <c r="H235" i="1"/>
  <c r="F232" i="1"/>
  <c r="F235" i="1"/>
  <c r="E199" i="1"/>
  <c r="H200" i="1"/>
  <c r="F200" i="1"/>
  <c r="F223" i="1"/>
  <c r="E220" i="1"/>
  <c r="E201" i="1"/>
  <c r="F219" i="1"/>
  <c r="H219" i="1"/>
  <c r="F215" i="1"/>
  <c r="H215" i="1"/>
  <c r="F214" i="1"/>
  <c r="H214" i="1"/>
  <c r="F211" i="1"/>
  <c r="H211" i="1"/>
  <c r="F210" i="1"/>
  <c r="H210" i="1"/>
  <c r="F208" i="1"/>
  <c r="H208" i="1"/>
  <c r="H205" i="1"/>
  <c r="H206" i="1"/>
  <c r="F202" i="1"/>
  <c r="F205" i="1"/>
  <c r="F206" i="1"/>
  <c r="F178" i="1"/>
  <c r="H178" i="1"/>
  <c r="F180" i="1"/>
  <c r="F14" i="1"/>
  <c r="F27" i="1"/>
  <c r="F34" i="1"/>
  <c r="F30" i="1"/>
  <c r="E34" i="1"/>
  <c r="E30" i="1"/>
  <c r="G15" i="1"/>
  <c r="H31" i="1"/>
  <c r="H35" i="1"/>
  <c r="H63" i="1"/>
  <c r="H73" i="1"/>
  <c r="H79" i="1"/>
  <c r="H93" i="1"/>
  <c r="H106" i="1"/>
  <c r="H116" i="1"/>
  <c r="H123" i="1"/>
  <c r="H131" i="1"/>
  <c r="H140" i="1"/>
  <c r="H146" i="1"/>
  <c r="H151" i="1"/>
  <c r="H159" i="1"/>
  <c r="H173" i="1"/>
  <c r="H175" i="1"/>
  <c r="H185" i="1"/>
  <c r="H189" i="1"/>
  <c r="H194" i="1"/>
  <c r="H197" i="1"/>
  <c r="H202" i="1"/>
  <c r="H224" i="1"/>
  <c r="H257" i="1"/>
  <c r="H258" i="1"/>
  <c r="H267" i="1"/>
  <c r="H303" i="1"/>
  <c r="H318" i="1"/>
  <c r="H321" i="1"/>
  <c r="H327" i="1"/>
  <c r="H333" i="1"/>
  <c r="H341" i="1"/>
  <c r="H342" i="1"/>
  <c r="H343" i="1"/>
  <c r="H344" i="1"/>
  <c r="H345" i="1"/>
  <c r="H348" i="1"/>
  <c r="H349" i="1"/>
  <c r="H350" i="1"/>
  <c r="H352" i="1"/>
  <c r="H353" i="1"/>
  <c r="H354" i="1"/>
  <c r="H359" i="1"/>
  <c r="F40" i="1"/>
  <c r="F63" i="1"/>
  <c r="F64" i="1"/>
  <c r="F73" i="1"/>
  <c r="F75" i="1"/>
  <c r="F79" i="1"/>
  <c r="F85" i="1"/>
  <c r="F81" i="1" s="1"/>
  <c r="F90" i="1"/>
  <c r="F91" i="1"/>
  <c r="F93" i="1"/>
  <c r="F106" i="1"/>
  <c r="F109" i="1"/>
  <c r="F116" i="1"/>
  <c r="F123" i="1"/>
  <c r="F125" i="1"/>
  <c r="F131" i="1"/>
  <c r="F140" i="1"/>
  <c r="F146" i="1"/>
  <c r="F151" i="1"/>
  <c r="F159" i="1"/>
  <c r="F157" i="1" s="1"/>
  <c r="F168" i="1"/>
  <c r="F166" i="1" s="1"/>
  <c r="F173" i="1"/>
  <c r="F175" i="1"/>
  <c r="F182" i="1"/>
  <c r="F185" i="1"/>
  <c r="F189" i="1"/>
  <c r="F187" i="1" s="1"/>
  <c r="F194" i="1"/>
  <c r="F197" i="1"/>
  <c r="F224" i="1"/>
  <c r="F239" i="1"/>
  <c r="F241" i="1"/>
  <c r="F252" i="1"/>
  <c r="F253" i="1"/>
  <c r="F255" i="1"/>
  <c r="F257" i="1"/>
  <c r="F267" i="1"/>
  <c r="F268" i="1"/>
  <c r="F269" i="1"/>
  <c r="F275" i="1"/>
  <c r="F276" i="1"/>
  <c r="F277" i="1"/>
  <c r="F279" i="1"/>
  <c r="F281" i="1"/>
  <c r="F290" i="1"/>
  <c r="G290" i="1" s="1"/>
  <c r="F294" i="1"/>
  <c r="F297" i="1"/>
  <c r="F298" i="1"/>
  <c r="F301" i="1"/>
  <c r="F303" i="1"/>
  <c r="F318" i="1"/>
  <c r="F321" i="1"/>
  <c r="F327" i="1"/>
  <c r="F330" i="1"/>
  <c r="F333" i="1"/>
  <c r="F341" i="1"/>
  <c r="F342" i="1"/>
  <c r="F343" i="1"/>
  <c r="F344" i="1"/>
  <c r="F345" i="1"/>
  <c r="F346" i="1"/>
  <c r="F347" i="1"/>
  <c r="F348" i="1"/>
  <c r="F349" i="1"/>
  <c r="F350" i="1"/>
  <c r="F352" i="1"/>
  <c r="F353" i="1"/>
  <c r="F354" i="1"/>
  <c r="F359" i="1"/>
  <c r="F361" i="1"/>
  <c r="E360" i="1"/>
  <c r="E358" i="1"/>
  <c r="E357" i="1" s="1"/>
  <c r="E356" i="1" s="1"/>
  <c r="E351" i="1"/>
  <c r="E340" i="1"/>
  <c r="E329" i="1"/>
  <c r="H329" i="1" s="1"/>
  <c r="E317" i="1"/>
  <c r="E302" i="1"/>
  <c r="E300" i="1"/>
  <c r="H300" i="1" s="1"/>
  <c r="E181" i="1"/>
  <c r="E117" i="1"/>
  <c r="E68" i="1"/>
  <c r="F68" i="1" s="1"/>
  <c r="E39" i="1"/>
  <c r="D360" i="1"/>
  <c r="D355" i="1" s="1"/>
  <c r="D10" i="1" s="1"/>
  <c r="E22" i="1" l="1"/>
  <c r="F22" i="1" s="1"/>
  <c r="F71" i="1"/>
  <c r="H181" i="1"/>
  <c r="F199" i="1"/>
  <c r="H17" i="1"/>
  <c r="E198" i="1"/>
  <c r="F198" i="1" s="1"/>
  <c r="E38" i="1"/>
  <c r="E37" i="1" s="1"/>
  <c r="H39" i="1"/>
  <c r="H280" i="1"/>
  <c r="E165" i="1"/>
  <c r="F165" i="1" s="1"/>
  <c r="H166" i="1"/>
  <c r="F39" i="1"/>
  <c r="H317" i="1"/>
  <c r="H230" i="1"/>
  <c r="F230" i="1"/>
  <c r="F334" i="1"/>
  <c r="H334" i="1"/>
  <c r="F311" i="1"/>
  <c r="H311" i="1"/>
  <c r="H137" i="1"/>
  <c r="H187" i="1"/>
  <c r="F305" i="1"/>
  <c r="F221" i="1"/>
  <c r="E284" i="1"/>
  <c r="E229" i="1" s="1"/>
  <c r="H351" i="1"/>
  <c r="E304" i="1"/>
  <c r="F302" i="1"/>
  <c r="F300" i="1"/>
  <c r="H265" i="1"/>
  <c r="F256" i="1"/>
  <c r="F236" i="1"/>
  <c r="F201" i="1"/>
  <c r="H331" i="1"/>
  <c r="F89" i="1"/>
  <c r="H360" i="1"/>
  <c r="F141" i="1"/>
  <c r="F280" i="1"/>
  <c r="F191" i="1"/>
  <c r="E355" i="1"/>
  <c r="H340" i="1"/>
  <c r="F360" i="1"/>
  <c r="H201" i="1"/>
  <c r="H302" i="1"/>
  <c r="H191" i="1"/>
  <c r="H149" i="1"/>
  <c r="F265" i="1"/>
  <c r="H118" i="1"/>
  <c r="F181" i="1"/>
  <c r="H112" i="1"/>
  <c r="H221" i="1"/>
  <c r="F329" i="1"/>
  <c r="F137" i="1"/>
  <c r="F331" i="1"/>
  <c r="H256" i="1"/>
  <c r="H25" i="1"/>
  <c r="F171" i="1"/>
  <c r="E186" i="1"/>
  <c r="F186" i="1" s="1"/>
  <c r="H171" i="1"/>
  <c r="H157" i="1"/>
  <c r="H141" i="1"/>
  <c r="H124" i="1"/>
  <c r="F124" i="1"/>
  <c r="F112" i="1"/>
  <c r="H89" i="1"/>
  <c r="H77" i="1"/>
  <c r="H71" i="1"/>
  <c r="F357" i="1"/>
  <c r="F118" i="1"/>
  <c r="E339" i="1"/>
  <c r="F358" i="1"/>
  <c r="H358" i="1"/>
  <c r="H285" i="1"/>
  <c r="H81" i="1"/>
  <c r="F319" i="1"/>
  <c r="H236" i="1"/>
  <c r="H357" i="1"/>
  <c r="F340" i="1"/>
  <c r="H319" i="1"/>
  <c r="F96" i="1"/>
  <c r="F317" i="1"/>
  <c r="H34" i="1"/>
  <c r="F149" i="1"/>
  <c r="F351" i="1"/>
  <c r="H30" i="1"/>
  <c r="E16" i="1"/>
  <c r="H38" i="1" l="1"/>
  <c r="F16" i="1"/>
  <c r="H16" i="1"/>
  <c r="E164" i="1"/>
  <c r="H165" i="1"/>
  <c r="F339" i="1"/>
  <c r="F284" i="1"/>
  <c r="F220" i="1"/>
  <c r="H229" i="1"/>
  <c r="H186" i="1"/>
  <c r="H304" i="1"/>
  <c r="H220" i="1"/>
  <c r="H22" i="1"/>
  <c r="F304" i="1"/>
  <c r="H284" i="1"/>
  <c r="E170" i="1"/>
  <c r="F117" i="1"/>
  <c r="H117" i="1"/>
  <c r="F356" i="1"/>
  <c r="H356" i="1"/>
  <c r="E338" i="1"/>
  <c r="H338" i="1" s="1"/>
  <c r="H339" i="1"/>
  <c r="H68" i="1"/>
  <c r="H199" i="1"/>
  <c r="F38" i="1"/>
  <c r="E15" i="1"/>
  <c r="H164" i="1" l="1"/>
  <c r="E163" i="1"/>
  <c r="F164" i="1"/>
  <c r="F15" i="1"/>
  <c r="H15" i="1"/>
  <c r="F37" i="1"/>
  <c r="F229" i="1"/>
  <c r="H170" i="1"/>
  <c r="F170" i="1"/>
  <c r="H198" i="1"/>
  <c r="H37" i="1"/>
  <c r="F338" i="1"/>
  <c r="F355" i="1"/>
  <c r="H355" i="1"/>
  <c r="E13" i="1"/>
  <c r="F13" i="1" s="1"/>
  <c r="E36" i="1" l="1"/>
  <c r="F36" i="1" s="1"/>
  <c r="F163" i="1"/>
  <c r="H163" i="1"/>
  <c r="E12" i="1"/>
  <c r="F12" i="1" s="1"/>
  <c r="H13" i="1"/>
  <c r="H36" i="1" l="1"/>
  <c r="E11" i="1"/>
  <c r="H12" i="1"/>
  <c r="F11" i="1" l="1"/>
  <c r="E10" i="1"/>
  <c r="H11" i="1"/>
  <c r="F10" i="1" l="1"/>
  <c r="H10" i="1"/>
</calcChain>
</file>

<file path=xl/sharedStrings.xml><?xml version="1.0" encoding="utf-8"?>
<sst xmlns="http://schemas.openxmlformats.org/spreadsheetml/2006/main" count="2036" uniqueCount="619">
  <si>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</si>
  <si>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</si>
  <si>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</si>
  <si>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</si>
  <si>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</si>
  <si>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 xml:space="preserve"> VIGENCIA</t>
  </si>
  <si>
    <t xml:space="preserve">PÁGINA </t>
  </si>
  <si>
    <t>Página 1 de 1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</si>
  <si>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</si>
  <si>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</si>
  <si>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</si>
  <si>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</si>
  <si>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</si>
  <si>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</si>
  <si>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</si>
  <si>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</si>
  <si>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</si>
  <si>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</si>
  <si>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</si>
  <si>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</si>
  <si>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</si>
  <si>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</si>
  <si>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</si>
  <si>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</si>
  <si>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</si>
  <si>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</si>
  <si>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</si>
  <si>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</si>
  <si>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</si>
  <si>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</si>
  <si>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</si>
  <si>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</si>
  <si>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</si>
  <si>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</si>
  <si>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</si>
  <si>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</si>
  <si>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</si>
  <si>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</si>
  <si>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</si>
  <si>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</si>
  <si>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</si>
  <si>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</si>
  <si>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</si>
  <si>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</si>
  <si>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</si>
  <si>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</si>
  <si>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</si>
  <si>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</si>
  <si>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</si>
  <si>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</si>
  <si>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</si>
  <si>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</si>
  <si>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</si>
  <si>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</si>
  <si>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</si>
  <si>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</si>
  <si>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</si>
  <si>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</si>
  <si>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</si>
  <si>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</si>
  <si>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</si>
  <si>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</si>
  <si>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</si>
  <si>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</si>
  <si>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</si>
  <si>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</si>
  <si>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</si>
  <si>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</si>
  <si>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</si>
  <si>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</si>
  <si>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</si>
  <si>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</si>
  <si>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</si>
  <si>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</si>
  <si>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</si>
  <si>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</si>
  <si>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</si>
  <si>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</si>
  <si>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</si>
  <si>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</si>
  <si>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</si>
  <si>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</si>
  <si>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</si>
  <si>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</si>
  <si>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</si>
  <si>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</si>
  <si>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</si>
  <si>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</si>
  <si>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</si>
  <si>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</si>
  <si>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</si>
  <si>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</si>
  <si>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</si>
  <si>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</si>
  <si>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</si>
  <si>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</si>
  <si>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</si>
  <si>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</si>
  <si>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</si>
  <si>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</si>
  <si>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</si>
  <si>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</si>
  <si>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</si>
  <si>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</si>
  <si>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</si>
  <si>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</si>
  <si>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</si>
  <si>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</si>
  <si>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</si>
  <si>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</si>
  <si>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</si>
  <si>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</si>
  <si>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</si>
  <si>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</si>
  <si>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</si>
  <si>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</si>
  <si>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</si>
  <si>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</si>
  <si>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</si>
  <si>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</si>
  <si>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</si>
  <si>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</si>
  <si>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</si>
  <si>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</si>
  <si>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</si>
  <si>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</si>
  <si>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</si>
  <si>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</si>
  <si>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</si>
  <si>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</si>
  <si>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</si>
  <si>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</si>
  <si>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</si>
  <si>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</si>
  <si>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</si>
  <si>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</si>
  <si>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</si>
  <si>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</si>
  <si>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</si>
  <si>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</si>
  <si>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</si>
  <si>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</si>
  <si>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</si>
  <si>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</si>
  <si>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</si>
  <si>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</si>
  <si>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</si>
  <si>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</si>
  <si>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</si>
  <si>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</si>
  <si>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</si>
  <si>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</si>
  <si>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</si>
  <si>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</si>
  <si>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</si>
  <si>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</si>
  <si>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</si>
  <si>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</si>
  <si>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</si>
  <si>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</si>
  <si>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</si>
  <si>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</si>
  <si>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</si>
  <si>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</si>
  <si>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</si>
  <si>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</si>
  <si>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</si>
  <si>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</si>
  <si>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</si>
  <si>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</si>
  <si>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</si>
  <si>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</si>
  <si>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</si>
  <si>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</si>
  <si>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</si>
  <si>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</si>
  <si>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</si>
  <si>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</si>
  <si>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</si>
  <si>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</si>
  <si>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</si>
  <si>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</si>
  <si>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</si>
  <si>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</si>
  <si>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</si>
  <si>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</si>
  <si>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</si>
  <si>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</si>
  <si>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</si>
  <si>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</si>
  <si>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</si>
  <si>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</si>
  <si>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</si>
  <si>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</si>
  <si>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</si>
  <si>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</si>
  <si>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</si>
  <si>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</si>
  <si>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</si>
  <si>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</si>
  <si>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OTROS SERVICIOS AUXILIARES</t>
  </si>
  <si>
    <t>0202020805090505</t>
  </si>
  <si>
    <t>SERVICIOS AUXILIARES ESPECIALIZADOS DE OFICINA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</si>
  <si>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</si>
  <si>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</si>
  <si>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</si>
  <si>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</si>
  <si>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</si>
  <si>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</si>
  <si>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</si>
  <si>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</si>
  <si>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</si>
  <si>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</si>
  <si>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</si>
  <si>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</si>
  <si>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</si>
  <si>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</si>
  <si>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</si>
  <si>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</si>
  <si>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</si>
  <si>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</si>
  <si>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</si>
  <si>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</si>
  <si>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</si>
  <si>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</si>
  <si>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</si>
  <si>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</si>
  <si>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</si>
  <si>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</si>
  <si>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</si>
  <si>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</si>
  <si>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</si>
  <si>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</si>
  <si>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</si>
  <si>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</si>
  <si>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</si>
  <si>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</si>
  <si>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</si>
  <si>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</si>
  <si>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</si>
  <si>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</si>
  <si>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</si>
  <si>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</si>
  <si>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</si>
  <si>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</si>
  <si>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</si>
  <si>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</si>
  <si>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</si>
  <si>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</si>
  <si>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</si>
  <si>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</si>
  <si>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</si>
  <si>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</si>
  <si>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</si>
  <si>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</si>
  <si>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</si>
  <si>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</si>
  <si>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</si>
  <si>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</si>
  <si>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</si>
  <si>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</si>
  <si>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</si>
  <si>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</si>
  <si>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</si>
  <si>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</si>
  <si>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</si>
  <si>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</si>
  <si>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</si>
  <si>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</si>
  <si>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</si>
  <si>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</si>
  <si>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</si>
  <si>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</si>
  <si>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</si>
  <si>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</si>
  <si>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</si>
  <si>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</si>
  <si>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</si>
  <si>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</si>
  <si>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</si>
  <si>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</si>
  <si>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</si>
  <si>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</si>
  <si>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</si>
  <si>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</si>
  <si>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</si>
  <si>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</si>
  <si>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</si>
  <si>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</si>
  <si>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</si>
  <si>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</si>
  <si>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</si>
  <si>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</si>
  <si>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</si>
  <si>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</si>
  <si>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</si>
  <si>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</si>
  <si>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</si>
  <si>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</si>
  <si>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</si>
  <si>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</si>
  <si>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</si>
  <si>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</si>
  <si>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</si>
  <si>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</si>
  <si>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</si>
  <si>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</si>
  <si>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</si>
  <si>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</si>
  <si>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</si>
  <si>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</si>
  <si>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</si>
  <si>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</si>
  <si>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</si>
  <si>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</si>
  <si>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</si>
  <si>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</si>
  <si>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</si>
  <si>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</si>
  <si>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</si>
  <si>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</si>
  <si>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</si>
  <si>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</si>
  <si>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</si>
  <si>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</si>
  <si>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</si>
  <si>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</si>
  <si>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</si>
  <si>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</si>
  <si>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</si>
  <si>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</si>
  <si>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</si>
  <si>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</si>
  <si>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</si>
  <si>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</si>
  <si>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</si>
  <si>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</si>
  <si>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</si>
  <si>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</si>
  <si>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</si>
  <si>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</si>
  <si>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</si>
  <si>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</si>
  <si>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</si>
  <si>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</si>
  <si>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</si>
  <si>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</si>
  <si>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</si>
  <si>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</si>
  <si>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</si>
  <si>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</si>
  <si>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</si>
  <si>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</si>
  <si>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</si>
  <si>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</si>
  <si>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</si>
  <si>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</si>
  <si>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</si>
  <si>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</si>
  <si>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</si>
  <si>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</si>
  <si>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</si>
  <si>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</si>
  <si>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</si>
  <si>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</si>
  <si>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</si>
  <si>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</si>
  <si>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</si>
  <si>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</si>
  <si>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</si>
  <si>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</si>
  <si>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</si>
  <si>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</si>
  <si>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</si>
  <si>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</si>
  <si>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</si>
  <si>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</si>
  <si>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</si>
  <si>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</si>
  <si>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</si>
  <si>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</si>
  <si>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</si>
  <si>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</si>
  <si>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</si>
  <si>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</si>
  <si>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</si>
  <si>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</si>
  <si>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</si>
  <si>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</si>
  <si>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</si>
  <si>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</si>
  <si>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</si>
  <si>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</si>
  <si>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</si>
  <si>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</si>
  <si>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</si>
  <si>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</si>
  <si>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</si>
  <si>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</si>
  <si>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</si>
  <si>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</si>
  <si>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</si>
  <si>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</si>
  <si>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</si>
  <si>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</si>
  <si>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</si>
  <si>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</si>
  <si>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</si>
  <si>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</si>
  <si>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</si>
  <si>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</si>
  <si>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</si>
  <si>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</si>
  <si>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</si>
  <si>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</si>
  <si>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</si>
  <si>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</si>
  <si>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</si>
  <si>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</si>
  <si>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</si>
  <si>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</si>
  <si>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</si>
  <si>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</si>
  <si>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</si>
  <si>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</si>
  <si>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</si>
  <si>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</si>
  <si>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</si>
  <si>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</si>
  <si>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</si>
  <si>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</si>
  <si>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</si>
  <si>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</si>
  <si>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</si>
  <si>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</si>
  <si>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</si>
  <si>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</si>
  <si>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</si>
  <si>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</si>
  <si>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</si>
  <si>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</si>
  <si>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</si>
  <si>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</si>
  <si>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</si>
  <si>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</si>
  <si>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</si>
  <si>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</si>
  <si>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</si>
  <si>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</si>
  <si>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</si>
  <si>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</si>
  <si>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</si>
  <si>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</si>
  <si>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</si>
  <si>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</si>
  <si>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</si>
  <si>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</si>
  <si>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</si>
  <si>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</si>
  <si>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</si>
  <si>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</si>
  <si>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</si>
  <si>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</si>
  <si>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</si>
  <si>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</si>
  <si>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</si>
  <si>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</si>
  <si>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</si>
  <si>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</si>
  <si>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</si>
  <si>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</si>
  <si>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</si>
  <si>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</si>
  <si>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</si>
  <si>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</si>
  <si>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</si>
  <si>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</si>
  <si>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</si>
  <si>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</si>
  <si>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</si>
  <si>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</si>
  <si>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</si>
  <si>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</si>
  <si>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</si>
  <si>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</si>
  <si>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</si>
  <si>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0202020703</t>
  </si>
  <si>
    <t>SERVICIOS DE ARRENDAMIENTO O ALQUILER SIN OPERARIO</t>
  </si>
  <si>
    <t>02020207030105</t>
  </si>
  <si>
    <t>SERVICIOS DE ARRENDAMIENTO O ALQUILER DE MAQUINARIA Y EQUIPO SIN OPERARIO</t>
  </si>
  <si>
    <t>02020101</t>
  </si>
  <si>
    <t>0202010105</t>
  </si>
  <si>
    <t>0202010106</t>
  </si>
  <si>
    <t>0202010203</t>
  </si>
  <si>
    <t>0202010207</t>
  </si>
  <si>
    <t>02020102070105</t>
  </si>
  <si>
    <t>02020102070305</t>
  </si>
  <si>
    <t>ARTICULOS CONFECCIONADOS CON TEXTILES - R PROPIOS</t>
  </si>
  <si>
    <t>BRAMANTES, CORDELES, CUERDAS - R. PROPIOS</t>
  </si>
  <si>
    <t>ARTICULOS TEXTILES (EXCEPTO PRENDAS DE VESTIR)</t>
  </si>
  <si>
    <t>0202020805090443</t>
  </si>
  <si>
    <t>02020211010543</t>
  </si>
  <si>
    <t>02010104030205</t>
  </si>
  <si>
    <t>02020103040705</t>
  </si>
  <si>
    <t>PLASTICOS EN FORMAS PRIMARIAS</t>
  </si>
  <si>
    <t>02020104020105</t>
  </si>
  <si>
    <t>PRODUCTOS METALICOS ESTRUCTURAS Y SUS PARTES</t>
  </si>
  <si>
    <t>PERIODO:____MARZO DE 2024____</t>
  </si>
  <si>
    <t>LARGO</t>
  </si>
  <si>
    <t>APROPIACION  INICIAL</t>
  </si>
  <si>
    <t>APROPIACION DEFINITIVA</t>
  </si>
  <si>
    <t>02020206040141</t>
  </si>
  <si>
    <t>SERVICIO DE VENTA DE TERRENOS COMISION O POR</t>
  </si>
  <si>
    <t>02020209040201</t>
  </si>
  <si>
    <t>02020209040905</t>
  </si>
  <si>
    <t>OTROS SERVICIOS DE PROTECCION</t>
  </si>
  <si>
    <t>02020210</t>
  </si>
  <si>
    <t>02020210010505</t>
  </si>
  <si>
    <t>02020102070505</t>
  </si>
  <si>
    <t>02020104060137</t>
  </si>
  <si>
    <t>02020209020537</t>
  </si>
  <si>
    <t>02020205040637</t>
  </si>
  <si>
    <t>02020206040501</t>
  </si>
  <si>
    <t>02020206030101</t>
  </si>
  <si>
    <t>020202070103050600</t>
  </si>
  <si>
    <t>SERVICIOS DE SEGUROS DE CUMPLIMIENTO</t>
  </si>
  <si>
    <t>02020208030637</t>
  </si>
  <si>
    <t>SERVI DE APOYO Y OPERACION LA DISTRI ELEC GAS AGUA</t>
  </si>
  <si>
    <t>SERVICIOS DE ALQUILER DE VEHICULOS DE TRANSPORTE C</t>
  </si>
  <si>
    <t>02020208060337</t>
  </si>
  <si>
    <t>0202020806060037</t>
  </si>
  <si>
    <t>02020209010137</t>
  </si>
  <si>
    <t>02020210010501</t>
  </si>
  <si>
    <t>02020206030301</t>
  </si>
  <si>
    <t>02020102080201</t>
  </si>
  <si>
    <t>02020102080205</t>
  </si>
  <si>
    <t>PRENDAS DE VESTIR (EXEPTO PRENDAS DE PIEL) R. PROP</t>
  </si>
  <si>
    <t>02020103020201</t>
  </si>
  <si>
    <t>LIBROS IMPRESOS</t>
  </si>
  <si>
    <t>02020103030301</t>
  </si>
  <si>
    <t>02020103060901</t>
  </si>
  <si>
    <t>02020103080901</t>
  </si>
  <si>
    <t>02020104020101</t>
  </si>
  <si>
    <t>02020104020901</t>
  </si>
  <si>
    <t>02020104030301</t>
  </si>
  <si>
    <t>02020104030501</t>
  </si>
  <si>
    <t>02020104060901</t>
  </si>
  <si>
    <t>02020206070401</t>
  </si>
  <si>
    <t>02020206090201</t>
  </si>
  <si>
    <t>0202020702010101</t>
  </si>
  <si>
    <t>0202020803010501</t>
  </si>
  <si>
    <t>02020208050201</t>
  </si>
  <si>
    <t xml:space="preserve">SERVICIOS DE LIMPIEZA </t>
  </si>
  <si>
    <t>02020208050301</t>
  </si>
  <si>
    <t>02020211010501</t>
  </si>
  <si>
    <t>02010104070401</t>
  </si>
  <si>
    <t>PARTES Y PIEZAS DE LOS PRODUCTOS DE LAS CLASES 472</t>
  </si>
  <si>
    <t>0202010206</t>
  </si>
  <si>
    <t>HILADOS E HILOS; TEJIDOS DE FIBRAS TEXTILES INCLUS</t>
  </si>
  <si>
    <t>02020102060501</t>
  </si>
  <si>
    <t>0202010209</t>
  </si>
  <si>
    <t>02020102090201</t>
  </si>
  <si>
    <t>MALETAS, BOLSOS DE MANO Y ARTÍCULOS SIMILARES; ART</t>
  </si>
  <si>
    <t>02020102090501</t>
  </si>
  <si>
    <t>OTROS TIPO DE CALZADO</t>
  </si>
  <si>
    <t>02020103070101</t>
  </si>
  <si>
    <t>VIDRIO Y PRODUCTOS DE VIDRIO</t>
  </si>
  <si>
    <t>0202010308010101</t>
  </si>
  <si>
    <t>ASIENTOS - REC. NACIO - ART 86</t>
  </si>
  <si>
    <t>02020104050201</t>
  </si>
  <si>
    <t>02020102070101</t>
  </si>
  <si>
    <t>02020102030501</t>
  </si>
  <si>
    <t>02020102030801</t>
  </si>
  <si>
    <t>02020102030901</t>
  </si>
  <si>
    <t>02020103020101</t>
  </si>
  <si>
    <t>02020103040101</t>
  </si>
  <si>
    <t>02020103050301</t>
  </si>
  <si>
    <t>02020104090101</t>
  </si>
  <si>
    <t>02020205040601</t>
  </si>
  <si>
    <t>02020206080101</t>
  </si>
  <si>
    <t>02020208030301</t>
  </si>
  <si>
    <t>0202020807020901</t>
  </si>
  <si>
    <t>MUEBLES DEL TIPO UTILIZADO EN OFICINA - DEV. IVA</t>
  </si>
  <si>
    <t>0201010308010245</t>
  </si>
  <si>
    <t>MUEBLES DE MADERA  DEL TIPO UTILIZADO EN COCINA</t>
  </si>
  <si>
    <t>OTROS MUEBLES N.C.P</t>
  </si>
  <si>
    <t>0201010308010345</t>
  </si>
  <si>
    <t>0201010308010545</t>
  </si>
  <si>
    <t>02010104020941</t>
  </si>
  <si>
    <t>OTROS PRODUCTOS METALICOS ELABORADOS</t>
  </si>
  <si>
    <t>02020102070141</t>
  </si>
  <si>
    <t>02020102080241</t>
  </si>
  <si>
    <t>PRENDAS DE VESTIR (EXCEPTO PRENDAS DE PIEL )</t>
  </si>
  <si>
    <t>02020104080341</t>
  </si>
  <si>
    <t>INSTRUMENTOS OPTICOS Y EQUIPO FOTOGRAFICO PARTES P</t>
  </si>
  <si>
    <t>02020105040741</t>
  </si>
  <si>
    <t>SERVICIOS DE TERMINACION Y ACABADOS  DE EDIFICIOS</t>
  </si>
  <si>
    <t>0202020701030141</t>
  </si>
  <si>
    <t>SERVICIOS DE SEGURO DE VIDA (EXCLUSION REASEGUROS)</t>
  </si>
  <si>
    <t>SERVICIOS DE SEGUROS VEHICULOS AUTOMOTORES</t>
  </si>
  <si>
    <t>020202070103050141</t>
  </si>
  <si>
    <t>020202070103050541</t>
  </si>
  <si>
    <t>SERVICIOS DE SEGUROS GENERALES DE RESPONSABI CIVIL</t>
  </si>
  <si>
    <t>0202020702020401</t>
  </si>
  <si>
    <t>SERVICIOS DE VENTA DE TERRENOS A COMISION O POR CO</t>
  </si>
  <si>
    <t>02020208020141</t>
  </si>
  <si>
    <t>SERVICIOS JURIDICOS</t>
  </si>
  <si>
    <t>0202020803010141</t>
  </si>
  <si>
    <t>0202020803010401</t>
  </si>
  <si>
    <t>0202020807010201</t>
  </si>
  <si>
    <t>02020209060941</t>
  </si>
  <si>
    <t>PERIODO:____DICIEMBRE DE 2024____</t>
  </si>
  <si>
    <t xml:space="preserve">                                              -  </t>
  </si>
  <si>
    <t>HILADOS E HILOS; TEJIDOS DE
FIBRAS TEXTILES INCLUSO AFELPADOS</t>
  </si>
  <si>
    <t>CUERO Y PRODUCTOS DE
CUERO; CALZADO</t>
  </si>
  <si>
    <t>largo</t>
  </si>
  <si>
    <t>0201010402</t>
  </si>
  <si>
    <t>02020105</t>
  </si>
  <si>
    <t>0202010504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</si>
</sst>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&quot;$ &quot;#,##0"/>
    <numFmt numFmtId="166" formatCode="_-* #,##0_-;\-* #,##0_-;_-* &quot;-&quot;??_-;_-@_-"/>
  </numFmts>
  <fonts count="24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0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7">
    <xf numFmtId="0" fontId="0" fillId="0" borderId="0"/>
    <xf numFmtId="9" fontId="15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0">
    <xf numFmtId="0" fontId="0" fillId="0" borderId="0" xfId="0" applyFont="1" applyAlignment="1"/>
    <xf numFmtId="0" fontId="6" fillId="0" borderId="0" xfId="0" applyFont="1" applyAlignment="1"/>
    <xf numFmtId="0" fontId="6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3" fontId="6" fillId="0" borderId="0" xfId="0" applyNumberFormat="1" applyFont="1" applyAlignment="1">
      <alignment horizontal="left"/>
    </xf>
    <xf numFmtId="0" fontId="6" fillId="0" borderId="2" xfId="0" applyFont="1" applyBorder="1" applyAlignment="1"/>
    <xf numFmtId="0" fontId="10" fillId="0" borderId="0" xfId="0" applyFont="1" applyAlignment="1"/>
    <xf numFmtId="0" fontId="10" fillId="0" borderId="1" xfId="0" applyFont="1" applyBorder="1" applyAlignment="1"/>
    <xf numFmtId="3" fontId="6" fillId="0" borderId="0" xfId="0" applyNumberFormat="1" applyFont="1" applyAlignment="1"/>
    <xf numFmtId="0" fontId="6" fillId="0" borderId="0" xfId="0" applyFont="1" applyBorder="1" applyAlignment="1"/>
    <xf numFmtId="0" fontId="13" fillId="0" borderId="0" xfId="0" applyFont="1" applyBorder="1" applyAlignment="1"/>
    <xf numFmtId="0" fontId="8" fillId="2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9" fontId="0" fillId="0" borderId="0" xfId="1" applyFont="1" applyAlignment="1"/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5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165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165" fontId="16" fillId="0" borderId="4" xfId="0" applyNumberFormat="1" applyFont="1" applyBorder="1" applyAlignment="1"/>
    <xf numFmtId="165" fontId="17" fillId="0" borderId="4" xfId="0" applyNumberFormat="1" applyFont="1" applyBorder="1" applyAlignment="1"/>
    <xf numFmtId="49" fontId="17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3" fontId="18" fillId="0" borderId="0" xfId="0" applyNumberFormat="1" applyFont="1" applyAlignment="1"/>
    <xf numFmtId="165" fontId="0" fillId="0" borderId="0" xfId="0" applyNumberFormat="1" applyFont="1" applyAlignment="1"/>
    <xf numFmtId="0" fontId="0" fillId="0" borderId="12" xfId="0" applyFont="1" applyBorder="1" applyAlignment="1"/>
    <xf numFmtId="0" fontId="6" fillId="0" borderId="0" xfId="0" applyFont="1" applyBorder="1" applyAlignment="1">
      <alignment horizontal="left"/>
    </xf>
    <xf numFmtId="0" fontId="17" fillId="0" borderId="4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16" fillId="0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 vertical="center"/>
    </xf>
    <xf numFmtId="0" fontId="15" fillId="0" borderId="0" xfId="0" applyFont="1" applyAlignment="1"/>
    <xf numFmtId="0" fontId="12" fillId="2" borderId="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4" fillId="2" borderId="13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165" fontId="16" fillId="0" borderId="3" xfId="0" applyNumberFormat="1" applyFont="1" applyFill="1" applyBorder="1" applyAlignment="1"/>
    <xf numFmtId="165" fontId="17" fillId="0" borderId="3" xfId="0" applyNumberFormat="1" applyFont="1" applyFill="1" applyBorder="1" applyAlignment="1"/>
    <xf numFmtId="166" fontId="21" fillId="0" borderId="0" xfId="4" applyNumberFormat="1" applyFont="1"/>
    <xf numFmtId="0" fontId="0" fillId="0" borderId="0" xfId="0" applyFont="1" applyFill="1" applyAlignment="1"/>
    <xf numFmtId="166" fontId="22" fillId="0" borderId="0" xfId="4" applyNumberFormat="1" applyFont="1" applyFill="1"/>
    <xf numFmtId="165" fontId="0" fillId="0" borderId="0" xfId="0" applyNumberFormat="1" applyFont="1" applyFill="1" applyAlignment="1"/>
    <xf numFmtId="165" fontId="23" fillId="0" borderId="3" xfId="0" applyNumberFormat="1" applyFont="1" applyBorder="1" applyAlignment="1"/>
    <xf numFmtId="0" fontId="11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65" fontId="17" fillId="4" borderId="3" xfId="0" applyNumberFormat="1" applyFont="1" applyFill="1" applyBorder="1" applyAlignment="1"/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3" fillId="0" borderId="3" xfId="0" applyFont="1" applyBorder="1" applyAlignment="1">
      <alignment horizontal="center" vertical="center"/>
    </xf>
    <xf numFmtId="0" fontId="5" fillId="0" borderId="3" xfId="0" applyFont="1" applyBorder="1"/>
    <xf numFmtId="0" fontId="4" fillId="2" borderId="3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11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</cellXfs>
  <cellStyles count="7">
    <cellStyle name="Millares" xfId="4" builtinId="3"/>
    <cellStyle name="Millares 2" xfId="3" xr:uid="{00000000-0005-0000-0000-000000000000}"/>
    <cellStyle name="Millares 3" xfId="6" xr:uid="{9484E8BA-E363-48D1-A183-AE2DB6E17AA3}"/>
    <cellStyle name="Normal" xfId="0" builtinId="0"/>
    <cellStyle name="Normal 2" xfId="2" xr:uid="{00000000-0005-0000-0000-000002000000}"/>
    <cellStyle name="Normal 3" xfId="5" xr:uid="{CEA8C262-E1E8-4B49-8287-138A66027E0F}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E5AF1BD7-310B-4653-A958-E3DE4F210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4F89974B-E13C-406F-B18F-20E2D2B37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828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24765</xdr:colOff>
      <xdr:row>0</xdr:row>
      <xdr:rowOff>24766</xdr:rowOff>
    </xdr:from>
    <xdr:ext cx="1552575" cy="590550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E0C6B-4768-4225-B93D-E49906AAD3C2}">
  <dimension ref="A1:Z1339"/>
  <sheetViews>
    <sheetView zoomScale="115" zoomScaleNormal="115" workbookViewId="0">
      <selection activeCell="E11" sqref="E11"/>
    </sheetView>
  </sheetViews>
  <sheetFormatPr baseColWidth="10" defaultRowHeight="15" customHeight="1" x14ac:dyDescent="0.25"/>
  <cols>
    <col min="2" max="2" width="12.5546875" customWidth="1"/>
    <col min="3" max="3" width="16.44140625" customWidth="1"/>
    <col min="4" max="4" width="15.21875" customWidth="1"/>
    <col min="5" max="5" width="16.21875" customWidth="1"/>
    <col min="6" max="6" width="15.109375" customWidth="1"/>
    <col min="7" max="7" width="15" customWidth="1"/>
    <col min="8" max="8" width="0.33203125" hidden="1" customWidth="1"/>
    <col min="9" max="9" width="9.33203125" bestFit="1" customWidth="1"/>
    <col min="10" max="10" width="13.6640625" customWidth="1"/>
    <col min="11" max="11" width="18.44140625" customWidth="1"/>
    <col min="12" max="12" width="10.88671875" bestFit="1" customWidth="1"/>
    <col min="13" max="26" width="10" customWidth="1"/>
  </cols>
  <sheetData>
    <row r="1" spans="1:26" ht="15.75" customHeight="1" x14ac:dyDescent="0.25">
      <c r="B1" s="64"/>
      <c r="C1" s="66" t="s">
        <v>0</v>
      </c>
      <c r="D1" s="67"/>
      <c r="E1" s="67"/>
      <c r="F1" s="67"/>
      <c r="G1" s="67"/>
      <c r="I1" s="68"/>
      <c r="J1" s="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B2" s="65"/>
      <c r="C2" s="66" t="s">
        <v>1</v>
      </c>
      <c r="D2" s="67"/>
      <c r="E2" s="67"/>
      <c r="F2" s="67"/>
      <c r="G2" s="67"/>
      <c r="I2" s="70"/>
      <c r="J2" s="7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B3" s="65"/>
      <c r="C3" s="74" t="s">
        <v>2</v>
      </c>
      <c r="D3" s="65"/>
      <c r="E3" s="65"/>
      <c r="F3" s="65"/>
      <c r="G3" s="65"/>
      <c r="I3" s="72"/>
      <c r="J3" s="7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B4" s="13" t="s">
        <v>3</v>
      </c>
      <c r="C4" s="14" t="s">
        <v>4</v>
      </c>
      <c r="D4" s="14">
        <v>4</v>
      </c>
      <c r="E4" s="75" t="s">
        <v>5</v>
      </c>
      <c r="F4" s="76"/>
      <c r="G4" s="14">
        <v>2012</v>
      </c>
      <c r="I4" s="13" t="s">
        <v>6</v>
      </c>
      <c r="J4" s="14" t="s">
        <v>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B5" s="2"/>
      <c r="C5" s="1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B6" s="3" t="s">
        <v>317</v>
      </c>
      <c r="C6" s="4"/>
      <c r="D6" s="4"/>
      <c r="E6" s="3" t="s">
        <v>611</v>
      </c>
      <c r="F6" s="4"/>
      <c r="G6" s="4"/>
      <c r="H6" s="34"/>
      <c r="I6" s="33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B7" s="7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B8" s="60" t="s">
        <v>8</v>
      </c>
      <c r="C8" s="60" t="s">
        <v>9</v>
      </c>
      <c r="D8" s="15" t="s">
        <v>10</v>
      </c>
      <c r="E8" s="15" t="s">
        <v>10</v>
      </c>
      <c r="F8" s="15" t="s">
        <v>11</v>
      </c>
      <c r="G8" s="60" t="s">
        <v>12</v>
      </c>
      <c r="H8" s="60"/>
      <c r="I8" s="15" t="s">
        <v>13</v>
      </c>
      <c r="J8" s="10"/>
    </row>
    <row r="9" spans="1:26" ht="12.75" customHeight="1" x14ac:dyDescent="0.25">
      <c r="A9" t="s">
        <v>615</v>
      </c>
      <c r="B9" s="58"/>
      <c r="C9" s="59"/>
      <c r="D9" s="15" t="s">
        <v>14</v>
      </c>
      <c r="E9" s="15" t="s">
        <v>15</v>
      </c>
      <c r="F9" s="15" t="s">
        <v>16</v>
      </c>
      <c r="G9" s="60"/>
      <c r="H9" s="60"/>
      <c r="I9" s="15" t="s">
        <v>17</v>
      </c>
      <c r="J9" s="10"/>
    </row>
    <row r="10" spans="1:26" ht="13.8" x14ac:dyDescent="0.3">
      <c r="A10">
        <f>LEN(B10)</f>
        <v>1</v>
      </c>
      <c r="B10" s="17">
        <v>2</v>
      </c>
      <c r="C10" s="18" t="s">
        <v>22</v>
      </c>
      <c r="D10" s="20">
        <f>+D11+D338+D355</f>
        <v>22917049966.785004</v>
      </c>
      <c r="E10" s="20">
        <f>+E11+E338+E355</f>
        <v>39412041569</v>
      </c>
      <c r="F10" s="20">
        <f>+F11+F338+F355</f>
        <v>37598540074</v>
      </c>
      <c r="G10" s="20">
        <f>+E10-F10</f>
        <v>1813501495</v>
      </c>
      <c r="H10" s="19"/>
      <c r="I10" s="21">
        <f>+F10/E10</f>
        <v>0.95398610620500235</v>
      </c>
      <c r="J10" s="10"/>
      <c r="K10" s="32"/>
      <c r="N10" s="16"/>
    </row>
    <row r="11" spans="1:26" ht="13.8" x14ac:dyDescent="0.3">
      <c r="A11">
        <f t="shared" ref="A11:A74" si="0">LEN(B11)</f>
        <v>2</v>
      </c>
      <c r="B11" s="17" t="s">
        <v>23</v>
      </c>
      <c r="C11" s="17" t="s">
        <v>24</v>
      </c>
      <c r="D11" s="20">
        <f>+D12+D36</f>
        <v>20038105710.785004</v>
      </c>
      <c r="E11" s="20">
        <f>+E12+E36</f>
        <v>31734773505</v>
      </c>
      <c r="F11" s="20">
        <f>+F12+F36</f>
        <v>30766363951</v>
      </c>
      <c r="G11" s="20">
        <f t="shared" ref="G11:G74" si="1">+E11-F11</f>
        <v>968409554</v>
      </c>
      <c r="H11" s="22"/>
      <c r="I11" s="21">
        <f t="shared" ref="I11:I164" si="2">+F11/E11</f>
        <v>0.96948427711805096</v>
      </c>
      <c r="J11" s="10"/>
      <c r="K11" s="32"/>
    </row>
    <row r="12" spans="1:26" ht="13.8" x14ac:dyDescent="0.3">
      <c r="A12">
        <f t="shared" si="0"/>
        <v>4</v>
      </c>
      <c r="B12" s="17" t="s">
        <v>25</v>
      </c>
      <c r="C12" s="17" t="s">
        <v>26</v>
      </c>
      <c r="D12" s="20">
        <f>+D13</f>
        <v>16319652.4</v>
      </c>
      <c r="E12" s="20">
        <f>+E13</f>
        <v>972037144</v>
      </c>
      <c r="F12" s="20">
        <f>+F13</f>
        <v>967192824</v>
      </c>
      <c r="G12" s="20">
        <f t="shared" si="1"/>
        <v>4844320</v>
      </c>
      <c r="H12" s="22"/>
      <c r="I12" s="21">
        <f t="shared" si="2"/>
        <v>0.9950163221334678</v>
      </c>
      <c r="J12" s="10"/>
      <c r="K12" s="32"/>
    </row>
    <row r="13" spans="1:26" ht="13.8" x14ac:dyDescent="0.3">
      <c r="A13">
        <f t="shared" si="0"/>
        <v>6</v>
      </c>
      <c r="B13" s="17" t="s">
        <v>27</v>
      </c>
      <c r="C13" s="17" t="s">
        <v>28</v>
      </c>
      <c r="D13" s="20">
        <f>+D14+D15+D22</f>
        <v>16319652.4</v>
      </c>
      <c r="E13" s="20">
        <f>+E14+E15+E22</f>
        <v>972037144</v>
      </c>
      <c r="F13" s="20">
        <f>+F14+F15+F22</f>
        <v>967192824</v>
      </c>
      <c r="G13" s="20">
        <f t="shared" si="1"/>
        <v>4844320</v>
      </c>
      <c r="H13" s="22"/>
      <c r="I13" s="21">
        <f t="shared" si="2"/>
        <v>0.9950163221334678</v>
      </c>
      <c r="J13" s="10"/>
    </row>
    <row r="14" spans="1:26" ht="13.8" x14ac:dyDescent="0.3">
      <c r="A14">
        <f t="shared" si="0"/>
        <v>8</v>
      </c>
      <c r="B14" s="17" t="s">
        <v>29</v>
      </c>
      <c r="C14" s="17" t="s">
        <v>30</v>
      </c>
      <c r="D14" s="20">
        <v>0</v>
      </c>
      <c r="E14" s="20">
        <v>518236059</v>
      </c>
      <c r="F14" s="20">
        <v>518118741</v>
      </c>
      <c r="G14" s="20">
        <f t="shared" si="1"/>
        <v>117318</v>
      </c>
      <c r="H14" s="24"/>
      <c r="I14" s="21">
        <f t="shared" si="2"/>
        <v>0.99977362053843499</v>
      </c>
      <c r="J14" s="10"/>
      <c r="K14" s="32"/>
    </row>
    <row r="15" spans="1:26" ht="13.8" x14ac:dyDescent="0.3">
      <c r="A15">
        <f t="shared" si="0"/>
        <v>8</v>
      </c>
      <c r="B15" s="17" t="s">
        <v>31</v>
      </c>
      <c r="C15" s="17" t="s">
        <v>32</v>
      </c>
      <c r="D15" s="20">
        <f t="shared" ref="D15:F16" si="3">+D16</f>
        <v>0</v>
      </c>
      <c r="E15" s="20">
        <f t="shared" si="3"/>
        <v>376282985</v>
      </c>
      <c r="F15" s="20">
        <f t="shared" si="3"/>
        <v>371577500</v>
      </c>
      <c r="G15" s="20">
        <f t="shared" si="1"/>
        <v>4705485</v>
      </c>
      <c r="H15" s="20">
        <f t="shared" ref="H15" si="4">+H16</f>
        <v>0</v>
      </c>
      <c r="I15" s="21">
        <f t="shared" si="2"/>
        <v>0.9874948238757062</v>
      </c>
      <c r="J15" s="10"/>
    </row>
    <row r="16" spans="1:26" ht="13.8" x14ac:dyDescent="0.3">
      <c r="A16">
        <f t="shared" si="0"/>
        <v>10</v>
      </c>
      <c r="B16" s="23" t="s">
        <v>33</v>
      </c>
      <c r="C16" s="23" t="s">
        <v>34</v>
      </c>
      <c r="D16" s="25">
        <f t="shared" si="3"/>
        <v>0</v>
      </c>
      <c r="E16" s="25">
        <f t="shared" si="3"/>
        <v>376282985</v>
      </c>
      <c r="F16" s="25">
        <f t="shared" si="3"/>
        <v>371577500</v>
      </c>
      <c r="G16" s="25">
        <f t="shared" si="1"/>
        <v>4705485</v>
      </c>
      <c r="H16" s="22"/>
      <c r="I16" s="26">
        <f t="shared" si="2"/>
        <v>0.9874948238757062</v>
      </c>
      <c r="J16" s="10"/>
    </row>
    <row r="17" spans="1:10" ht="13.8" x14ac:dyDescent="0.3">
      <c r="A17">
        <f t="shared" si="0"/>
        <v>12</v>
      </c>
      <c r="B17" s="17" t="s">
        <v>35</v>
      </c>
      <c r="C17" s="17" t="s">
        <v>36</v>
      </c>
      <c r="D17" s="20">
        <f>SUM(D18:D21)</f>
        <v>0</v>
      </c>
      <c r="E17" s="20">
        <f t="shared" ref="E17:G17" si="5">SUM(E18:E21)</f>
        <v>376282985</v>
      </c>
      <c r="F17" s="20">
        <f t="shared" si="5"/>
        <v>371577500</v>
      </c>
      <c r="G17" s="20">
        <f t="shared" si="5"/>
        <v>4705485</v>
      </c>
      <c r="H17" s="22"/>
      <c r="I17" s="21">
        <f t="shared" si="2"/>
        <v>0.9874948238757062</v>
      </c>
      <c r="J17" s="10"/>
    </row>
    <row r="18" spans="1:10" ht="13.8" x14ac:dyDescent="0.3">
      <c r="A18">
        <f t="shared" si="0"/>
        <v>16</v>
      </c>
      <c r="B18" s="23" t="s">
        <v>37</v>
      </c>
      <c r="C18" s="23" t="s">
        <v>38</v>
      </c>
      <c r="D18" s="25">
        <v>0</v>
      </c>
      <c r="E18" s="25">
        <v>128633492</v>
      </c>
      <c r="F18" s="25">
        <v>127872640</v>
      </c>
      <c r="G18" s="25">
        <f t="shared" si="1"/>
        <v>760852</v>
      </c>
      <c r="H18" s="24"/>
      <c r="I18" s="26">
        <f t="shared" si="2"/>
        <v>0.99408511742804895</v>
      </c>
      <c r="J18" s="10"/>
    </row>
    <row r="19" spans="1:10" ht="13.8" x14ac:dyDescent="0.3">
      <c r="A19">
        <f t="shared" si="0"/>
        <v>16</v>
      </c>
      <c r="B19" s="29" t="s">
        <v>583</v>
      </c>
      <c r="C19" s="23" t="s">
        <v>582</v>
      </c>
      <c r="D19" s="25">
        <v>0</v>
      </c>
      <c r="E19" s="25">
        <v>234691583</v>
      </c>
      <c r="F19" s="25">
        <v>230746950</v>
      </c>
      <c r="G19" s="25">
        <f t="shared" si="1"/>
        <v>3944633</v>
      </c>
      <c r="H19" s="24"/>
      <c r="I19" s="26">
        <f t="shared" si="2"/>
        <v>0.98319226897881551</v>
      </c>
      <c r="J19" s="10"/>
    </row>
    <row r="20" spans="1:10" ht="13.8" x14ac:dyDescent="0.3">
      <c r="A20">
        <f t="shared" si="0"/>
        <v>16</v>
      </c>
      <c r="B20" s="29" t="s">
        <v>586</v>
      </c>
      <c r="C20" s="23" t="s">
        <v>584</v>
      </c>
      <c r="D20" s="25">
        <v>0</v>
      </c>
      <c r="E20" s="25">
        <v>12124910</v>
      </c>
      <c r="F20" s="25">
        <v>12124910</v>
      </c>
      <c r="G20" s="25">
        <f t="shared" si="1"/>
        <v>0</v>
      </c>
      <c r="H20" s="24"/>
      <c r="I20" s="26">
        <f t="shared" si="2"/>
        <v>1</v>
      </c>
      <c r="J20" s="10"/>
    </row>
    <row r="21" spans="1:10" ht="13.8" x14ac:dyDescent="0.3">
      <c r="A21">
        <f t="shared" si="0"/>
        <v>16</v>
      </c>
      <c r="B21" s="29" t="s">
        <v>587</v>
      </c>
      <c r="C21" s="23" t="s">
        <v>585</v>
      </c>
      <c r="D21" s="25">
        <v>0</v>
      </c>
      <c r="E21" s="25">
        <v>833000</v>
      </c>
      <c r="F21" s="25">
        <v>833000</v>
      </c>
      <c r="G21" s="25">
        <f t="shared" si="1"/>
        <v>0</v>
      </c>
      <c r="H21" s="24"/>
      <c r="I21" s="26">
        <f t="shared" si="2"/>
        <v>1</v>
      </c>
      <c r="J21" s="10"/>
    </row>
    <row r="22" spans="1:10" ht="13.8" x14ac:dyDescent="0.3">
      <c r="A22">
        <f t="shared" si="0"/>
        <v>8</v>
      </c>
      <c r="B22" s="17" t="s">
        <v>39</v>
      </c>
      <c r="C22" s="17" t="s">
        <v>40</v>
      </c>
      <c r="D22" s="20">
        <f>+D25+D30+D34+D32+D23</f>
        <v>16319652.4</v>
      </c>
      <c r="E22" s="20">
        <f t="shared" ref="E22:F22" si="6">+E25+E30+E34+E32+E23</f>
        <v>77518100</v>
      </c>
      <c r="F22" s="20">
        <f t="shared" si="6"/>
        <v>77496583</v>
      </c>
      <c r="G22" s="20">
        <f>+E22-F22</f>
        <v>21517</v>
      </c>
      <c r="H22" s="22"/>
      <c r="I22" s="21">
        <f t="shared" si="2"/>
        <v>0.99972242611725515</v>
      </c>
      <c r="J22" s="10"/>
    </row>
    <row r="23" spans="1:10" ht="13.8" x14ac:dyDescent="0.3">
      <c r="A23">
        <f t="shared" si="0"/>
        <v>10</v>
      </c>
      <c r="B23" s="29" t="s">
        <v>616</v>
      </c>
      <c r="C23" s="23" t="s">
        <v>589</v>
      </c>
      <c r="D23" s="25">
        <f>SUM(D24)</f>
        <v>0</v>
      </c>
      <c r="E23" s="25">
        <f t="shared" ref="E23:G23" si="7">SUM(E24)</f>
        <v>3558100</v>
      </c>
      <c r="F23" s="25">
        <f t="shared" si="7"/>
        <v>3558100</v>
      </c>
      <c r="G23" s="25">
        <f t="shared" si="7"/>
        <v>0</v>
      </c>
      <c r="H23" s="22"/>
      <c r="I23" s="26">
        <f>+F23/E23</f>
        <v>1</v>
      </c>
      <c r="J23" s="10"/>
    </row>
    <row r="24" spans="1:10" ht="13.8" x14ac:dyDescent="0.3">
      <c r="A24">
        <f t="shared" si="0"/>
        <v>14</v>
      </c>
      <c r="B24" s="29" t="s">
        <v>588</v>
      </c>
      <c r="C24" s="23" t="s">
        <v>589</v>
      </c>
      <c r="D24" s="25">
        <v>0</v>
      </c>
      <c r="E24" s="25">
        <v>3558100</v>
      </c>
      <c r="F24" s="25">
        <v>3558100</v>
      </c>
      <c r="G24" s="25">
        <f t="shared" ref="G24" si="8">+E24-F24</f>
        <v>0</v>
      </c>
      <c r="H24" s="24"/>
      <c r="I24" s="26">
        <f t="shared" ref="I24" si="9">+F24/E24</f>
        <v>1</v>
      </c>
      <c r="J24" s="10"/>
    </row>
    <row r="25" spans="1:10" ht="13.8" x14ac:dyDescent="0.3">
      <c r="A25">
        <f t="shared" si="0"/>
        <v>10</v>
      </c>
      <c r="B25" s="23" t="s">
        <v>41</v>
      </c>
      <c r="C25" s="23" t="s">
        <v>42</v>
      </c>
      <c r="D25" s="25">
        <f>SUM(D26:D29)</f>
        <v>16319652.4</v>
      </c>
      <c r="E25" s="25">
        <f t="shared" ref="E25:F25" si="10">SUM(E26:E29)</f>
        <v>13960000</v>
      </c>
      <c r="F25" s="25">
        <f t="shared" si="10"/>
        <v>13960000</v>
      </c>
      <c r="G25" s="25">
        <f>+E25-F25</f>
        <v>0</v>
      </c>
      <c r="H25" s="22"/>
      <c r="I25" s="26">
        <f t="shared" si="2"/>
        <v>1</v>
      </c>
      <c r="J25" s="10"/>
    </row>
    <row r="26" spans="1:10" ht="13.8" x14ac:dyDescent="0.3">
      <c r="A26">
        <f t="shared" si="0"/>
        <v>14</v>
      </c>
      <c r="B26" s="29" t="s">
        <v>502</v>
      </c>
      <c r="C26" s="23" t="s">
        <v>109</v>
      </c>
      <c r="D26" s="25">
        <v>0</v>
      </c>
      <c r="E26" s="25">
        <v>13960000</v>
      </c>
      <c r="F26" s="25">
        <v>13960000</v>
      </c>
      <c r="G26" s="25">
        <f t="shared" ref="G26" si="11">+E26-F26</f>
        <v>0</v>
      </c>
      <c r="H26" s="24"/>
      <c r="I26" s="26">
        <f t="shared" si="2"/>
        <v>1</v>
      </c>
      <c r="J26" s="10"/>
    </row>
    <row r="27" spans="1:10" ht="13.8" x14ac:dyDescent="0.3">
      <c r="A27">
        <f t="shared" si="0"/>
        <v>14</v>
      </c>
      <c r="B27" s="29" t="s">
        <v>391</v>
      </c>
      <c r="C27" s="23" t="s">
        <v>392</v>
      </c>
      <c r="D27" s="25">
        <v>0</v>
      </c>
      <c r="E27" s="25">
        <v>0</v>
      </c>
      <c r="F27" s="25">
        <v>0</v>
      </c>
      <c r="G27" s="25">
        <f t="shared" si="1"/>
        <v>0</v>
      </c>
      <c r="H27" s="24"/>
      <c r="I27" s="26" t="e">
        <f t="shared" si="2"/>
        <v>#DIV/0!</v>
      </c>
      <c r="J27" s="10"/>
    </row>
    <row r="28" spans="1:10" ht="13.8" x14ac:dyDescent="0.3">
      <c r="A28">
        <f t="shared" si="0"/>
        <v>14</v>
      </c>
      <c r="B28" s="29" t="s">
        <v>447</v>
      </c>
      <c r="C28" s="23" t="s">
        <v>446</v>
      </c>
      <c r="D28" s="25">
        <v>0</v>
      </c>
      <c r="E28" s="25">
        <v>0</v>
      </c>
      <c r="F28" s="25">
        <v>0</v>
      </c>
      <c r="G28" s="25">
        <f t="shared" si="1"/>
        <v>0</v>
      </c>
      <c r="H28" s="24"/>
      <c r="I28" s="26" t="e">
        <f t="shared" si="2"/>
        <v>#DIV/0!</v>
      </c>
      <c r="J28" s="10"/>
    </row>
    <row r="29" spans="1:10" ht="13.8" x14ac:dyDescent="0.3">
      <c r="A29">
        <f t="shared" si="0"/>
        <v>14</v>
      </c>
      <c r="B29" s="23" t="s">
        <v>43</v>
      </c>
      <c r="C29" s="23" t="s">
        <v>44</v>
      </c>
      <c r="D29" s="25">
        <v>16319652.4</v>
      </c>
      <c r="E29" s="25">
        <v>0</v>
      </c>
      <c r="F29" s="25">
        <v>0</v>
      </c>
      <c r="G29" s="25">
        <f t="shared" si="1"/>
        <v>0</v>
      </c>
      <c r="H29" s="24"/>
      <c r="I29" s="26" t="e">
        <f t="shared" si="2"/>
        <v>#DIV/0!</v>
      </c>
      <c r="J29" s="10"/>
    </row>
    <row r="30" spans="1:10" ht="13.8" x14ac:dyDescent="0.3">
      <c r="A30">
        <f t="shared" si="0"/>
        <v>10</v>
      </c>
      <c r="B30" s="23" t="s">
        <v>45</v>
      </c>
      <c r="C30" s="23" t="s">
        <v>46</v>
      </c>
      <c r="D30" s="25">
        <f>SUM(D31:D31)</f>
        <v>0</v>
      </c>
      <c r="E30" s="25">
        <f>SUM(E31:E31)</f>
        <v>0</v>
      </c>
      <c r="F30" s="25">
        <f>SUM(F31:F31)</f>
        <v>0</v>
      </c>
      <c r="G30" s="25">
        <f>SUM(G31:G31)</f>
        <v>0</v>
      </c>
      <c r="H30" s="22"/>
      <c r="I30" s="26" t="e">
        <f t="shared" si="2"/>
        <v>#DIV/0!</v>
      </c>
      <c r="J30" s="10"/>
    </row>
    <row r="31" spans="1:10" ht="13.8" x14ac:dyDescent="0.3">
      <c r="A31">
        <f t="shared" si="0"/>
        <v>14</v>
      </c>
      <c r="B31" s="23" t="s">
        <v>47</v>
      </c>
      <c r="C31" s="23" t="s">
        <v>48</v>
      </c>
      <c r="D31" s="25">
        <v>0</v>
      </c>
      <c r="E31" s="25">
        <v>0</v>
      </c>
      <c r="F31" s="25">
        <v>0</v>
      </c>
      <c r="G31" s="25">
        <f t="shared" si="1"/>
        <v>0</v>
      </c>
      <c r="H31" s="24"/>
      <c r="I31" s="26" t="e">
        <f>+F31/E31</f>
        <v>#DIV/0!</v>
      </c>
      <c r="J31" s="10"/>
    </row>
    <row r="32" spans="1:10" ht="13.8" x14ac:dyDescent="0.3">
      <c r="A32">
        <f t="shared" si="0"/>
        <v>10</v>
      </c>
      <c r="B32" s="29" t="s">
        <v>377</v>
      </c>
      <c r="C32" s="23" t="s">
        <v>116</v>
      </c>
      <c r="D32" s="25">
        <f>+D33</f>
        <v>0</v>
      </c>
      <c r="E32" s="25">
        <f>+E33</f>
        <v>0</v>
      </c>
      <c r="F32" s="25">
        <f t="shared" ref="F32:G32" si="12">+F33</f>
        <v>0</v>
      </c>
      <c r="G32" s="25">
        <f t="shared" si="12"/>
        <v>0</v>
      </c>
      <c r="H32" s="24"/>
      <c r="I32" s="26" t="e">
        <f>+F32/E32</f>
        <v>#DIV/0!</v>
      </c>
      <c r="J32" s="10"/>
    </row>
    <row r="33" spans="1:12" ht="13.8" x14ac:dyDescent="0.3">
      <c r="A33">
        <f t="shared" si="0"/>
        <v>14</v>
      </c>
      <c r="B33" s="29" t="s">
        <v>378</v>
      </c>
      <c r="C33" s="23" t="s">
        <v>379</v>
      </c>
      <c r="D33" s="25">
        <v>0</v>
      </c>
      <c r="E33" s="25">
        <v>0</v>
      </c>
      <c r="F33" s="25">
        <v>0</v>
      </c>
      <c r="G33" s="25">
        <f t="shared" si="1"/>
        <v>0</v>
      </c>
      <c r="H33" s="24"/>
      <c r="I33" s="26" t="e">
        <f t="shared" ref="I33" si="13">+F33/E33</f>
        <v>#DIV/0!</v>
      </c>
      <c r="J33" s="10"/>
    </row>
    <row r="34" spans="1:12" ht="13.8" x14ac:dyDescent="0.3">
      <c r="A34">
        <f t="shared" si="0"/>
        <v>10</v>
      </c>
      <c r="B34" s="23" t="s">
        <v>49</v>
      </c>
      <c r="C34" s="23" t="s">
        <v>50</v>
      </c>
      <c r="D34" s="25">
        <f>+D35</f>
        <v>0</v>
      </c>
      <c r="E34" s="25">
        <f>+E35</f>
        <v>60000000</v>
      </c>
      <c r="F34" s="25">
        <f>+F35</f>
        <v>59978483</v>
      </c>
      <c r="G34" s="25">
        <f>+G35</f>
        <v>21517</v>
      </c>
      <c r="H34" s="22"/>
      <c r="I34" s="26">
        <f t="shared" si="2"/>
        <v>0.9996413833333333</v>
      </c>
      <c r="J34" s="10"/>
      <c r="K34" s="54"/>
      <c r="L34" s="54"/>
    </row>
    <row r="35" spans="1:12" ht="13.8" x14ac:dyDescent="0.3">
      <c r="A35">
        <f t="shared" si="0"/>
        <v>14</v>
      </c>
      <c r="B35" s="29" t="s">
        <v>555</v>
      </c>
      <c r="C35" s="23" t="s">
        <v>556</v>
      </c>
      <c r="D35" s="25">
        <v>0</v>
      </c>
      <c r="E35" s="25">
        <v>60000000</v>
      </c>
      <c r="F35" s="25">
        <v>59978483</v>
      </c>
      <c r="G35" s="25">
        <f t="shared" si="1"/>
        <v>21517</v>
      </c>
      <c r="H35" s="24"/>
      <c r="I35" s="26">
        <f t="shared" si="2"/>
        <v>0.9996413833333333</v>
      </c>
      <c r="J35" s="10"/>
      <c r="K35" s="54"/>
      <c r="L35" s="54"/>
    </row>
    <row r="36" spans="1:12" ht="13.8" x14ac:dyDescent="0.3">
      <c r="A36">
        <f t="shared" si="0"/>
        <v>4</v>
      </c>
      <c r="B36" s="17" t="s">
        <v>53</v>
      </c>
      <c r="C36" s="17" t="s">
        <v>54</v>
      </c>
      <c r="D36" s="20">
        <f>+D37+D163</f>
        <v>20021786058.385002</v>
      </c>
      <c r="E36" s="20">
        <f>+E37+E163</f>
        <v>30762736361</v>
      </c>
      <c r="F36" s="20">
        <f>+F37+F163</f>
        <v>29799171127</v>
      </c>
      <c r="G36" s="27">
        <f t="shared" si="1"/>
        <v>963565234</v>
      </c>
      <c r="H36" s="22"/>
      <c r="I36" s="21">
        <f t="shared" si="2"/>
        <v>0.96867751871314101</v>
      </c>
      <c r="J36" s="10"/>
      <c r="K36" s="54"/>
      <c r="L36" s="54"/>
    </row>
    <row r="37" spans="1:12" ht="13.8" x14ac:dyDescent="0.3">
      <c r="A37">
        <f t="shared" si="0"/>
        <v>6</v>
      </c>
      <c r="B37" s="30" t="s">
        <v>55</v>
      </c>
      <c r="C37" s="17" t="s">
        <v>56</v>
      </c>
      <c r="D37" s="20">
        <f>+D38+D43+D68+D117+D41+D160</f>
        <v>939236383</v>
      </c>
      <c r="E37" s="20">
        <f t="shared" ref="E37:F37" si="14">+E38+E43+E68+E117+E41+E160</f>
        <v>1807090855</v>
      </c>
      <c r="F37" s="20">
        <f t="shared" si="14"/>
        <v>1699289410</v>
      </c>
      <c r="G37" s="27">
        <f>+E37-F37</f>
        <v>107801445</v>
      </c>
      <c r="H37" s="22"/>
      <c r="I37" s="21">
        <f t="shared" si="2"/>
        <v>0.94034530986545217</v>
      </c>
      <c r="J37" s="10"/>
      <c r="K37" s="55"/>
      <c r="L37" s="56"/>
    </row>
    <row r="38" spans="1:12" ht="13.8" x14ac:dyDescent="0.3">
      <c r="A38">
        <f t="shared" si="0"/>
        <v>8</v>
      </c>
      <c r="B38" s="30" t="s">
        <v>490</v>
      </c>
      <c r="C38" s="17" t="s">
        <v>318</v>
      </c>
      <c r="D38" s="20">
        <v>0</v>
      </c>
      <c r="E38" s="20">
        <v>0</v>
      </c>
      <c r="F38" s="20">
        <f>+F39</f>
        <v>0</v>
      </c>
      <c r="G38" s="27">
        <f t="shared" si="1"/>
        <v>0</v>
      </c>
      <c r="H38" s="22"/>
      <c r="I38" s="21" t="e">
        <f t="shared" si="2"/>
        <v>#DIV/0!</v>
      </c>
      <c r="J38" s="10"/>
      <c r="K38" s="54"/>
      <c r="L38" s="54"/>
    </row>
    <row r="39" spans="1:12" ht="13.8" x14ac:dyDescent="0.3">
      <c r="A39">
        <f t="shared" si="0"/>
        <v>10</v>
      </c>
      <c r="B39" s="29" t="s">
        <v>491</v>
      </c>
      <c r="C39" s="23" t="s">
        <v>318</v>
      </c>
      <c r="D39" s="25">
        <v>0</v>
      </c>
      <c r="E39" s="25">
        <v>0</v>
      </c>
      <c r="F39" s="25">
        <f>+F40</f>
        <v>0</v>
      </c>
      <c r="G39" s="28">
        <f t="shared" si="1"/>
        <v>0</v>
      </c>
      <c r="H39" s="22"/>
      <c r="I39" s="26" t="e">
        <f t="shared" si="2"/>
        <v>#DIV/0!</v>
      </c>
      <c r="J39" s="10"/>
      <c r="K39" s="54"/>
      <c r="L39" s="54"/>
    </row>
    <row r="40" spans="1:12" ht="13.8" x14ac:dyDescent="0.3">
      <c r="A40">
        <f t="shared" si="0"/>
        <v>14</v>
      </c>
      <c r="B40" s="29" t="s">
        <v>320</v>
      </c>
      <c r="C40" s="23" t="s">
        <v>319</v>
      </c>
      <c r="D40" s="25">
        <v>0</v>
      </c>
      <c r="E40" s="25">
        <v>0</v>
      </c>
      <c r="F40" s="25">
        <v>0</v>
      </c>
      <c r="G40" s="28">
        <f t="shared" si="1"/>
        <v>0</v>
      </c>
      <c r="H40" s="24"/>
      <c r="I40" s="26" t="e">
        <f t="shared" si="2"/>
        <v>#DIV/0!</v>
      </c>
      <c r="J40" s="10"/>
      <c r="K40" s="54"/>
      <c r="L40" s="54"/>
    </row>
    <row r="41" spans="1:12" ht="13.8" x14ac:dyDescent="0.3">
      <c r="A41">
        <f t="shared" si="0"/>
        <v>10</v>
      </c>
      <c r="B41" s="29" t="s">
        <v>492</v>
      </c>
      <c r="C41" s="23" t="s">
        <v>465</v>
      </c>
      <c r="D41" s="25">
        <f>+D42</f>
        <v>0</v>
      </c>
      <c r="E41" s="25">
        <f>+E42</f>
        <v>0</v>
      </c>
      <c r="F41" s="25">
        <f>+F42</f>
        <v>0</v>
      </c>
      <c r="G41" s="28">
        <f t="shared" si="1"/>
        <v>0</v>
      </c>
      <c r="H41" s="22"/>
      <c r="I41" s="26" t="e">
        <f t="shared" si="2"/>
        <v>#DIV/0!</v>
      </c>
      <c r="J41" s="10"/>
      <c r="K41" s="54"/>
      <c r="L41" s="54"/>
    </row>
    <row r="42" spans="1:12" ht="13.8" x14ac:dyDescent="0.3">
      <c r="A42">
        <f t="shared" si="0"/>
        <v>14</v>
      </c>
      <c r="B42" s="29" t="s">
        <v>464</v>
      </c>
      <c r="C42" s="23" t="s">
        <v>466</v>
      </c>
      <c r="D42" s="25">
        <v>0</v>
      </c>
      <c r="E42" s="25">
        <v>0</v>
      </c>
      <c r="F42" s="25">
        <v>0</v>
      </c>
      <c r="G42" s="28">
        <f t="shared" si="1"/>
        <v>0</v>
      </c>
      <c r="H42" s="24"/>
      <c r="I42" s="26" t="e">
        <f t="shared" si="2"/>
        <v>#DIV/0!</v>
      </c>
      <c r="J42" s="10"/>
      <c r="K42" s="54"/>
      <c r="L42" s="54"/>
    </row>
    <row r="43" spans="1:12" ht="13.8" x14ac:dyDescent="0.3">
      <c r="A43">
        <f t="shared" si="0"/>
        <v>8</v>
      </c>
      <c r="B43" s="30" t="s">
        <v>58</v>
      </c>
      <c r="C43" s="17" t="s">
        <v>59</v>
      </c>
      <c r="D43" s="20">
        <f>+D59+D44+D53+D51+D65</f>
        <v>195886000</v>
      </c>
      <c r="E43" s="20">
        <f t="shared" ref="E43:G43" si="15">+E59+E44+E53+E51+E65</f>
        <v>287127796</v>
      </c>
      <c r="F43" s="20">
        <f t="shared" si="15"/>
        <v>284356690</v>
      </c>
      <c r="G43" s="20">
        <f t="shared" si="15"/>
        <v>2771106</v>
      </c>
      <c r="H43" s="22"/>
      <c r="I43" s="21">
        <f>+F43/E43</f>
        <v>0.99034887587128628</v>
      </c>
      <c r="J43" s="10"/>
      <c r="K43" s="54"/>
      <c r="L43" s="54"/>
    </row>
    <row r="44" spans="1:12" ht="13.8" x14ac:dyDescent="0.3">
      <c r="A44">
        <f t="shared" si="0"/>
        <v>10</v>
      </c>
      <c r="B44" s="29" t="s">
        <v>493</v>
      </c>
      <c r="C44" s="23" t="s">
        <v>321</v>
      </c>
      <c r="D44" s="25">
        <f>SUM(D45:D50)</f>
        <v>0</v>
      </c>
      <c r="E44" s="25">
        <f t="shared" ref="E44:H44" si="16">SUM(E45:E50)</f>
        <v>17853200</v>
      </c>
      <c r="F44" s="25">
        <f t="shared" si="16"/>
        <v>17853200</v>
      </c>
      <c r="G44" s="25">
        <f t="shared" si="16"/>
        <v>0</v>
      </c>
      <c r="H44" s="20">
        <f t="shared" si="16"/>
        <v>0</v>
      </c>
      <c r="I44" s="26">
        <f>+F44/E44</f>
        <v>1</v>
      </c>
      <c r="J44" s="10"/>
      <c r="K44" s="56"/>
      <c r="L44" s="54"/>
    </row>
    <row r="45" spans="1:12" ht="13.8" x14ac:dyDescent="0.3">
      <c r="A45">
        <f t="shared" si="0"/>
        <v>14</v>
      </c>
      <c r="B45" s="29" t="s">
        <v>571</v>
      </c>
      <c r="C45" s="23" t="s">
        <v>323</v>
      </c>
      <c r="D45" s="25">
        <v>0</v>
      </c>
      <c r="E45" s="25">
        <v>1300000</v>
      </c>
      <c r="F45" s="25">
        <v>1300000</v>
      </c>
      <c r="G45" s="28">
        <f t="shared" ref="G45" si="17">+E45-F45</f>
        <v>0</v>
      </c>
      <c r="H45" s="24"/>
      <c r="I45" s="26">
        <f t="shared" ref="I45:I50" si="18">+F45/E45</f>
        <v>1</v>
      </c>
      <c r="J45" s="10"/>
      <c r="K45" s="56"/>
      <c r="L45" s="54"/>
    </row>
    <row r="46" spans="1:12" ht="13.8" x14ac:dyDescent="0.3">
      <c r="A46">
        <f t="shared" si="0"/>
        <v>14</v>
      </c>
      <c r="B46" s="29" t="s">
        <v>322</v>
      </c>
      <c r="C46" s="23" t="s">
        <v>323</v>
      </c>
      <c r="D46" s="25">
        <v>0</v>
      </c>
      <c r="E46" s="25">
        <v>1837500</v>
      </c>
      <c r="F46" s="25">
        <v>1837500</v>
      </c>
      <c r="G46" s="28">
        <f t="shared" si="1"/>
        <v>0</v>
      </c>
      <c r="H46" s="24"/>
      <c r="I46" s="26">
        <f t="shared" si="18"/>
        <v>1</v>
      </c>
      <c r="J46" s="10"/>
      <c r="K46" s="54"/>
      <c r="L46" s="54"/>
    </row>
    <row r="47" spans="1:12" ht="13.8" x14ac:dyDescent="0.3">
      <c r="A47">
        <f t="shared" si="0"/>
        <v>14</v>
      </c>
      <c r="B47" s="29" t="s">
        <v>572</v>
      </c>
      <c r="C47" s="23" t="s">
        <v>325</v>
      </c>
      <c r="D47" s="25">
        <v>0</v>
      </c>
      <c r="E47" s="25">
        <v>4000000</v>
      </c>
      <c r="F47" s="25">
        <v>4000000</v>
      </c>
      <c r="G47" s="28">
        <f t="shared" si="1"/>
        <v>0</v>
      </c>
      <c r="H47" s="24"/>
      <c r="I47" s="26">
        <f t="shared" si="18"/>
        <v>1</v>
      </c>
      <c r="J47" s="10"/>
      <c r="K47" s="54"/>
      <c r="L47" s="54"/>
    </row>
    <row r="48" spans="1:12" ht="13.8" x14ac:dyDescent="0.3">
      <c r="A48">
        <f t="shared" si="0"/>
        <v>14</v>
      </c>
      <c r="B48" s="29" t="s">
        <v>324</v>
      </c>
      <c r="C48" s="23" t="s">
        <v>325</v>
      </c>
      <c r="D48" s="25">
        <v>0</v>
      </c>
      <c r="E48" s="25">
        <v>9294600</v>
      </c>
      <c r="F48" s="25">
        <v>9294600</v>
      </c>
      <c r="G48" s="28">
        <f t="shared" si="1"/>
        <v>0</v>
      </c>
      <c r="H48" s="24"/>
      <c r="I48" s="26">
        <f t="shared" si="18"/>
        <v>1</v>
      </c>
      <c r="J48" s="10"/>
      <c r="K48" s="56"/>
      <c r="L48" s="54"/>
    </row>
    <row r="49" spans="1:12" ht="13.8" x14ac:dyDescent="0.3">
      <c r="A49">
        <f t="shared" si="0"/>
        <v>14</v>
      </c>
      <c r="B49" s="29" t="s">
        <v>573</v>
      </c>
      <c r="C49" s="23" t="s">
        <v>327</v>
      </c>
      <c r="D49" s="25">
        <v>0</v>
      </c>
      <c r="E49" s="25">
        <v>600000</v>
      </c>
      <c r="F49" s="25">
        <v>600000</v>
      </c>
      <c r="G49" s="28">
        <f t="shared" si="1"/>
        <v>0</v>
      </c>
      <c r="H49" s="24"/>
      <c r="I49" s="26">
        <f t="shared" si="18"/>
        <v>1</v>
      </c>
      <c r="J49" s="10"/>
      <c r="K49" s="54"/>
      <c r="L49" s="54"/>
    </row>
    <row r="50" spans="1:12" ht="13.8" x14ac:dyDescent="0.3">
      <c r="A50">
        <f t="shared" si="0"/>
        <v>14</v>
      </c>
      <c r="B50" s="29" t="s">
        <v>326</v>
      </c>
      <c r="C50" s="23" t="s">
        <v>327</v>
      </c>
      <c r="D50" s="25">
        <v>0</v>
      </c>
      <c r="E50" s="25">
        <v>821100</v>
      </c>
      <c r="F50" s="25">
        <v>821100</v>
      </c>
      <c r="G50" s="28">
        <f t="shared" si="1"/>
        <v>0</v>
      </c>
      <c r="H50" s="24"/>
      <c r="I50" s="26">
        <f t="shared" si="18"/>
        <v>1</v>
      </c>
      <c r="J50" s="10"/>
    </row>
    <row r="51" spans="1:12" ht="13.8" x14ac:dyDescent="0.3">
      <c r="A51">
        <f t="shared" si="0"/>
        <v>10</v>
      </c>
      <c r="B51" s="29" t="s">
        <v>557</v>
      </c>
      <c r="C51" s="23" t="s">
        <v>613</v>
      </c>
      <c r="D51" s="25">
        <f>SUM(D52)</f>
        <v>0</v>
      </c>
      <c r="E51" s="25">
        <f>SUM(E52)</f>
        <v>600000</v>
      </c>
      <c r="F51" s="25">
        <f>SUM(F52)</f>
        <v>600000</v>
      </c>
      <c r="G51" s="25">
        <f>SUM(G52)</f>
        <v>0</v>
      </c>
      <c r="H51" s="22"/>
      <c r="I51" s="26">
        <f>+F51/E51</f>
        <v>1</v>
      </c>
      <c r="J51" s="10"/>
    </row>
    <row r="52" spans="1:12" ht="13.8" x14ac:dyDescent="0.3">
      <c r="A52">
        <f t="shared" si="0"/>
        <v>14</v>
      </c>
      <c r="B52" s="29" t="s">
        <v>559</v>
      </c>
      <c r="C52" s="23" t="s">
        <v>558</v>
      </c>
      <c r="D52" s="25">
        <v>0</v>
      </c>
      <c r="E52" s="25">
        <v>600000</v>
      </c>
      <c r="F52" s="25">
        <v>600000</v>
      </c>
      <c r="G52" s="28">
        <f t="shared" ref="G52" si="19">+E52-F52</f>
        <v>0</v>
      </c>
      <c r="H52" s="24"/>
      <c r="I52" s="26">
        <f t="shared" ref="I52" si="20">+F52/E52</f>
        <v>1</v>
      </c>
      <c r="J52" s="10"/>
    </row>
    <row r="53" spans="1:12" ht="13.8" x14ac:dyDescent="0.3">
      <c r="A53">
        <f t="shared" si="0"/>
        <v>10</v>
      </c>
      <c r="B53" s="29" t="s">
        <v>494</v>
      </c>
      <c r="C53" s="23" t="s">
        <v>499</v>
      </c>
      <c r="D53" s="25">
        <f>SUM(D54:D58)</f>
        <v>0</v>
      </c>
      <c r="E53" s="25">
        <f t="shared" ref="E53:G53" si="21">SUM(E54:E58)</f>
        <v>17002594</v>
      </c>
      <c r="F53" s="25">
        <f t="shared" si="21"/>
        <v>17001534</v>
      </c>
      <c r="G53" s="25">
        <f t="shared" si="21"/>
        <v>1060</v>
      </c>
      <c r="H53" s="22"/>
      <c r="I53" s="26">
        <f>+F53/E53</f>
        <v>0.9999376565716972</v>
      </c>
      <c r="J53" s="10"/>
    </row>
    <row r="54" spans="1:12" ht="13.8" x14ac:dyDescent="0.3">
      <c r="A54">
        <f t="shared" si="0"/>
        <v>14</v>
      </c>
      <c r="B54" s="29" t="s">
        <v>570</v>
      </c>
      <c r="C54" s="23" t="s">
        <v>497</v>
      </c>
      <c r="D54" s="25">
        <v>0</v>
      </c>
      <c r="E54" s="25">
        <v>900000</v>
      </c>
      <c r="F54" s="25">
        <v>900000</v>
      </c>
      <c r="G54" s="28">
        <f t="shared" ref="G54:G58" si="22">+E54-F54</f>
        <v>0</v>
      </c>
      <c r="H54" s="24"/>
      <c r="I54" s="26">
        <f t="shared" ref="I54:I58" si="23">+F54/E54</f>
        <v>1</v>
      </c>
      <c r="J54" s="10"/>
    </row>
    <row r="55" spans="1:12" ht="13.8" x14ac:dyDescent="0.3">
      <c r="A55">
        <f t="shared" si="0"/>
        <v>14</v>
      </c>
      <c r="B55" s="29" t="s">
        <v>495</v>
      </c>
      <c r="C55" s="23" t="s">
        <v>497</v>
      </c>
      <c r="D55" s="25">
        <v>0</v>
      </c>
      <c r="E55" s="25">
        <v>4349569</v>
      </c>
      <c r="F55" s="25">
        <v>4348509</v>
      </c>
      <c r="G55" s="28">
        <f t="shared" si="22"/>
        <v>1060</v>
      </c>
      <c r="H55" s="24"/>
      <c r="I55" s="26">
        <f t="shared" si="23"/>
        <v>0.99975629769294383</v>
      </c>
      <c r="J55" s="10"/>
    </row>
    <row r="56" spans="1:12" ht="13.8" x14ac:dyDescent="0.3">
      <c r="A56">
        <f t="shared" si="0"/>
        <v>14</v>
      </c>
      <c r="B56" s="29" t="s">
        <v>590</v>
      </c>
      <c r="C56" s="23" t="s">
        <v>499</v>
      </c>
      <c r="D56" s="25">
        <v>0</v>
      </c>
      <c r="E56" s="25">
        <v>10103100</v>
      </c>
      <c r="F56" s="25">
        <v>10103100</v>
      </c>
      <c r="G56" s="28">
        <f t="shared" si="22"/>
        <v>0</v>
      </c>
      <c r="H56" s="24"/>
      <c r="I56" s="26">
        <f t="shared" si="23"/>
        <v>1</v>
      </c>
      <c r="J56" s="10"/>
    </row>
    <row r="57" spans="1:12" ht="13.8" x14ac:dyDescent="0.3">
      <c r="A57">
        <f t="shared" si="0"/>
        <v>14</v>
      </c>
      <c r="B57" s="29" t="s">
        <v>496</v>
      </c>
      <c r="C57" s="23" t="s">
        <v>498</v>
      </c>
      <c r="D57" s="25">
        <v>0</v>
      </c>
      <c r="E57" s="25">
        <v>1542825</v>
      </c>
      <c r="F57" s="25">
        <v>1542825</v>
      </c>
      <c r="G57" s="28">
        <f t="shared" si="22"/>
        <v>0</v>
      </c>
      <c r="H57" s="24"/>
      <c r="I57" s="26">
        <f t="shared" si="23"/>
        <v>1</v>
      </c>
      <c r="J57" s="10"/>
    </row>
    <row r="58" spans="1:12" ht="13.8" x14ac:dyDescent="0.3">
      <c r="A58">
        <f t="shared" si="0"/>
        <v>14</v>
      </c>
      <c r="B58" s="29" t="s">
        <v>518</v>
      </c>
      <c r="C58" s="23" t="s">
        <v>499</v>
      </c>
      <c r="D58" s="25">
        <v>0</v>
      </c>
      <c r="E58" s="25">
        <v>107100</v>
      </c>
      <c r="F58" s="25">
        <v>107100</v>
      </c>
      <c r="G58" s="28">
        <f t="shared" si="22"/>
        <v>0</v>
      </c>
      <c r="H58" s="24"/>
      <c r="I58" s="26">
        <f t="shared" si="23"/>
        <v>1</v>
      </c>
      <c r="J58" s="10"/>
    </row>
    <row r="59" spans="1:12" ht="13.8" x14ac:dyDescent="0.3">
      <c r="A59">
        <f t="shared" si="0"/>
        <v>10</v>
      </c>
      <c r="B59" s="29" t="s">
        <v>60</v>
      </c>
      <c r="C59" s="23" t="s">
        <v>61</v>
      </c>
      <c r="D59" s="25">
        <f>SUM(D60:D64)</f>
        <v>195886000</v>
      </c>
      <c r="E59" s="25">
        <f t="shared" ref="E59:F59" si="24">SUM(E60:E64)</f>
        <v>249812002</v>
      </c>
      <c r="F59" s="25">
        <f t="shared" si="24"/>
        <v>247041956</v>
      </c>
      <c r="G59" s="28">
        <f>+E59-F59</f>
        <v>2770046</v>
      </c>
      <c r="H59" s="22"/>
      <c r="I59" s="26">
        <f>+F59/E59</f>
        <v>0.98891147751980302</v>
      </c>
      <c r="J59" s="10"/>
    </row>
    <row r="60" spans="1:12" ht="13.8" x14ac:dyDescent="0.3">
      <c r="A60">
        <f t="shared" si="0"/>
        <v>14</v>
      </c>
      <c r="B60" s="29" t="s">
        <v>534</v>
      </c>
      <c r="C60" s="23" t="s">
        <v>536</v>
      </c>
      <c r="D60" s="25">
        <v>0</v>
      </c>
      <c r="E60" s="25">
        <v>35734916</v>
      </c>
      <c r="F60" s="25">
        <v>35734916</v>
      </c>
      <c r="G60" s="28">
        <f t="shared" ref="G60:G62" si="25">+E60-F60</f>
        <v>0</v>
      </c>
      <c r="H60" s="24"/>
      <c r="I60" s="26">
        <f t="shared" ref="I60:I62" si="26">+F60/E60</f>
        <v>1</v>
      </c>
      <c r="J60" s="10"/>
    </row>
    <row r="61" spans="1:12" ht="13.8" x14ac:dyDescent="0.3">
      <c r="A61">
        <f t="shared" si="0"/>
        <v>14</v>
      </c>
      <c r="B61" s="29" t="s">
        <v>535</v>
      </c>
      <c r="C61" s="23" t="s">
        <v>536</v>
      </c>
      <c r="D61" s="25">
        <v>0</v>
      </c>
      <c r="E61" s="25">
        <v>265086</v>
      </c>
      <c r="F61" s="25">
        <v>265086</v>
      </c>
      <c r="G61" s="28">
        <f t="shared" si="25"/>
        <v>0</v>
      </c>
      <c r="H61" s="24"/>
      <c r="I61" s="26">
        <f t="shared" si="26"/>
        <v>1</v>
      </c>
      <c r="J61" s="10"/>
    </row>
    <row r="62" spans="1:12" ht="13.8" x14ac:dyDescent="0.3">
      <c r="A62">
        <f t="shared" si="0"/>
        <v>14</v>
      </c>
      <c r="B62" s="29" t="s">
        <v>591</v>
      </c>
      <c r="C62" s="23" t="s">
        <v>592</v>
      </c>
      <c r="D62" s="25">
        <v>0</v>
      </c>
      <c r="E62" s="25">
        <v>4400000</v>
      </c>
      <c r="F62" s="25">
        <v>4399954</v>
      </c>
      <c r="G62" s="28">
        <f t="shared" si="25"/>
        <v>46</v>
      </c>
      <c r="H62" s="24"/>
      <c r="I62" s="26">
        <f t="shared" si="26"/>
        <v>0.99998954545454544</v>
      </c>
      <c r="J62" s="10"/>
    </row>
    <row r="63" spans="1:12" ht="13.8" x14ac:dyDescent="0.3">
      <c r="A63">
        <f t="shared" si="0"/>
        <v>14</v>
      </c>
      <c r="B63" s="29" t="s">
        <v>62</v>
      </c>
      <c r="C63" s="23" t="s">
        <v>61</v>
      </c>
      <c r="D63" s="25">
        <v>195886000</v>
      </c>
      <c r="E63" s="25">
        <v>209412000</v>
      </c>
      <c r="F63" s="25">
        <v>206642000</v>
      </c>
      <c r="G63" s="28">
        <f t="shared" si="1"/>
        <v>2770000</v>
      </c>
      <c r="H63" s="24"/>
      <c r="I63" s="26">
        <f t="shared" si="2"/>
        <v>0.98677248677248675</v>
      </c>
      <c r="J63" s="10"/>
    </row>
    <row r="64" spans="1:12" ht="13.8" x14ac:dyDescent="0.3">
      <c r="A64">
        <f t="shared" si="0"/>
        <v>14</v>
      </c>
      <c r="B64" s="29" t="s">
        <v>62</v>
      </c>
      <c r="C64" s="23" t="s">
        <v>63</v>
      </c>
      <c r="D64" s="25">
        <v>0</v>
      </c>
      <c r="E64" s="25">
        <v>0</v>
      </c>
      <c r="F64" s="25">
        <v>0</v>
      </c>
      <c r="G64" s="28">
        <f t="shared" si="1"/>
        <v>0</v>
      </c>
      <c r="H64" s="24"/>
      <c r="I64" s="26" t="e">
        <f t="shared" si="2"/>
        <v>#DIV/0!</v>
      </c>
      <c r="J64" s="10"/>
      <c r="L64" s="32"/>
    </row>
    <row r="65" spans="1:12" ht="13.8" x14ac:dyDescent="0.3">
      <c r="A65">
        <f t="shared" si="0"/>
        <v>10</v>
      </c>
      <c r="B65" s="29" t="s">
        <v>560</v>
      </c>
      <c r="C65" s="23" t="s">
        <v>614</v>
      </c>
      <c r="D65" s="25">
        <f>SUM(D66:D67)</f>
        <v>0</v>
      </c>
      <c r="E65" s="25">
        <f>SUM(E66:E67)</f>
        <v>1860000</v>
      </c>
      <c r="F65" s="25">
        <f t="shared" ref="F65:G65" si="27">SUM(F66:F67)</f>
        <v>1860000</v>
      </c>
      <c r="G65" s="25">
        <f t="shared" si="27"/>
        <v>0</v>
      </c>
      <c r="H65" s="22"/>
      <c r="I65" s="26">
        <f>+F65/E65</f>
        <v>1</v>
      </c>
      <c r="J65" s="10"/>
      <c r="L65" s="32"/>
    </row>
    <row r="66" spans="1:12" ht="13.8" x14ac:dyDescent="0.3">
      <c r="A66">
        <f t="shared" si="0"/>
        <v>14</v>
      </c>
      <c r="B66" s="29" t="s">
        <v>561</v>
      </c>
      <c r="C66" s="23" t="s">
        <v>562</v>
      </c>
      <c r="D66" s="25">
        <v>0</v>
      </c>
      <c r="E66" s="25">
        <v>960000</v>
      </c>
      <c r="F66" s="25">
        <v>960000</v>
      </c>
      <c r="G66" s="28">
        <f t="shared" ref="G66:G67" si="28">+E66-F66</f>
        <v>0</v>
      </c>
      <c r="H66" s="24"/>
      <c r="I66" s="26">
        <f t="shared" ref="I66:I67" si="29">+F66/E66</f>
        <v>1</v>
      </c>
      <c r="J66" s="10"/>
      <c r="L66" s="32"/>
    </row>
    <row r="67" spans="1:12" ht="13.8" x14ac:dyDescent="0.3">
      <c r="A67">
        <f t="shared" si="0"/>
        <v>14</v>
      </c>
      <c r="B67" s="29" t="s">
        <v>563</v>
      </c>
      <c r="C67" s="23" t="s">
        <v>564</v>
      </c>
      <c r="D67" s="25">
        <v>0</v>
      </c>
      <c r="E67" s="25">
        <v>900000</v>
      </c>
      <c r="F67" s="25">
        <v>900000</v>
      </c>
      <c r="G67" s="28">
        <f t="shared" si="28"/>
        <v>0</v>
      </c>
      <c r="H67" s="24"/>
      <c r="I67" s="26">
        <f t="shared" si="29"/>
        <v>1</v>
      </c>
      <c r="J67" s="10"/>
      <c r="L67" s="32"/>
    </row>
    <row r="68" spans="1:12" ht="13.8" x14ac:dyDescent="0.3">
      <c r="A68">
        <f t="shared" si="0"/>
        <v>8</v>
      </c>
      <c r="B68" s="30" t="s">
        <v>64</v>
      </c>
      <c r="C68" s="17" t="s">
        <v>65</v>
      </c>
      <c r="D68" s="20">
        <f>+D71+D77+D81+D89+D96+D104+D112+D69</f>
        <v>297230399</v>
      </c>
      <c r="E68" s="20">
        <f>+E71+E77+E81+E89+E96+E104+E112+E69</f>
        <v>621696443</v>
      </c>
      <c r="F68" s="20">
        <f>+F71+F77+F81+F89+F96+F104+F112+F69</f>
        <v>612715720</v>
      </c>
      <c r="G68" s="27">
        <f>+E68-F68</f>
        <v>8980723</v>
      </c>
      <c r="H68" s="22"/>
      <c r="I68" s="21">
        <f t="shared" si="2"/>
        <v>0.98555448868797857</v>
      </c>
      <c r="J68" s="10"/>
    </row>
    <row r="69" spans="1:12" ht="13.8" x14ac:dyDescent="0.3">
      <c r="A69">
        <f t="shared" si="0"/>
        <v>10</v>
      </c>
      <c r="B69" s="29" t="s">
        <v>328</v>
      </c>
      <c r="C69" s="23" t="s">
        <v>330</v>
      </c>
      <c r="D69" s="25">
        <f>+D70</f>
        <v>0</v>
      </c>
      <c r="E69" s="25">
        <f>+E70</f>
        <v>148750</v>
      </c>
      <c r="F69" s="25">
        <f>+F70</f>
        <v>148750</v>
      </c>
      <c r="G69" s="28">
        <f>+E69-F69</f>
        <v>0</v>
      </c>
      <c r="H69" s="22"/>
      <c r="I69" s="26">
        <f t="shared" si="2"/>
        <v>1</v>
      </c>
      <c r="J69" s="10"/>
    </row>
    <row r="70" spans="1:12" ht="13.8" x14ac:dyDescent="0.3">
      <c r="A70">
        <f t="shared" si="0"/>
        <v>14</v>
      </c>
      <c r="B70" s="29" t="s">
        <v>329</v>
      </c>
      <c r="C70" s="23" t="s">
        <v>330</v>
      </c>
      <c r="D70" s="25">
        <v>0</v>
      </c>
      <c r="E70" s="25">
        <v>148750</v>
      </c>
      <c r="F70" s="25">
        <v>148750</v>
      </c>
      <c r="G70" s="28">
        <f t="shared" si="1"/>
        <v>0</v>
      </c>
      <c r="H70" s="24"/>
      <c r="I70" s="26">
        <f t="shared" si="2"/>
        <v>1</v>
      </c>
      <c r="J70" s="10"/>
    </row>
    <row r="71" spans="1:12" ht="13.8" x14ac:dyDescent="0.3">
      <c r="A71">
        <f t="shared" si="0"/>
        <v>10</v>
      </c>
      <c r="B71" s="29" t="s">
        <v>66</v>
      </c>
      <c r="C71" s="23" t="s">
        <v>67</v>
      </c>
      <c r="D71" s="25">
        <f>SUM(D72:D76)</f>
        <v>98298000</v>
      </c>
      <c r="E71" s="25">
        <f t="shared" ref="E71:F71" si="30">SUM(E72:E76)</f>
        <v>126633210</v>
      </c>
      <c r="F71" s="25">
        <f t="shared" si="30"/>
        <v>125025604</v>
      </c>
      <c r="G71" s="28">
        <f>+E71-F71</f>
        <v>1607606</v>
      </c>
      <c r="H71" s="22"/>
      <c r="I71" s="26">
        <f t="shared" si="2"/>
        <v>0.98730502053924085</v>
      </c>
      <c r="J71" s="10"/>
    </row>
    <row r="72" spans="1:12" ht="13.8" x14ac:dyDescent="0.3">
      <c r="A72">
        <f t="shared" si="0"/>
        <v>14</v>
      </c>
      <c r="B72" s="29" t="s">
        <v>574</v>
      </c>
      <c r="C72" s="23" t="s">
        <v>69</v>
      </c>
      <c r="D72" s="25">
        <v>0</v>
      </c>
      <c r="E72" s="25">
        <v>4500000</v>
      </c>
      <c r="F72" s="25">
        <v>4500000</v>
      </c>
      <c r="G72" s="28">
        <f t="shared" ref="G72" si="31">+E72-F72</f>
        <v>0</v>
      </c>
      <c r="H72" s="24"/>
      <c r="I72" s="26">
        <f t="shared" si="2"/>
        <v>1</v>
      </c>
      <c r="J72" s="10"/>
    </row>
    <row r="73" spans="1:12" ht="13.8" x14ac:dyDescent="0.3">
      <c r="A73">
        <f t="shared" si="0"/>
        <v>14</v>
      </c>
      <c r="B73" s="29" t="s">
        <v>68</v>
      </c>
      <c r="C73" s="23" t="s">
        <v>69</v>
      </c>
      <c r="D73" s="25">
        <v>87376000</v>
      </c>
      <c r="E73" s="25">
        <v>120033210</v>
      </c>
      <c r="F73" s="25">
        <v>120028810</v>
      </c>
      <c r="G73" s="28">
        <f t="shared" si="1"/>
        <v>4400</v>
      </c>
      <c r="H73" s="24"/>
      <c r="I73" s="26">
        <f t="shared" si="2"/>
        <v>0.99996334347802573</v>
      </c>
      <c r="J73" s="10"/>
    </row>
    <row r="74" spans="1:12" ht="13.8" x14ac:dyDescent="0.3">
      <c r="A74">
        <f t="shared" si="0"/>
        <v>14</v>
      </c>
      <c r="B74" s="29" t="s">
        <v>537</v>
      </c>
      <c r="C74" s="23" t="s">
        <v>538</v>
      </c>
      <c r="D74" s="25">
        <v>0</v>
      </c>
      <c r="E74" s="25">
        <v>1600000</v>
      </c>
      <c r="F74" s="25" t="s">
        <v>612</v>
      </c>
      <c r="G74" s="28" t="e">
        <f t="shared" si="1"/>
        <v>#VALUE!</v>
      </c>
      <c r="H74" s="24"/>
      <c r="I74" s="26" t="e">
        <f t="shared" si="2"/>
        <v>#VALUE!</v>
      </c>
      <c r="J74" s="10"/>
    </row>
    <row r="75" spans="1:12" ht="13.8" x14ac:dyDescent="0.3">
      <c r="A75">
        <f t="shared" ref="A75:A138" si="32">LEN(B75)</f>
        <v>14</v>
      </c>
      <c r="B75" s="23" t="s">
        <v>70</v>
      </c>
      <c r="C75" s="23" t="s">
        <v>71</v>
      </c>
      <c r="D75" s="25">
        <v>10922000</v>
      </c>
      <c r="E75" s="25">
        <v>0</v>
      </c>
      <c r="F75" s="25">
        <v>0</v>
      </c>
      <c r="G75" s="28">
        <f t="shared" ref="G75:G207" si="33">+E75-F75</f>
        <v>0</v>
      </c>
      <c r="H75" s="24"/>
      <c r="I75" s="26" t="e">
        <f t="shared" si="2"/>
        <v>#DIV/0!</v>
      </c>
      <c r="J75" s="10"/>
    </row>
    <row r="76" spans="1:12" ht="13.8" x14ac:dyDescent="0.3">
      <c r="A76">
        <f t="shared" si="32"/>
        <v>14</v>
      </c>
      <c r="B76" s="29" t="s">
        <v>380</v>
      </c>
      <c r="C76" s="23" t="s">
        <v>381</v>
      </c>
      <c r="D76" s="25">
        <v>0</v>
      </c>
      <c r="E76" s="25">
        <v>500000</v>
      </c>
      <c r="F76" s="25">
        <v>496794</v>
      </c>
      <c r="G76" s="28">
        <f t="shared" si="33"/>
        <v>3206</v>
      </c>
      <c r="H76" s="24"/>
      <c r="I76" s="26">
        <f t="shared" si="2"/>
        <v>0.99358800000000003</v>
      </c>
      <c r="J76" s="10"/>
    </row>
    <row r="77" spans="1:12" ht="13.8" x14ac:dyDescent="0.3">
      <c r="A77">
        <f t="shared" si="32"/>
        <v>10</v>
      </c>
      <c r="B77" s="23" t="s">
        <v>72</v>
      </c>
      <c r="C77" s="23" t="s">
        <v>73</v>
      </c>
      <c r="D77" s="25">
        <f>SUM(D78:D80)</f>
        <v>70993000</v>
      </c>
      <c r="E77" s="25">
        <f t="shared" ref="E77:F77" si="34">SUM(E78:E80)</f>
        <v>65383400</v>
      </c>
      <c r="F77" s="25">
        <f t="shared" si="34"/>
        <v>60206935</v>
      </c>
      <c r="G77" s="28">
        <f>+E77-F77</f>
        <v>5176465</v>
      </c>
      <c r="H77" s="22"/>
      <c r="I77" s="26">
        <f t="shared" si="2"/>
        <v>0.92082906364612427</v>
      </c>
      <c r="J77" s="10"/>
    </row>
    <row r="78" spans="1:12" ht="13.8" x14ac:dyDescent="0.3">
      <c r="A78">
        <f t="shared" si="32"/>
        <v>14</v>
      </c>
      <c r="B78" s="29" t="s">
        <v>539</v>
      </c>
      <c r="C78" s="23" t="s">
        <v>75</v>
      </c>
      <c r="D78" s="25">
        <v>0</v>
      </c>
      <c r="E78" s="25">
        <v>5100000</v>
      </c>
      <c r="F78" s="25">
        <v>1576257</v>
      </c>
      <c r="G78" s="28">
        <f t="shared" si="33"/>
        <v>3523743</v>
      </c>
      <c r="H78" s="22"/>
      <c r="I78" s="26">
        <f t="shared" si="2"/>
        <v>0.30907000000000001</v>
      </c>
      <c r="J78" s="10"/>
    </row>
    <row r="79" spans="1:12" ht="13.8" x14ac:dyDescent="0.3">
      <c r="A79">
        <f t="shared" si="32"/>
        <v>14</v>
      </c>
      <c r="B79" s="23" t="s">
        <v>74</v>
      </c>
      <c r="C79" s="23" t="s">
        <v>75</v>
      </c>
      <c r="D79" s="25">
        <v>70993000</v>
      </c>
      <c r="E79" s="25">
        <v>60283400</v>
      </c>
      <c r="F79" s="25">
        <v>58630678</v>
      </c>
      <c r="G79" s="28">
        <f t="shared" si="33"/>
        <v>1652722</v>
      </c>
      <c r="H79" s="24"/>
      <c r="I79" s="26">
        <f t="shared" si="2"/>
        <v>0.97258412763712732</v>
      </c>
      <c r="J79" s="10"/>
    </row>
    <row r="80" spans="1:12" ht="13.8" x14ac:dyDescent="0.3">
      <c r="A80">
        <f t="shared" si="32"/>
        <v>14</v>
      </c>
      <c r="B80" s="29" t="s">
        <v>332</v>
      </c>
      <c r="C80" s="23" t="s">
        <v>331</v>
      </c>
      <c r="D80" s="25">
        <v>0</v>
      </c>
      <c r="E80" s="25">
        <v>0</v>
      </c>
      <c r="F80" s="25">
        <v>0</v>
      </c>
      <c r="G80" s="28">
        <f t="shared" si="33"/>
        <v>0</v>
      </c>
      <c r="H80" s="24"/>
      <c r="I80" s="26" t="e">
        <f t="shared" si="2"/>
        <v>#DIV/0!</v>
      </c>
      <c r="J80" s="10"/>
    </row>
    <row r="81" spans="1:10" ht="13.8" x14ac:dyDescent="0.3">
      <c r="A81">
        <f t="shared" si="32"/>
        <v>10</v>
      </c>
      <c r="B81" s="23" t="s">
        <v>76</v>
      </c>
      <c r="C81" s="23" t="s">
        <v>77</v>
      </c>
      <c r="D81" s="25">
        <f>SUM(D82:D88)</f>
        <v>37868399</v>
      </c>
      <c r="E81" s="25">
        <f t="shared" ref="E81:G81" si="35">SUM(E82:E88)</f>
        <v>9208450</v>
      </c>
      <c r="F81" s="25">
        <f t="shared" si="35"/>
        <v>9200201</v>
      </c>
      <c r="G81" s="25">
        <f t="shared" si="35"/>
        <v>8249</v>
      </c>
      <c r="H81" s="22"/>
      <c r="I81" s="26">
        <f t="shared" si="2"/>
        <v>0.99910419234507442</v>
      </c>
      <c r="J81" s="10"/>
    </row>
    <row r="82" spans="1:10" ht="13.8" x14ac:dyDescent="0.3">
      <c r="A82">
        <f t="shared" si="32"/>
        <v>14</v>
      </c>
      <c r="B82" s="29" t="s">
        <v>575</v>
      </c>
      <c r="C82" s="23" t="s">
        <v>396</v>
      </c>
      <c r="D82" s="25">
        <v>0</v>
      </c>
      <c r="E82" s="25">
        <v>2000000</v>
      </c>
      <c r="F82" s="25">
        <v>2000000</v>
      </c>
      <c r="G82" s="28">
        <f t="shared" ref="G82" si="36">+E82-F82</f>
        <v>0</v>
      </c>
      <c r="H82" s="24"/>
      <c r="I82" s="26">
        <f t="shared" si="2"/>
        <v>1</v>
      </c>
      <c r="J82" s="10"/>
    </row>
    <row r="83" spans="1:10" ht="13.8" x14ac:dyDescent="0.3">
      <c r="A83">
        <f t="shared" si="32"/>
        <v>14</v>
      </c>
      <c r="B83" s="29" t="s">
        <v>395</v>
      </c>
      <c r="C83" s="23" t="s">
        <v>396</v>
      </c>
      <c r="D83" s="25">
        <v>5872400</v>
      </c>
      <c r="E83" s="25">
        <v>3064250</v>
      </c>
      <c r="F83" s="25">
        <v>3064250</v>
      </c>
      <c r="G83" s="28">
        <f t="shared" si="33"/>
        <v>0</v>
      </c>
      <c r="H83" s="24"/>
      <c r="I83" s="26">
        <f t="shared" si="2"/>
        <v>1</v>
      </c>
      <c r="J83" s="10"/>
    </row>
    <row r="84" spans="1:10" ht="13.8" x14ac:dyDescent="0.3">
      <c r="A84">
        <f t="shared" si="32"/>
        <v>14</v>
      </c>
      <c r="B84" s="29" t="s">
        <v>397</v>
      </c>
      <c r="C84" s="23" t="s">
        <v>398</v>
      </c>
      <c r="D84" s="25">
        <v>0</v>
      </c>
      <c r="E84" s="25">
        <v>0</v>
      </c>
      <c r="F84" s="25">
        <v>0</v>
      </c>
      <c r="G84" s="28">
        <f t="shared" si="33"/>
        <v>0</v>
      </c>
      <c r="H84" s="24"/>
      <c r="I84" s="26" t="e">
        <f t="shared" si="2"/>
        <v>#DIV/0!</v>
      </c>
      <c r="J84" s="10"/>
    </row>
    <row r="85" spans="1:10" ht="13.8" x14ac:dyDescent="0.3">
      <c r="A85">
        <f t="shared" si="32"/>
        <v>14</v>
      </c>
      <c r="B85" s="23" t="s">
        <v>78</v>
      </c>
      <c r="C85" s="23" t="s">
        <v>79</v>
      </c>
      <c r="D85" s="25">
        <v>31995999</v>
      </c>
      <c r="E85" s="25">
        <v>300000</v>
      </c>
      <c r="F85" s="25">
        <v>300000</v>
      </c>
      <c r="G85" s="28">
        <f t="shared" si="33"/>
        <v>0</v>
      </c>
      <c r="H85" s="24"/>
      <c r="I85" s="26">
        <f t="shared" si="2"/>
        <v>1</v>
      </c>
      <c r="J85" s="10"/>
    </row>
    <row r="86" spans="1:10" ht="13.8" x14ac:dyDescent="0.3">
      <c r="A86">
        <f t="shared" si="32"/>
        <v>14</v>
      </c>
      <c r="B86" s="29" t="s">
        <v>448</v>
      </c>
      <c r="C86" s="23" t="s">
        <v>449</v>
      </c>
      <c r="D86" s="25">
        <v>0</v>
      </c>
      <c r="E86" s="25">
        <v>0</v>
      </c>
      <c r="F86" s="25">
        <v>0</v>
      </c>
      <c r="G86" s="28">
        <f t="shared" si="33"/>
        <v>0</v>
      </c>
      <c r="H86" s="24"/>
      <c r="I86" s="26" t="e">
        <f t="shared" si="2"/>
        <v>#DIV/0!</v>
      </c>
      <c r="J86" s="10"/>
    </row>
    <row r="87" spans="1:10" ht="13.8" x14ac:dyDescent="0.3">
      <c r="A87">
        <f t="shared" si="32"/>
        <v>14</v>
      </c>
      <c r="B87" s="29" t="s">
        <v>333</v>
      </c>
      <c r="C87" s="23" t="s">
        <v>266</v>
      </c>
      <c r="D87" s="25">
        <v>0</v>
      </c>
      <c r="E87" s="25">
        <v>3659250</v>
      </c>
      <c r="F87" s="25">
        <v>3659250</v>
      </c>
      <c r="G87" s="28">
        <f t="shared" si="33"/>
        <v>0</v>
      </c>
      <c r="H87" s="24"/>
      <c r="I87" s="26">
        <f t="shared" si="2"/>
        <v>1</v>
      </c>
      <c r="J87" s="10"/>
    </row>
    <row r="88" spans="1:10" ht="13.8" x14ac:dyDescent="0.3">
      <c r="A88">
        <f t="shared" si="32"/>
        <v>14</v>
      </c>
      <c r="B88" s="29" t="s">
        <v>503</v>
      </c>
      <c r="C88" s="23" t="s">
        <v>504</v>
      </c>
      <c r="D88" s="25">
        <v>0</v>
      </c>
      <c r="E88" s="25">
        <v>184950</v>
      </c>
      <c r="F88" s="25">
        <v>176701</v>
      </c>
      <c r="G88" s="28">
        <f t="shared" si="33"/>
        <v>8249</v>
      </c>
      <c r="H88" s="24"/>
      <c r="I88" s="26">
        <f t="shared" si="2"/>
        <v>0.95539875642065419</v>
      </c>
      <c r="J88" s="10"/>
    </row>
    <row r="89" spans="1:10" ht="13.8" x14ac:dyDescent="0.3">
      <c r="A89">
        <f t="shared" si="32"/>
        <v>10</v>
      </c>
      <c r="B89" s="23" t="s">
        <v>80</v>
      </c>
      <c r="C89" s="23" t="s">
        <v>81</v>
      </c>
      <c r="D89" s="25">
        <f>SUM(D90:D95)</f>
        <v>60071000</v>
      </c>
      <c r="E89" s="25">
        <f>SUM(E90:E95)</f>
        <v>85165410</v>
      </c>
      <c r="F89" s="25">
        <f>SUM(F90:F95)</f>
        <v>85127962</v>
      </c>
      <c r="G89" s="28">
        <f t="shared" si="33"/>
        <v>37448</v>
      </c>
      <c r="H89" s="22"/>
      <c r="I89" s="26">
        <f t="shared" si="2"/>
        <v>0.99956029096789412</v>
      </c>
      <c r="J89" s="10"/>
    </row>
    <row r="90" spans="1:10" ht="13.8" x14ac:dyDescent="0.3">
      <c r="A90">
        <f t="shared" si="32"/>
        <v>14</v>
      </c>
      <c r="B90" s="23" t="s">
        <v>82</v>
      </c>
      <c r="C90" s="23" t="s">
        <v>83</v>
      </c>
      <c r="D90" s="25">
        <v>0</v>
      </c>
      <c r="E90" s="25">
        <v>20000</v>
      </c>
      <c r="F90" s="25">
        <v>18771</v>
      </c>
      <c r="G90" s="28">
        <f t="shared" si="33"/>
        <v>1229</v>
      </c>
      <c r="H90" s="24"/>
      <c r="I90" s="26">
        <f t="shared" si="2"/>
        <v>0.93855</v>
      </c>
      <c r="J90" s="10"/>
    </row>
    <row r="91" spans="1:10" ht="13.8" x14ac:dyDescent="0.3">
      <c r="A91">
        <f t="shared" si="32"/>
        <v>14</v>
      </c>
      <c r="B91" s="23" t="s">
        <v>84</v>
      </c>
      <c r="C91" s="23" t="s">
        <v>85</v>
      </c>
      <c r="D91" s="25">
        <v>0</v>
      </c>
      <c r="E91" s="25">
        <v>14916050</v>
      </c>
      <c r="F91" s="25">
        <v>14880000</v>
      </c>
      <c r="G91" s="28">
        <f t="shared" si="33"/>
        <v>36050</v>
      </c>
      <c r="H91" s="24"/>
      <c r="I91" s="26">
        <f t="shared" si="2"/>
        <v>0.99758314030859374</v>
      </c>
      <c r="J91" s="10"/>
    </row>
    <row r="92" spans="1:10" ht="13.8" x14ac:dyDescent="0.3">
      <c r="A92">
        <f t="shared" si="32"/>
        <v>14</v>
      </c>
      <c r="B92" s="49" t="s">
        <v>576</v>
      </c>
      <c r="C92" s="23" t="s">
        <v>87</v>
      </c>
      <c r="D92" s="25">
        <v>0</v>
      </c>
      <c r="E92" s="25">
        <v>3700000</v>
      </c>
      <c r="F92" s="25">
        <v>3700000</v>
      </c>
      <c r="G92" s="28">
        <f t="shared" si="33"/>
        <v>0</v>
      </c>
      <c r="H92" s="24"/>
      <c r="I92" s="26">
        <f t="shared" si="2"/>
        <v>1</v>
      </c>
      <c r="J92" s="10"/>
    </row>
    <row r="93" spans="1:10" ht="13.8" x14ac:dyDescent="0.3">
      <c r="A93">
        <f t="shared" si="32"/>
        <v>14</v>
      </c>
      <c r="B93" s="50" t="s">
        <v>86</v>
      </c>
      <c r="C93" s="23" t="s">
        <v>87</v>
      </c>
      <c r="D93" s="25">
        <v>60071000</v>
      </c>
      <c r="E93" s="25">
        <v>11803610</v>
      </c>
      <c r="F93" s="25">
        <v>11803610</v>
      </c>
      <c r="G93" s="28">
        <f t="shared" si="33"/>
        <v>0</v>
      </c>
      <c r="H93" s="24"/>
      <c r="I93" s="26">
        <f t="shared" si="2"/>
        <v>1</v>
      </c>
      <c r="J93" s="10"/>
    </row>
    <row r="94" spans="1:10" ht="13.8" x14ac:dyDescent="0.3">
      <c r="A94">
        <f t="shared" si="32"/>
        <v>14</v>
      </c>
      <c r="B94" s="29" t="s">
        <v>400</v>
      </c>
      <c r="C94" s="23" t="s">
        <v>399</v>
      </c>
      <c r="D94" s="25">
        <v>0</v>
      </c>
      <c r="E94" s="25">
        <v>0</v>
      </c>
      <c r="F94" s="25">
        <v>0</v>
      </c>
      <c r="G94" s="28">
        <f t="shared" si="33"/>
        <v>0</v>
      </c>
      <c r="H94" s="24"/>
      <c r="I94" s="26" t="e">
        <f t="shared" si="2"/>
        <v>#DIV/0!</v>
      </c>
      <c r="J94" s="10"/>
    </row>
    <row r="95" spans="1:10" ht="13.8" x14ac:dyDescent="0.3">
      <c r="A95">
        <f t="shared" si="32"/>
        <v>14</v>
      </c>
      <c r="B95" s="29" t="s">
        <v>334</v>
      </c>
      <c r="C95" s="23" t="s">
        <v>335</v>
      </c>
      <c r="D95" s="25">
        <v>0</v>
      </c>
      <c r="E95" s="25">
        <v>54725750</v>
      </c>
      <c r="F95" s="25">
        <v>54725581</v>
      </c>
      <c r="G95" s="28">
        <f t="shared" si="33"/>
        <v>169</v>
      </c>
      <c r="H95" s="24"/>
      <c r="I95" s="26">
        <f t="shared" si="2"/>
        <v>0.99999691187420914</v>
      </c>
      <c r="J95" s="10"/>
    </row>
    <row r="96" spans="1:10" ht="13.8" x14ac:dyDescent="0.3">
      <c r="A96">
        <f t="shared" si="32"/>
        <v>10</v>
      </c>
      <c r="B96" s="23" t="s">
        <v>88</v>
      </c>
      <c r="C96" s="23" t="s">
        <v>89</v>
      </c>
      <c r="D96" s="25">
        <f>SUM(D97:D103)</f>
        <v>0</v>
      </c>
      <c r="E96" s="25">
        <f>SUM(E97:E103)</f>
        <v>277573823</v>
      </c>
      <c r="F96" s="25">
        <f>SUM(F97:F103)</f>
        <v>277569826</v>
      </c>
      <c r="G96" s="28">
        <f t="shared" si="33"/>
        <v>3997</v>
      </c>
      <c r="H96" s="22"/>
      <c r="I96" s="26">
        <f t="shared" si="2"/>
        <v>0.99998560022715111</v>
      </c>
      <c r="J96" s="10"/>
    </row>
    <row r="97" spans="1:10" ht="13.8" x14ac:dyDescent="0.3">
      <c r="A97">
        <f t="shared" si="32"/>
        <v>14</v>
      </c>
      <c r="B97" s="29" t="s">
        <v>336</v>
      </c>
      <c r="C97" s="23" t="s">
        <v>337</v>
      </c>
      <c r="D97" s="25">
        <v>0</v>
      </c>
      <c r="E97" s="57">
        <v>20459998</v>
      </c>
      <c r="F97" s="57">
        <v>20459998</v>
      </c>
      <c r="G97" s="28">
        <f t="shared" si="33"/>
        <v>0</v>
      </c>
      <c r="H97" s="24"/>
      <c r="I97" s="26">
        <f t="shared" si="2"/>
        <v>1</v>
      </c>
      <c r="J97" s="10"/>
    </row>
    <row r="98" spans="1:10" ht="13.8" x14ac:dyDescent="0.3">
      <c r="A98">
        <f t="shared" si="32"/>
        <v>14</v>
      </c>
      <c r="B98" s="29" t="s">
        <v>338</v>
      </c>
      <c r="C98" s="23" t="s">
        <v>339</v>
      </c>
      <c r="D98" s="25">
        <v>0</v>
      </c>
      <c r="E98" s="25">
        <v>3390125</v>
      </c>
      <c r="F98" s="25">
        <v>3389185</v>
      </c>
      <c r="G98" s="28">
        <f t="shared" si="33"/>
        <v>940</v>
      </c>
      <c r="H98" s="24"/>
      <c r="I98" s="26">
        <f t="shared" si="2"/>
        <v>0.99972272408834484</v>
      </c>
      <c r="J98" s="10"/>
    </row>
    <row r="99" spans="1:10" ht="13.8" x14ac:dyDescent="0.3">
      <c r="A99">
        <f t="shared" si="32"/>
        <v>14</v>
      </c>
      <c r="B99" s="29" t="s">
        <v>90</v>
      </c>
      <c r="C99" s="23" t="s">
        <v>445</v>
      </c>
      <c r="D99" s="25">
        <v>0</v>
      </c>
      <c r="E99" s="25">
        <v>0</v>
      </c>
      <c r="F99" s="25">
        <v>0</v>
      </c>
      <c r="G99" s="28">
        <f t="shared" si="33"/>
        <v>0</v>
      </c>
      <c r="H99" s="24"/>
      <c r="I99" s="26" t="e">
        <f t="shared" si="2"/>
        <v>#DIV/0!</v>
      </c>
      <c r="J99" s="10"/>
    </row>
    <row r="100" spans="1:10" ht="13.8" x14ac:dyDescent="0.3">
      <c r="A100">
        <f t="shared" si="32"/>
        <v>14</v>
      </c>
      <c r="B100" s="29" t="s">
        <v>413</v>
      </c>
      <c r="C100" s="23" t="s">
        <v>414</v>
      </c>
      <c r="D100" s="25">
        <v>0</v>
      </c>
      <c r="E100" s="25">
        <v>1404200</v>
      </c>
      <c r="F100" s="25">
        <v>1404200</v>
      </c>
      <c r="G100" s="28">
        <f t="shared" si="33"/>
        <v>0</v>
      </c>
      <c r="H100" s="24"/>
      <c r="I100" s="26">
        <f t="shared" si="2"/>
        <v>1</v>
      </c>
      <c r="J100" s="10"/>
    </row>
    <row r="101" spans="1:10" ht="13.8" x14ac:dyDescent="0.3">
      <c r="A101">
        <f t="shared" si="32"/>
        <v>14</v>
      </c>
      <c r="B101" s="29" t="s">
        <v>540</v>
      </c>
      <c r="C101" s="23" t="s">
        <v>341</v>
      </c>
      <c r="D101" s="25">
        <v>0</v>
      </c>
      <c r="E101" s="25">
        <v>250236000</v>
      </c>
      <c r="F101" s="25">
        <v>250236000</v>
      </c>
      <c r="G101" s="28">
        <f t="shared" si="33"/>
        <v>0</v>
      </c>
      <c r="H101" s="24"/>
      <c r="I101" s="26">
        <f t="shared" si="2"/>
        <v>1</v>
      </c>
      <c r="J101" s="10"/>
    </row>
    <row r="102" spans="1:10" ht="13.8" x14ac:dyDescent="0.3">
      <c r="A102">
        <f t="shared" si="32"/>
        <v>14</v>
      </c>
      <c r="B102" s="29" t="s">
        <v>340</v>
      </c>
      <c r="C102" s="23" t="s">
        <v>341</v>
      </c>
      <c r="D102" s="25">
        <v>0</v>
      </c>
      <c r="E102" s="25">
        <v>2083500</v>
      </c>
      <c r="F102" s="25">
        <v>2080443</v>
      </c>
      <c r="G102" s="28">
        <f t="shared" si="33"/>
        <v>3057</v>
      </c>
      <c r="H102" s="24"/>
      <c r="I102" s="26">
        <f t="shared" si="2"/>
        <v>0.99853275737940961</v>
      </c>
      <c r="J102" s="10"/>
    </row>
    <row r="103" spans="1:10" ht="13.8" x14ac:dyDescent="0.3">
      <c r="A103">
        <f t="shared" si="32"/>
        <v>14</v>
      </c>
      <c r="B103" s="29" t="s">
        <v>402</v>
      </c>
      <c r="C103" s="23" t="s">
        <v>401</v>
      </c>
      <c r="D103" s="25">
        <v>0</v>
      </c>
      <c r="E103" s="25">
        <v>0</v>
      </c>
      <c r="F103" s="25">
        <v>0</v>
      </c>
      <c r="G103" s="28">
        <f t="shared" si="33"/>
        <v>0</v>
      </c>
      <c r="H103" s="24"/>
      <c r="I103" s="26" t="e">
        <f t="shared" si="2"/>
        <v>#DIV/0!</v>
      </c>
      <c r="J103" s="10"/>
    </row>
    <row r="104" spans="1:10" ht="13.8" x14ac:dyDescent="0.3">
      <c r="A104">
        <f t="shared" si="32"/>
        <v>10</v>
      </c>
      <c r="B104" s="23" t="s">
        <v>92</v>
      </c>
      <c r="C104" s="23" t="s">
        <v>93</v>
      </c>
      <c r="D104" s="25">
        <f>SUM(D105:D111)</f>
        <v>0</v>
      </c>
      <c r="E104" s="25">
        <f t="shared" ref="E104:F104" si="37">SUM(E105:E111)</f>
        <v>18873298</v>
      </c>
      <c r="F104" s="25">
        <f t="shared" si="37"/>
        <v>18873298</v>
      </c>
      <c r="G104" s="28">
        <f>+E104-F104</f>
        <v>0</v>
      </c>
      <c r="H104" s="22"/>
      <c r="I104" s="26">
        <f>+F104/E104</f>
        <v>1</v>
      </c>
      <c r="J104" s="10"/>
    </row>
    <row r="105" spans="1:10" ht="13.8" x14ac:dyDescent="0.3">
      <c r="A105">
        <f t="shared" si="32"/>
        <v>14</v>
      </c>
      <c r="B105" s="29" t="s">
        <v>565</v>
      </c>
      <c r="C105" s="23" t="s">
        <v>566</v>
      </c>
      <c r="D105" s="25">
        <v>0</v>
      </c>
      <c r="E105" s="25">
        <v>16660000</v>
      </c>
      <c r="F105" s="25">
        <v>16660000</v>
      </c>
      <c r="G105" s="28">
        <f t="shared" ref="G105" si="38">+E105-F105</f>
        <v>0</v>
      </c>
      <c r="H105" s="24"/>
      <c r="I105" s="26">
        <f t="shared" ref="I105" si="39">+F105/E105</f>
        <v>1</v>
      </c>
      <c r="J105" s="10"/>
    </row>
    <row r="106" spans="1:10" ht="13.8" x14ac:dyDescent="0.3">
      <c r="A106">
        <f t="shared" si="32"/>
        <v>14</v>
      </c>
      <c r="B106" s="23" t="s">
        <v>94</v>
      </c>
      <c r="C106" s="23" t="s">
        <v>95</v>
      </c>
      <c r="D106" s="25">
        <v>0</v>
      </c>
      <c r="E106" s="25">
        <v>1689800</v>
      </c>
      <c r="F106" s="25">
        <v>1689800</v>
      </c>
      <c r="G106" s="28">
        <f t="shared" si="33"/>
        <v>0</v>
      </c>
      <c r="H106" s="24"/>
      <c r="I106" s="26">
        <f t="shared" si="2"/>
        <v>1</v>
      </c>
      <c r="J106" s="10"/>
    </row>
    <row r="107" spans="1:10" ht="13.8" x14ac:dyDescent="0.3">
      <c r="A107">
        <f t="shared" si="32"/>
        <v>14</v>
      </c>
      <c r="B107" s="29" t="s">
        <v>342</v>
      </c>
      <c r="C107" s="23" t="s">
        <v>343</v>
      </c>
      <c r="D107" s="25">
        <v>0</v>
      </c>
      <c r="E107" s="25">
        <v>0</v>
      </c>
      <c r="F107" s="25">
        <v>0</v>
      </c>
      <c r="G107" s="28">
        <f t="shared" si="33"/>
        <v>0</v>
      </c>
      <c r="H107" s="24"/>
      <c r="I107" s="26" t="e">
        <f t="shared" si="2"/>
        <v>#DIV/0!</v>
      </c>
      <c r="J107" s="10"/>
    </row>
    <row r="108" spans="1:10" ht="13.8" x14ac:dyDescent="0.3">
      <c r="A108">
        <f t="shared" si="32"/>
        <v>14</v>
      </c>
      <c r="B108" s="29" t="s">
        <v>344</v>
      </c>
      <c r="C108" s="23" t="s">
        <v>345</v>
      </c>
      <c r="D108" s="25">
        <v>0</v>
      </c>
      <c r="E108" s="25">
        <v>0</v>
      </c>
      <c r="F108" s="25">
        <v>0</v>
      </c>
      <c r="G108" s="28">
        <f t="shared" si="33"/>
        <v>0</v>
      </c>
      <c r="H108" s="24"/>
      <c r="I108" s="26" t="e">
        <f t="shared" si="2"/>
        <v>#DIV/0!</v>
      </c>
      <c r="J108" s="10"/>
    </row>
    <row r="109" spans="1:10" ht="13.8" x14ac:dyDescent="0.3">
      <c r="A109">
        <f t="shared" si="32"/>
        <v>14</v>
      </c>
      <c r="B109" s="23" t="s">
        <v>96</v>
      </c>
      <c r="C109" s="23" t="s">
        <v>97</v>
      </c>
      <c r="D109" s="25">
        <v>0</v>
      </c>
      <c r="E109" s="25">
        <v>0</v>
      </c>
      <c r="F109" s="25">
        <v>0</v>
      </c>
      <c r="G109" s="28">
        <f t="shared" si="33"/>
        <v>0</v>
      </c>
      <c r="H109" s="24"/>
      <c r="I109" s="26" t="e">
        <f t="shared" si="2"/>
        <v>#DIV/0!</v>
      </c>
      <c r="J109" s="10"/>
    </row>
    <row r="110" spans="1:10" ht="13.8" x14ac:dyDescent="0.3">
      <c r="A110">
        <f t="shared" si="32"/>
        <v>14</v>
      </c>
      <c r="B110" s="29" t="s">
        <v>346</v>
      </c>
      <c r="C110" s="23" t="s">
        <v>347</v>
      </c>
      <c r="D110" s="25">
        <v>0</v>
      </c>
      <c r="E110" s="25">
        <v>0</v>
      </c>
      <c r="F110" s="25">
        <v>0</v>
      </c>
      <c r="G110" s="28">
        <f t="shared" si="33"/>
        <v>0</v>
      </c>
      <c r="H110" s="24"/>
      <c r="I110" s="26" t="e">
        <f t="shared" si="2"/>
        <v>#DIV/0!</v>
      </c>
      <c r="J110" s="10"/>
    </row>
    <row r="111" spans="1:10" ht="13.8" x14ac:dyDescent="0.3">
      <c r="A111">
        <f t="shared" si="32"/>
        <v>14</v>
      </c>
      <c r="B111" s="29" t="s">
        <v>348</v>
      </c>
      <c r="C111" s="23" t="s">
        <v>349</v>
      </c>
      <c r="D111" s="25">
        <v>0</v>
      </c>
      <c r="E111" s="25">
        <v>523498</v>
      </c>
      <c r="F111" s="25">
        <v>523498</v>
      </c>
      <c r="G111" s="28">
        <f t="shared" si="33"/>
        <v>0</v>
      </c>
      <c r="H111" s="24"/>
      <c r="I111" s="26">
        <f t="shared" si="2"/>
        <v>1</v>
      </c>
      <c r="J111" s="10"/>
    </row>
    <row r="112" spans="1:10" ht="13.8" x14ac:dyDescent="0.3">
      <c r="A112">
        <f t="shared" si="32"/>
        <v>10</v>
      </c>
      <c r="B112" s="23" t="s">
        <v>98</v>
      </c>
      <c r="C112" s="23" t="s">
        <v>99</v>
      </c>
      <c r="D112" s="25">
        <f>SUM(D113:D116)</f>
        <v>30000000</v>
      </c>
      <c r="E112" s="25">
        <f>SUM(E113:E116)</f>
        <v>38710102</v>
      </c>
      <c r="F112" s="25">
        <f>SUM(F113:F116)</f>
        <v>36563144</v>
      </c>
      <c r="G112" s="28">
        <f t="shared" si="33"/>
        <v>2146958</v>
      </c>
      <c r="H112" s="22"/>
      <c r="I112" s="26">
        <f t="shared" si="2"/>
        <v>0.94453752666422841</v>
      </c>
      <c r="J112" s="10"/>
    </row>
    <row r="113" spans="1:11" ht="13.8" x14ac:dyDescent="0.3">
      <c r="A113">
        <f t="shared" si="32"/>
        <v>16</v>
      </c>
      <c r="B113" s="29" t="s">
        <v>567</v>
      </c>
      <c r="C113" s="23" t="s">
        <v>568</v>
      </c>
      <c r="D113" s="25">
        <v>0</v>
      </c>
      <c r="E113" s="25">
        <v>900000</v>
      </c>
      <c r="F113" s="25">
        <v>900000</v>
      </c>
      <c r="G113" s="28">
        <f t="shared" si="33"/>
        <v>0</v>
      </c>
      <c r="H113" s="22"/>
      <c r="I113" s="26">
        <f t="shared" si="2"/>
        <v>1</v>
      </c>
      <c r="J113" s="10"/>
    </row>
    <row r="114" spans="1:11" ht="13.8" x14ac:dyDescent="0.3">
      <c r="A114">
        <f t="shared" si="32"/>
        <v>14</v>
      </c>
      <c r="B114" s="29" t="s">
        <v>467</v>
      </c>
      <c r="C114" s="23" t="s">
        <v>468</v>
      </c>
      <c r="D114" s="25">
        <v>0</v>
      </c>
      <c r="E114" s="25">
        <v>0</v>
      </c>
      <c r="F114" s="25">
        <v>0</v>
      </c>
      <c r="G114" s="28">
        <f t="shared" si="33"/>
        <v>0</v>
      </c>
      <c r="H114" s="22"/>
      <c r="I114" s="26" t="e">
        <f t="shared" si="2"/>
        <v>#DIV/0!</v>
      </c>
      <c r="J114" s="10"/>
    </row>
    <row r="115" spans="1:11" ht="13.8" x14ac:dyDescent="0.3">
      <c r="A115">
        <f t="shared" si="32"/>
        <v>14</v>
      </c>
      <c r="B115" s="29" t="s">
        <v>541</v>
      </c>
      <c r="C115" s="23" t="s">
        <v>485</v>
      </c>
      <c r="D115" s="25">
        <v>0</v>
      </c>
      <c r="E115" s="25">
        <v>1652300</v>
      </c>
      <c r="F115" s="25">
        <v>1652300</v>
      </c>
      <c r="G115" s="28">
        <f t="shared" si="33"/>
        <v>0</v>
      </c>
      <c r="H115" s="22"/>
      <c r="I115" s="26">
        <f t="shared" si="2"/>
        <v>1</v>
      </c>
      <c r="J115" s="10"/>
    </row>
    <row r="116" spans="1:11" ht="13.8" x14ac:dyDescent="0.3">
      <c r="A116">
        <f t="shared" si="32"/>
        <v>14</v>
      </c>
      <c r="B116" s="23" t="s">
        <v>100</v>
      </c>
      <c r="C116" s="23" t="s">
        <v>485</v>
      </c>
      <c r="D116" s="25">
        <v>30000000</v>
      </c>
      <c r="E116" s="25">
        <v>36157802</v>
      </c>
      <c r="F116" s="25">
        <v>34010844</v>
      </c>
      <c r="G116" s="28">
        <f t="shared" si="33"/>
        <v>2146958</v>
      </c>
      <c r="H116" s="24"/>
      <c r="I116" s="26">
        <f t="shared" si="2"/>
        <v>0.9406225522226157</v>
      </c>
      <c r="J116" s="10"/>
    </row>
    <row r="117" spans="1:11" ht="13.8" x14ac:dyDescent="0.3">
      <c r="A117">
        <f t="shared" si="32"/>
        <v>8</v>
      </c>
      <c r="B117" s="17" t="s">
        <v>101</v>
      </c>
      <c r="C117" s="17" t="s">
        <v>102</v>
      </c>
      <c r="D117" s="20">
        <f>+D118+D124+D137+D141+D149+D157+D132+D152</f>
        <v>446119984</v>
      </c>
      <c r="E117" s="20">
        <f>+E118+E124+E137+E141+E149+E157+E132+E152</f>
        <v>897100416</v>
      </c>
      <c r="F117" s="20">
        <f>+F118+F124+F137+F141+F149+F157+F132+F152</f>
        <v>801050800</v>
      </c>
      <c r="G117" s="27">
        <f t="shared" si="33"/>
        <v>96049616</v>
      </c>
      <c r="H117" s="22"/>
      <c r="I117" s="21">
        <f t="shared" si="2"/>
        <v>0.89293326110775095</v>
      </c>
      <c r="J117" s="10"/>
      <c r="K117" s="32"/>
    </row>
    <row r="118" spans="1:11" ht="13.8" x14ac:dyDescent="0.3">
      <c r="A118">
        <f t="shared" si="32"/>
        <v>10</v>
      </c>
      <c r="B118" s="23" t="s">
        <v>103</v>
      </c>
      <c r="C118" s="23" t="s">
        <v>104</v>
      </c>
      <c r="D118" s="25">
        <f>SUM(D119:D123)</f>
        <v>16383000</v>
      </c>
      <c r="E118" s="25">
        <f>SUM(E119:E123)</f>
        <v>104941431</v>
      </c>
      <c r="F118" s="25">
        <f>SUM(F119:F123)</f>
        <v>34876632</v>
      </c>
      <c r="G118" s="28">
        <f t="shared" si="33"/>
        <v>70064799</v>
      </c>
      <c r="H118" s="22"/>
      <c r="I118" s="26">
        <f t="shared" si="2"/>
        <v>0.33234378136124332</v>
      </c>
      <c r="J118" s="10"/>
    </row>
    <row r="119" spans="1:11" ht="13.8" x14ac:dyDescent="0.3">
      <c r="A119">
        <f t="shared" si="32"/>
        <v>14</v>
      </c>
      <c r="B119" s="29" t="s">
        <v>382</v>
      </c>
      <c r="C119" s="23" t="s">
        <v>383</v>
      </c>
      <c r="D119" s="25">
        <v>0</v>
      </c>
      <c r="E119" s="25">
        <v>1179600</v>
      </c>
      <c r="F119" s="25">
        <v>1179600</v>
      </c>
      <c r="G119" s="28">
        <f t="shared" si="33"/>
        <v>0</v>
      </c>
      <c r="H119" s="24"/>
      <c r="I119" s="26">
        <f t="shared" si="2"/>
        <v>1</v>
      </c>
      <c r="J119" s="10"/>
    </row>
    <row r="120" spans="1:11" ht="13.8" x14ac:dyDescent="0.3">
      <c r="A120">
        <f t="shared" si="32"/>
        <v>14</v>
      </c>
      <c r="B120" s="29" t="s">
        <v>542</v>
      </c>
      <c r="C120" s="23" t="s">
        <v>506</v>
      </c>
      <c r="D120" s="25">
        <v>0</v>
      </c>
      <c r="E120" s="25">
        <v>70000000</v>
      </c>
      <c r="F120" s="25" t="s">
        <v>612</v>
      </c>
      <c r="G120" s="28" t="e">
        <f>+E120-F120</f>
        <v>#VALUE!</v>
      </c>
      <c r="H120" s="24"/>
      <c r="I120" s="26" t="e">
        <f>+F120/E120</f>
        <v>#VALUE!</v>
      </c>
      <c r="J120" s="10"/>
    </row>
    <row r="121" spans="1:11" ht="13.8" x14ac:dyDescent="0.3">
      <c r="A121">
        <f t="shared" si="32"/>
        <v>14</v>
      </c>
      <c r="B121" s="29" t="s">
        <v>352</v>
      </c>
      <c r="C121" s="23" t="s">
        <v>353</v>
      </c>
      <c r="D121" s="25">
        <v>0</v>
      </c>
      <c r="E121" s="25">
        <v>1356600</v>
      </c>
      <c r="F121" s="25">
        <v>1356600</v>
      </c>
      <c r="G121" s="28">
        <f t="shared" si="33"/>
        <v>0</v>
      </c>
      <c r="H121" s="24"/>
      <c r="I121" s="26">
        <f t="shared" si="2"/>
        <v>1</v>
      </c>
      <c r="J121" s="31"/>
    </row>
    <row r="122" spans="1:11" ht="13.8" x14ac:dyDescent="0.3">
      <c r="A122">
        <f t="shared" si="32"/>
        <v>14</v>
      </c>
      <c r="B122" s="29" t="s">
        <v>543</v>
      </c>
      <c r="C122" s="23" t="s">
        <v>106</v>
      </c>
      <c r="D122" s="25">
        <v>0</v>
      </c>
      <c r="E122" s="25">
        <v>8400000</v>
      </c>
      <c r="F122" s="25">
        <v>8399982</v>
      </c>
      <c r="G122" s="28">
        <f t="shared" si="33"/>
        <v>18</v>
      </c>
      <c r="H122" s="24"/>
      <c r="I122" s="26">
        <f t="shared" si="2"/>
        <v>0.99999785714285716</v>
      </c>
      <c r="J122" s="31"/>
    </row>
    <row r="123" spans="1:11" ht="13.8" x14ac:dyDescent="0.3">
      <c r="A123">
        <f t="shared" si="32"/>
        <v>14</v>
      </c>
      <c r="B123" s="23" t="s">
        <v>105</v>
      </c>
      <c r="C123" s="23" t="s">
        <v>106</v>
      </c>
      <c r="D123" s="25">
        <v>16383000</v>
      </c>
      <c r="E123" s="25">
        <v>24005231</v>
      </c>
      <c r="F123" s="25">
        <v>23940450</v>
      </c>
      <c r="G123" s="28">
        <f t="shared" si="33"/>
        <v>64781</v>
      </c>
      <c r="H123" s="24"/>
      <c r="I123" s="26">
        <f t="shared" si="2"/>
        <v>0.99730137985341616</v>
      </c>
      <c r="J123" s="10"/>
    </row>
    <row r="124" spans="1:11" ht="13.8" x14ac:dyDescent="0.3">
      <c r="A124">
        <f t="shared" si="32"/>
        <v>10</v>
      </c>
      <c r="B124" s="23" t="s">
        <v>107</v>
      </c>
      <c r="C124" s="23" t="s">
        <v>42</v>
      </c>
      <c r="D124" s="25">
        <f>SUM(D125:D131)</f>
        <v>120000000</v>
      </c>
      <c r="E124" s="25">
        <f>SUM(E125:E131)</f>
        <v>161500741</v>
      </c>
      <c r="F124" s="25">
        <f>SUM(F125:F131)</f>
        <v>137227114</v>
      </c>
      <c r="G124" s="28">
        <f t="shared" si="33"/>
        <v>24273627</v>
      </c>
      <c r="H124" s="22"/>
      <c r="I124" s="26">
        <f t="shared" si="2"/>
        <v>0.84969959363839698</v>
      </c>
      <c r="J124" s="10"/>
    </row>
    <row r="125" spans="1:11" ht="13.8" x14ac:dyDescent="0.3">
      <c r="A125">
        <f t="shared" si="32"/>
        <v>14</v>
      </c>
      <c r="B125" s="23" t="s">
        <v>108</v>
      </c>
      <c r="C125" s="23" t="s">
        <v>109</v>
      </c>
      <c r="D125" s="25">
        <v>0</v>
      </c>
      <c r="E125" s="25">
        <v>0</v>
      </c>
      <c r="F125" s="25">
        <v>0</v>
      </c>
      <c r="G125" s="28">
        <f t="shared" si="33"/>
        <v>0</v>
      </c>
      <c r="H125" s="24"/>
      <c r="I125" s="26" t="e">
        <f t="shared" si="2"/>
        <v>#DIV/0!</v>
      </c>
      <c r="J125" s="10"/>
    </row>
    <row r="126" spans="1:11" ht="13.8" x14ac:dyDescent="0.3">
      <c r="A126">
        <f t="shared" si="32"/>
        <v>14</v>
      </c>
      <c r="B126" s="29" t="s">
        <v>544</v>
      </c>
      <c r="C126" s="23" t="s">
        <v>432</v>
      </c>
      <c r="D126" s="25">
        <v>0</v>
      </c>
      <c r="E126" s="25">
        <v>29393000</v>
      </c>
      <c r="F126" s="25">
        <v>29393000</v>
      </c>
      <c r="G126" s="28">
        <f t="shared" si="33"/>
        <v>0</v>
      </c>
      <c r="H126" s="24"/>
      <c r="I126" s="26">
        <f t="shared" si="2"/>
        <v>1</v>
      </c>
      <c r="J126" s="10"/>
    </row>
    <row r="127" spans="1:11" ht="13.8" x14ac:dyDescent="0.3">
      <c r="A127">
        <f t="shared" si="32"/>
        <v>14</v>
      </c>
      <c r="B127" s="29" t="s">
        <v>431</v>
      </c>
      <c r="C127" s="23" t="s">
        <v>432</v>
      </c>
      <c r="D127" s="25">
        <v>0</v>
      </c>
      <c r="E127" s="25">
        <v>16003494</v>
      </c>
      <c r="F127" s="25">
        <v>16002994</v>
      </c>
      <c r="G127" s="28">
        <f t="shared" si="33"/>
        <v>500</v>
      </c>
      <c r="H127" s="24"/>
      <c r="I127" s="26">
        <f t="shared" si="2"/>
        <v>0.99996875682272879</v>
      </c>
      <c r="J127" s="10"/>
    </row>
    <row r="128" spans="1:11" ht="13.8" x14ac:dyDescent="0.3">
      <c r="A128">
        <f t="shared" si="32"/>
        <v>14</v>
      </c>
      <c r="B128" s="29" t="s">
        <v>545</v>
      </c>
      <c r="C128" s="23" t="s">
        <v>392</v>
      </c>
      <c r="D128" s="25">
        <v>0</v>
      </c>
      <c r="E128" s="25">
        <v>16919896</v>
      </c>
      <c r="F128" s="25" t="s">
        <v>612</v>
      </c>
      <c r="G128" s="28" t="e">
        <f t="shared" si="33"/>
        <v>#VALUE!</v>
      </c>
      <c r="H128" s="24"/>
      <c r="I128" s="26" t="e">
        <f t="shared" si="2"/>
        <v>#VALUE!</v>
      </c>
      <c r="J128" s="10"/>
    </row>
    <row r="129" spans="1:10" ht="13.8" x14ac:dyDescent="0.3">
      <c r="A129">
        <f t="shared" si="32"/>
        <v>14</v>
      </c>
      <c r="B129" s="29" t="s">
        <v>403</v>
      </c>
      <c r="C129" s="23" t="s">
        <v>392</v>
      </c>
      <c r="D129" s="25">
        <v>80000000</v>
      </c>
      <c r="E129" s="25">
        <v>41980001</v>
      </c>
      <c r="F129" s="25">
        <v>34628575</v>
      </c>
      <c r="G129" s="28">
        <f t="shared" si="33"/>
        <v>7351426</v>
      </c>
      <c r="H129" s="24"/>
      <c r="I129" s="26">
        <f t="shared" si="2"/>
        <v>0.82488266258021292</v>
      </c>
      <c r="J129" s="10"/>
    </row>
    <row r="130" spans="1:10" ht="13.8" x14ac:dyDescent="0.3">
      <c r="A130">
        <f t="shared" si="32"/>
        <v>14</v>
      </c>
      <c r="B130" s="29" t="s">
        <v>450</v>
      </c>
      <c r="C130" s="23" t="s">
        <v>111</v>
      </c>
      <c r="D130" s="25">
        <v>0</v>
      </c>
      <c r="E130" s="57">
        <v>4000000</v>
      </c>
      <c r="F130" s="57">
        <v>3998195</v>
      </c>
      <c r="G130" s="28">
        <f t="shared" si="33"/>
        <v>1805</v>
      </c>
      <c r="H130" s="24"/>
      <c r="I130" s="26">
        <f t="shared" si="2"/>
        <v>0.99954874999999999</v>
      </c>
      <c r="J130" s="10"/>
    </row>
    <row r="131" spans="1:10" ht="13.8" x14ac:dyDescent="0.3">
      <c r="A131">
        <f t="shared" si="32"/>
        <v>14</v>
      </c>
      <c r="B131" s="23" t="s">
        <v>110</v>
      </c>
      <c r="C131" s="23" t="s">
        <v>111</v>
      </c>
      <c r="D131" s="25">
        <v>40000000</v>
      </c>
      <c r="E131" s="25">
        <v>53204350</v>
      </c>
      <c r="F131" s="25">
        <v>53204350</v>
      </c>
      <c r="G131" s="28">
        <f t="shared" si="33"/>
        <v>0</v>
      </c>
      <c r="H131" s="24"/>
      <c r="I131" s="26">
        <f t="shared" si="2"/>
        <v>1</v>
      </c>
      <c r="J131" s="10"/>
    </row>
    <row r="132" spans="1:10" ht="13.8" x14ac:dyDescent="0.3">
      <c r="A132">
        <f t="shared" si="32"/>
        <v>10</v>
      </c>
      <c r="B132" s="29" t="s">
        <v>354</v>
      </c>
      <c r="C132" s="23" t="s">
        <v>355</v>
      </c>
      <c r="D132" s="25">
        <f>SUM(D133:D136)</f>
        <v>0</v>
      </c>
      <c r="E132" s="25">
        <f t="shared" ref="E132:F132" si="40">SUM(E133:E136)</f>
        <v>9280063</v>
      </c>
      <c r="F132" s="25">
        <f t="shared" si="40"/>
        <v>9280061</v>
      </c>
      <c r="G132" s="28">
        <f>+E132-F132</f>
        <v>2</v>
      </c>
      <c r="H132" s="22"/>
      <c r="I132" s="26">
        <f t="shared" si="2"/>
        <v>0.99999978448422167</v>
      </c>
      <c r="J132" s="10"/>
    </row>
    <row r="133" spans="1:10" ht="13.8" x14ac:dyDescent="0.3">
      <c r="A133">
        <f t="shared" si="32"/>
        <v>14</v>
      </c>
      <c r="B133" s="29" t="s">
        <v>415</v>
      </c>
      <c r="C133" s="23" t="s">
        <v>416</v>
      </c>
      <c r="D133" s="25">
        <v>0</v>
      </c>
      <c r="E133" s="25">
        <v>770373</v>
      </c>
      <c r="F133" s="25">
        <v>770371</v>
      </c>
      <c r="G133" s="28">
        <f t="shared" ref="G133:G136" si="41">+E133-F133</f>
        <v>2</v>
      </c>
      <c r="H133" s="22"/>
      <c r="I133" s="26">
        <f t="shared" si="2"/>
        <v>0.99999740385501568</v>
      </c>
      <c r="J133" s="10"/>
    </row>
    <row r="134" spans="1:10" ht="13.8" x14ac:dyDescent="0.3">
      <c r="A134">
        <f t="shared" si="32"/>
        <v>14</v>
      </c>
      <c r="B134" s="29" t="s">
        <v>356</v>
      </c>
      <c r="C134" s="23" t="s">
        <v>357</v>
      </c>
      <c r="D134" s="25">
        <v>0</v>
      </c>
      <c r="E134" s="25">
        <v>4742150</v>
      </c>
      <c r="F134" s="25">
        <v>4742150</v>
      </c>
      <c r="G134" s="28">
        <f t="shared" si="41"/>
        <v>0</v>
      </c>
      <c r="H134" s="24"/>
      <c r="I134" s="26">
        <f t="shared" si="2"/>
        <v>1</v>
      </c>
      <c r="J134" s="10"/>
    </row>
    <row r="135" spans="1:10" ht="13.8" x14ac:dyDescent="0.3">
      <c r="A135">
        <f t="shared" si="32"/>
        <v>14</v>
      </c>
      <c r="B135" s="49" t="s">
        <v>417</v>
      </c>
      <c r="C135" s="23" t="s">
        <v>418</v>
      </c>
      <c r="D135" s="25">
        <v>0</v>
      </c>
      <c r="E135" s="25">
        <v>2875040</v>
      </c>
      <c r="F135" s="25">
        <v>2875040</v>
      </c>
      <c r="G135" s="28">
        <f t="shared" si="41"/>
        <v>0</v>
      </c>
      <c r="H135" s="24"/>
      <c r="I135" s="26">
        <f t="shared" si="2"/>
        <v>1</v>
      </c>
      <c r="J135" s="10"/>
    </row>
    <row r="136" spans="1:10" ht="13.8" x14ac:dyDescent="0.3">
      <c r="A136">
        <f t="shared" si="32"/>
        <v>14</v>
      </c>
      <c r="B136" s="29" t="s">
        <v>404</v>
      </c>
      <c r="C136" s="23" t="s">
        <v>405</v>
      </c>
      <c r="D136" s="25">
        <v>0</v>
      </c>
      <c r="E136" s="25">
        <v>892500</v>
      </c>
      <c r="F136" s="25">
        <v>892500</v>
      </c>
      <c r="G136" s="28">
        <f t="shared" si="41"/>
        <v>0</v>
      </c>
      <c r="H136" s="24"/>
      <c r="I136" s="26">
        <f t="shared" si="2"/>
        <v>1</v>
      </c>
      <c r="J136" s="10"/>
    </row>
    <row r="137" spans="1:10" ht="13.8" x14ac:dyDescent="0.3">
      <c r="A137">
        <f t="shared" si="32"/>
        <v>10</v>
      </c>
      <c r="B137" s="23" t="s">
        <v>112</v>
      </c>
      <c r="C137" s="23" t="s">
        <v>46</v>
      </c>
      <c r="D137" s="25">
        <f>SUM(D138:D140)</f>
        <v>80822800</v>
      </c>
      <c r="E137" s="25">
        <f>SUM(E138:E140)</f>
        <v>265579015</v>
      </c>
      <c r="F137" s="25">
        <f>SUM(F138:F140)</f>
        <v>265519886</v>
      </c>
      <c r="G137" s="28">
        <f t="shared" si="33"/>
        <v>59129</v>
      </c>
      <c r="H137" s="22"/>
      <c r="I137" s="26">
        <f t="shared" si="2"/>
        <v>0.99977735816212743</v>
      </c>
      <c r="J137" s="10"/>
    </row>
    <row r="138" spans="1:10" ht="13.8" x14ac:dyDescent="0.3">
      <c r="A138">
        <f t="shared" si="32"/>
        <v>14</v>
      </c>
      <c r="B138" s="29" t="s">
        <v>358</v>
      </c>
      <c r="C138" s="23" t="s">
        <v>359</v>
      </c>
      <c r="D138" s="25">
        <v>0</v>
      </c>
      <c r="E138" s="25">
        <v>8500000</v>
      </c>
      <c r="F138" s="25">
        <v>8499370</v>
      </c>
      <c r="G138" s="28">
        <f t="shared" si="33"/>
        <v>630</v>
      </c>
      <c r="H138" s="24"/>
      <c r="I138" s="26">
        <f t="shared" si="2"/>
        <v>0.99992588235294122</v>
      </c>
      <c r="J138" s="10"/>
    </row>
    <row r="139" spans="1:10" ht="13.8" x14ac:dyDescent="0.3">
      <c r="A139">
        <f t="shared" ref="A139:A202" si="42">LEN(B139)</f>
        <v>14</v>
      </c>
      <c r="B139" s="49" t="s">
        <v>569</v>
      </c>
      <c r="C139" s="23" t="s">
        <v>114</v>
      </c>
      <c r="D139" s="25">
        <v>0</v>
      </c>
      <c r="E139" s="25">
        <v>73347700</v>
      </c>
      <c r="F139" s="25">
        <v>73313840</v>
      </c>
      <c r="G139" s="28">
        <f t="shared" si="33"/>
        <v>33860</v>
      </c>
      <c r="H139" s="24"/>
      <c r="I139" s="26">
        <f t="shared" si="2"/>
        <v>0.99953836316612521</v>
      </c>
      <c r="J139" s="10"/>
    </row>
    <row r="140" spans="1:10" ht="13.8" x14ac:dyDescent="0.3">
      <c r="A140">
        <f t="shared" si="42"/>
        <v>14</v>
      </c>
      <c r="B140" s="23" t="s">
        <v>113</v>
      </c>
      <c r="C140" s="23" t="s">
        <v>114</v>
      </c>
      <c r="D140" s="25">
        <v>80822800</v>
      </c>
      <c r="E140" s="25">
        <v>183731315</v>
      </c>
      <c r="F140" s="25">
        <v>183706676</v>
      </c>
      <c r="G140" s="28">
        <f t="shared" si="33"/>
        <v>24639</v>
      </c>
      <c r="H140" s="24"/>
      <c r="I140" s="26">
        <f t="shared" si="2"/>
        <v>0.9998658965674958</v>
      </c>
      <c r="J140" s="10"/>
    </row>
    <row r="141" spans="1:10" ht="13.8" x14ac:dyDescent="0.3">
      <c r="A141">
        <f t="shared" si="42"/>
        <v>10</v>
      </c>
      <c r="B141" s="23" t="s">
        <v>115</v>
      </c>
      <c r="C141" s="23" t="s">
        <v>116</v>
      </c>
      <c r="D141" s="25">
        <f>SUM(D142:D148)</f>
        <v>0</v>
      </c>
      <c r="E141" s="25">
        <f>SUM(E142:E148)</f>
        <v>117840469</v>
      </c>
      <c r="F141" s="25">
        <f>SUM(F142:F148)</f>
        <v>116190547</v>
      </c>
      <c r="G141" s="28">
        <f t="shared" si="33"/>
        <v>1649922</v>
      </c>
      <c r="H141" s="22"/>
      <c r="I141" s="26">
        <f t="shared" si="2"/>
        <v>0.98599868097945198</v>
      </c>
      <c r="J141" s="10"/>
    </row>
    <row r="142" spans="1:10" ht="13.8" x14ac:dyDescent="0.3">
      <c r="A142">
        <f t="shared" si="42"/>
        <v>14</v>
      </c>
      <c r="B142" s="29" t="s">
        <v>519</v>
      </c>
      <c r="C142" s="23" t="s">
        <v>379</v>
      </c>
      <c r="D142" s="25">
        <v>0</v>
      </c>
      <c r="E142" s="25">
        <v>98347313</v>
      </c>
      <c r="F142" s="25">
        <v>98347313</v>
      </c>
      <c r="G142" s="28">
        <f t="shared" si="33"/>
        <v>0</v>
      </c>
      <c r="H142" s="22"/>
      <c r="I142" s="26">
        <f t="shared" si="2"/>
        <v>1</v>
      </c>
      <c r="J142" s="10"/>
    </row>
    <row r="143" spans="1:10" ht="13.8" x14ac:dyDescent="0.3">
      <c r="A143">
        <f t="shared" si="42"/>
        <v>14</v>
      </c>
      <c r="B143" s="29" t="s">
        <v>385</v>
      </c>
      <c r="C143" s="23" t="s">
        <v>388</v>
      </c>
      <c r="D143" s="25">
        <v>0</v>
      </c>
      <c r="E143" s="25">
        <v>1005550</v>
      </c>
      <c r="F143" s="25">
        <v>1005550</v>
      </c>
      <c r="G143" s="28">
        <f t="shared" si="33"/>
        <v>0</v>
      </c>
      <c r="H143" s="22"/>
      <c r="I143" s="26">
        <f t="shared" si="2"/>
        <v>1</v>
      </c>
      <c r="J143" s="10"/>
    </row>
    <row r="144" spans="1:10" ht="13.8" x14ac:dyDescent="0.3">
      <c r="A144">
        <f t="shared" si="42"/>
        <v>14</v>
      </c>
      <c r="B144" s="29" t="s">
        <v>386</v>
      </c>
      <c r="C144" s="23" t="s">
        <v>389</v>
      </c>
      <c r="D144" s="25">
        <v>0</v>
      </c>
      <c r="E144" s="25">
        <v>0</v>
      </c>
      <c r="F144" s="25">
        <v>0</v>
      </c>
      <c r="G144" s="28">
        <f t="shared" si="33"/>
        <v>0</v>
      </c>
      <c r="H144" s="22"/>
      <c r="I144" s="26" t="e">
        <f t="shared" si="2"/>
        <v>#DIV/0!</v>
      </c>
      <c r="J144" s="10"/>
    </row>
    <row r="145" spans="1:10" ht="13.8" x14ac:dyDescent="0.3">
      <c r="A145">
        <f t="shared" si="42"/>
        <v>14</v>
      </c>
      <c r="B145" s="29" t="s">
        <v>360</v>
      </c>
      <c r="C145" s="23" t="s">
        <v>361</v>
      </c>
      <c r="D145" s="25">
        <v>0</v>
      </c>
      <c r="E145" s="25">
        <v>10999605</v>
      </c>
      <c r="F145" s="25">
        <v>9349683</v>
      </c>
      <c r="G145" s="28">
        <f t="shared" si="33"/>
        <v>1649922</v>
      </c>
      <c r="H145" s="24"/>
      <c r="I145" s="26">
        <f>+F145/E145</f>
        <v>0.85000170460666546</v>
      </c>
      <c r="J145" s="10"/>
    </row>
    <row r="146" spans="1:10" ht="13.8" x14ac:dyDescent="0.3">
      <c r="A146">
        <f t="shared" si="42"/>
        <v>14</v>
      </c>
      <c r="B146" s="23" t="s">
        <v>117</v>
      </c>
      <c r="C146" s="23" t="s">
        <v>118</v>
      </c>
      <c r="D146" s="25">
        <v>0</v>
      </c>
      <c r="E146" s="25">
        <v>0</v>
      </c>
      <c r="F146" s="25">
        <v>0</v>
      </c>
      <c r="G146" s="28">
        <f t="shared" si="33"/>
        <v>0</v>
      </c>
      <c r="H146" s="24"/>
      <c r="I146" s="26" t="e">
        <f t="shared" si="2"/>
        <v>#DIV/0!</v>
      </c>
      <c r="J146" s="10"/>
    </row>
    <row r="147" spans="1:10" ht="13.8" x14ac:dyDescent="0.3">
      <c r="A147">
        <f t="shared" si="42"/>
        <v>14</v>
      </c>
      <c r="B147" s="29" t="s">
        <v>546</v>
      </c>
      <c r="C147" s="23" t="s">
        <v>390</v>
      </c>
      <c r="D147" s="25">
        <v>0</v>
      </c>
      <c r="E147" s="25">
        <v>2200000</v>
      </c>
      <c r="F147" s="25">
        <v>2200000</v>
      </c>
      <c r="G147" s="28">
        <f t="shared" si="33"/>
        <v>0</v>
      </c>
      <c r="H147" s="24"/>
      <c r="I147" s="26">
        <f t="shared" si="2"/>
        <v>1</v>
      </c>
      <c r="J147" s="10"/>
    </row>
    <row r="148" spans="1:10" ht="13.8" x14ac:dyDescent="0.3">
      <c r="A148">
        <f t="shared" si="42"/>
        <v>14</v>
      </c>
      <c r="B148" s="29" t="s">
        <v>387</v>
      </c>
      <c r="C148" s="23" t="s">
        <v>390</v>
      </c>
      <c r="D148" s="25">
        <v>0</v>
      </c>
      <c r="E148" s="25">
        <v>5288001</v>
      </c>
      <c r="F148" s="25">
        <v>5288001</v>
      </c>
      <c r="G148" s="28">
        <f t="shared" si="33"/>
        <v>0</v>
      </c>
      <c r="H148" s="24"/>
      <c r="I148" s="26">
        <f t="shared" si="2"/>
        <v>1</v>
      </c>
      <c r="J148" s="10"/>
    </row>
    <row r="149" spans="1:10" ht="13.8" x14ac:dyDescent="0.3">
      <c r="A149">
        <f t="shared" si="42"/>
        <v>10</v>
      </c>
      <c r="B149" s="23" t="s">
        <v>119</v>
      </c>
      <c r="C149" s="23" t="s">
        <v>50</v>
      </c>
      <c r="D149" s="25">
        <f>SUM(D150:D151)</f>
        <v>14220444</v>
      </c>
      <c r="E149" s="25">
        <f>SUM(E150:E151)</f>
        <v>20420400</v>
      </c>
      <c r="F149" s="25">
        <f>SUM(F150:F151)</f>
        <v>20420400</v>
      </c>
      <c r="G149" s="28">
        <f t="shared" si="33"/>
        <v>0</v>
      </c>
      <c r="H149" s="22"/>
      <c r="I149" s="26">
        <f t="shared" si="2"/>
        <v>1</v>
      </c>
      <c r="J149" s="10"/>
    </row>
    <row r="150" spans="1:10" ht="13.8" x14ac:dyDescent="0.3">
      <c r="A150">
        <f t="shared" si="42"/>
        <v>14</v>
      </c>
      <c r="B150" s="29" t="s">
        <v>362</v>
      </c>
      <c r="C150" s="23" t="s">
        <v>363</v>
      </c>
      <c r="D150" s="25">
        <v>0</v>
      </c>
      <c r="E150" s="25">
        <v>0</v>
      </c>
      <c r="F150" s="25">
        <v>0</v>
      </c>
      <c r="G150" s="28">
        <f t="shared" si="33"/>
        <v>0</v>
      </c>
      <c r="H150" s="24"/>
      <c r="I150" s="26" t="e">
        <f t="shared" si="2"/>
        <v>#DIV/0!</v>
      </c>
      <c r="J150" s="10"/>
    </row>
    <row r="151" spans="1:10" ht="13.8" x14ac:dyDescent="0.3">
      <c r="A151">
        <f t="shared" si="42"/>
        <v>14</v>
      </c>
      <c r="B151" s="23" t="s">
        <v>120</v>
      </c>
      <c r="C151" s="23" t="s">
        <v>121</v>
      </c>
      <c r="D151" s="25">
        <v>14220444</v>
      </c>
      <c r="E151" s="25">
        <v>20420400</v>
      </c>
      <c r="F151" s="25">
        <v>20420400</v>
      </c>
      <c r="G151" s="28">
        <f t="shared" si="33"/>
        <v>0</v>
      </c>
      <c r="H151" s="24"/>
      <c r="I151" s="26">
        <f t="shared" si="2"/>
        <v>1</v>
      </c>
      <c r="J151" s="10"/>
    </row>
    <row r="152" spans="1:10" ht="13.8" x14ac:dyDescent="0.3">
      <c r="A152">
        <f t="shared" si="42"/>
        <v>10</v>
      </c>
      <c r="B152" s="29" t="s">
        <v>364</v>
      </c>
      <c r="C152" s="23" t="s">
        <v>365</v>
      </c>
      <c r="D152" s="25">
        <f>SUM(D153:D156)</f>
        <v>120000000</v>
      </c>
      <c r="E152" s="25">
        <f t="shared" ref="E152:F152" si="43">SUM(E153:E156)</f>
        <v>171485305</v>
      </c>
      <c r="F152" s="25">
        <f t="shared" si="43"/>
        <v>171483168</v>
      </c>
      <c r="G152" s="28">
        <f>+E152-F152</f>
        <v>2137</v>
      </c>
      <c r="H152" s="22"/>
      <c r="I152" s="26">
        <f t="shared" si="2"/>
        <v>0.99998753829081743</v>
      </c>
      <c r="J152" s="10"/>
    </row>
    <row r="153" spans="1:10" ht="13.8" x14ac:dyDescent="0.3">
      <c r="A153">
        <f t="shared" si="42"/>
        <v>14</v>
      </c>
      <c r="B153" s="29" t="s">
        <v>471</v>
      </c>
      <c r="C153" s="23" t="s">
        <v>472</v>
      </c>
      <c r="D153" s="25">
        <v>0</v>
      </c>
      <c r="E153" s="25">
        <v>7808925</v>
      </c>
      <c r="F153" s="25">
        <v>7808925</v>
      </c>
      <c r="G153" s="28">
        <f t="shared" ref="G153:G156" si="44">+E153-F153</f>
        <v>0</v>
      </c>
      <c r="H153" s="24"/>
      <c r="I153" s="26">
        <f t="shared" si="2"/>
        <v>1</v>
      </c>
      <c r="J153" s="10"/>
    </row>
    <row r="154" spans="1:10" ht="13.8" x14ac:dyDescent="0.3">
      <c r="A154">
        <f t="shared" si="42"/>
        <v>14</v>
      </c>
      <c r="B154" s="29" t="s">
        <v>367</v>
      </c>
      <c r="C154" s="23" t="s">
        <v>366</v>
      </c>
      <c r="D154" s="25">
        <v>0</v>
      </c>
      <c r="E154" s="25">
        <v>3676380</v>
      </c>
      <c r="F154" s="25">
        <v>3674243</v>
      </c>
      <c r="G154" s="28">
        <f t="shared" si="44"/>
        <v>2137</v>
      </c>
      <c r="H154" s="24"/>
      <c r="I154" s="26">
        <f t="shared" si="2"/>
        <v>0.99941872167730217</v>
      </c>
      <c r="J154" s="10"/>
    </row>
    <row r="155" spans="1:10" ht="13.8" x14ac:dyDescent="0.3">
      <c r="A155">
        <f t="shared" si="42"/>
        <v>14</v>
      </c>
      <c r="B155" s="29" t="s">
        <v>473</v>
      </c>
      <c r="C155" s="23" t="s">
        <v>406</v>
      </c>
      <c r="D155" s="25">
        <v>120000000</v>
      </c>
      <c r="E155" s="25">
        <v>140000000</v>
      </c>
      <c r="F155" s="25">
        <v>140000000</v>
      </c>
      <c r="G155" s="28">
        <f t="shared" si="44"/>
        <v>0</v>
      </c>
      <c r="H155" s="24"/>
      <c r="I155" s="26">
        <f t="shared" si="2"/>
        <v>1</v>
      </c>
      <c r="J155" s="10"/>
    </row>
    <row r="156" spans="1:10" ht="13.8" x14ac:dyDescent="0.3">
      <c r="A156">
        <f t="shared" si="42"/>
        <v>14</v>
      </c>
      <c r="B156" s="29" t="s">
        <v>593</v>
      </c>
      <c r="C156" s="23" t="s">
        <v>594</v>
      </c>
      <c r="D156" s="25">
        <v>0</v>
      </c>
      <c r="E156" s="57">
        <v>20000000</v>
      </c>
      <c r="F156" s="57">
        <v>20000000</v>
      </c>
      <c r="G156" s="28">
        <f t="shared" si="44"/>
        <v>0</v>
      </c>
      <c r="H156" s="24"/>
      <c r="I156" s="26">
        <f t="shared" si="2"/>
        <v>1</v>
      </c>
      <c r="J156" s="10"/>
    </row>
    <row r="157" spans="1:10" ht="13.8" x14ac:dyDescent="0.3">
      <c r="A157">
        <f t="shared" si="42"/>
        <v>10</v>
      </c>
      <c r="B157" s="23" t="s">
        <v>122</v>
      </c>
      <c r="C157" s="23" t="s">
        <v>123</v>
      </c>
      <c r="D157" s="25">
        <f>SUM(D158:D159)</f>
        <v>94693740</v>
      </c>
      <c r="E157" s="25">
        <f t="shared" ref="E157:G157" si="45">SUM(E158:E159)</f>
        <v>46052992</v>
      </c>
      <c r="F157" s="25">
        <f t="shared" si="45"/>
        <v>46052992</v>
      </c>
      <c r="G157" s="25">
        <f t="shared" si="45"/>
        <v>0</v>
      </c>
      <c r="H157" s="22"/>
      <c r="I157" s="26">
        <f t="shared" si="2"/>
        <v>1</v>
      </c>
      <c r="J157" s="10"/>
    </row>
    <row r="158" spans="1:10" ht="13.8" x14ac:dyDescent="0.3">
      <c r="A158">
        <f t="shared" si="42"/>
        <v>14</v>
      </c>
      <c r="B158" s="29" t="s">
        <v>577</v>
      </c>
      <c r="C158" s="23" t="s">
        <v>125</v>
      </c>
      <c r="D158" s="25">
        <v>0</v>
      </c>
      <c r="E158" s="25">
        <v>440000</v>
      </c>
      <c r="F158" s="25">
        <v>440000</v>
      </c>
      <c r="G158" s="28">
        <f t="shared" ref="G158" si="46">+E158-F158</f>
        <v>0</v>
      </c>
      <c r="H158" s="24"/>
      <c r="I158" s="26">
        <f t="shared" si="2"/>
        <v>1</v>
      </c>
      <c r="J158" s="10"/>
    </row>
    <row r="159" spans="1:10" ht="13.8" x14ac:dyDescent="0.3">
      <c r="A159">
        <f t="shared" si="42"/>
        <v>14</v>
      </c>
      <c r="B159" s="23" t="s">
        <v>124</v>
      </c>
      <c r="C159" s="23" t="s">
        <v>125</v>
      </c>
      <c r="D159" s="25">
        <v>94693740</v>
      </c>
      <c r="E159" s="25">
        <v>45612992</v>
      </c>
      <c r="F159" s="25">
        <v>45612992</v>
      </c>
      <c r="G159" s="28">
        <f t="shared" si="33"/>
        <v>0</v>
      </c>
      <c r="H159" s="24"/>
      <c r="I159" s="26">
        <f t="shared" si="2"/>
        <v>1</v>
      </c>
      <c r="J159" s="10"/>
    </row>
    <row r="160" spans="1:10" ht="13.8" x14ac:dyDescent="0.3">
      <c r="A160">
        <f t="shared" si="42"/>
        <v>8</v>
      </c>
      <c r="B160" s="30" t="s">
        <v>617</v>
      </c>
      <c r="C160" s="17" t="s">
        <v>596</v>
      </c>
      <c r="D160" s="20">
        <f>+D161</f>
        <v>0</v>
      </c>
      <c r="E160" s="20">
        <f t="shared" ref="E160:F161" si="47">+E161</f>
        <v>1166200</v>
      </c>
      <c r="F160" s="20">
        <f t="shared" si="47"/>
        <v>1166200</v>
      </c>
      <c r="G160" s="20">
        <f>+E160-F160</f>
        <v>0</v>
      </c>
      <c r="H160" s="22"/>
      <c r="I160" s="21">
        <f>+F160/E160</f>
        <v>1</v>
      </c>
      <c r="J160" s="10"/>
    </row>
    <row r="161" spans="1:11" ht="13.8" x14ac:dyDescent="0.3">
      <c r="A161">
        <f t="shared" si="42"/>
        <v>10</v>
      </c>
      <c r="B161" s="29" t="s">
        <v>618</v>
      </c>
      <c r="C161" s="23" t="s">
        <v>596</v>
      </c>
      <c r="D161" s="25">
        <f>+D162</f>
        <v>0</v>
      </c>
      <c r="E161" s="25">
        <f t="shared" si="47"/>
        <v>1166200</v>
      </c>
      <c r="F161" s="25">
        <f t="shared" si="47"/>
        <v>1166200</v>
      </c>
      <c r="G161" s="25">
        <f>+E161-F161</f>
        <v>0</v>
      </c>
      <c r="H161" s="22"/>
      <c r="I161" s="26">
        <f>+F161/E161</f>
        <v>1</v>
      </c>
      <c r="J161" s="10"/>
    </row>
    <row r="162" spans="1:11" ht="13.8" x14ac:dyDescent="0.3">
      <c r="A162">
        <f t="shared" si="42"/>
        <v>14</v>
      </c>
      <c r="B162" s="29" t="s">
        <v>595</v>
      </c>
      <c r="C162" s="23" t="s">
        <v>596</v>
      </c>
      <c r="D162" s="25">
        <v>0</v>
      </c>
      <c r="E162" s="25">
        <v>1166200</v>
      </c>
      <c r="F162" s="25">
        <v>1166200</v>
      </c>
      <c r="G162" s="28">
        <f t="shared" ref="G162" si="48">+E162-F162</f>
        <v>0</v>
      </c>
      <c r="H162" s="24"/>
      <c r="I162" s="26">
        <f t="shared" ref="I162" si="49">+F162/E162</f>
        <v>1</v>
      </c>
      <c r="J162" s="10"/>
    </row>
    <row r="163" spans="1:11" ht="13.8" x14ac:dyDescent="0.3">
      <c r="A163">
        <f t="shared" si="42"/>
        <v>6</v>
      </c>
      <c r="B163" s="17" t="s">
        <v>126</v>
      </c>
      <c r="C163" s="17" t="s">
        <v>127</v>
      </c>
      <c r="D163" s="20">
        <f>+D164+D170+D198+D229+D304+D331+D334</f>
        <v>19082549675.385002</v>
      </c>
      <c r="E163" s="20">
        <f>+E164+E170+E198+E229+E304+E331+E334</f>
        <v>28955645506</v>
      </c>
      <c r="F163" s="20">
        <f>+F164+F170+F198+F229+F304+F331+F334</f>
        <v>28099881717</v>
      </c>
      <c r="G163" s="27">
        <f t="shared" si="33"/>
        <v>855763789</v>
      </c>
      <c r="H163" s="22"/>
      <c r="I163" s="21">
        <f t="shared" si="2"/>
        <v>0.97044570155334042</v>
      </c>
      <c r="J163" s="10"/>
    </row>
    <row r="164" spans="1:11" ht="13.8" x14ac:dyDescent="0.3">
      <c r="A164">
        <f t="shared" si="42"/>
        <v>8</v>
      </c>
      <c r="B164" s="17" t="s">
        <v>128</v>
      </c>
      <c r="C164" s="17" t="s">
        <v>129</v>
      </c>
      <c r="D164" s="20">
        <f t="shared" ref="D164:F165" si="50">+D165</f>
        <v>54282340</v>
      </c>
      <c r="E164" s="20">
        <f t="shared" si="50"/>
        <v>48176778</v>
      </c>
      <c r="F164" s="20">
        <f t="shared" si="50"/>
        <v>48176778</v>
      </c>
      <c r="G164" s="27">
        <f t="shared" si="33"/>
        <v>0</v>
      </c>
      <c r="H164" s="22"/>
      <c r="I164" s="21">
        <f t="shared" si="2"/>
        <v>1</v>
      </c>
      <c r="J164" s="10"/>
      <c r="K164" s="32"/>
    </row>
    <row r="165" spans="1:11" ht="13.8" x14ac:dyDescent="0.3">
      <c r="A165">
        <f t="shared" si="42"/>
        <v>10</v>
      </c>
      <c r="B165" s="23" t="s">
        <v>130</v>
      </c>
      <c r="C165" s="23" t="s">
        <v>131</v>
      </c>
      <c r="D165" s="25">
        <f t="shared" si="50"/>
        <v>54282340</v>
      </c>
      <c r="E165" s="25">
        <f t="shared" si="50"/>
        <v>48176778</v>
      </c>
      <c r="F165" s="25">
        <f t="shared" si="50"/>
        <v>48176778</v>
      </c>
      <c r="G165" s="28">
        <f t="shared" si="33"/>
        <v>0</v>
      </c>
      <c r="H165" s="22"/>
      <c r="I165" s="26">
        <f t="shared" ref="I165:I228" si="51">+F165/E165</f>
        <v>1</v>
      </c>
      <c r="J165" s="10"/>
      <c r="K165" s="32"/>
    </row>
    <row r="166" spans="1:11" ht="13.8" x14ac:dyDescent="0.3">
      <c r="A166">
        <f t="shared" si="42"/>
        <v>12</v>
      </c>
      <c r="B166" s="30" t="s">
        <v>368</v>
      </c>
      <c r="C166" s="17" t="s">
        <v>369</v>
      </c>
      <c r="D166" s="20">
        <f>SUM(D167:D169)</f>
        <v>54282340</v>
      </c>
      <c r="E166" s="20">
        <f t="shared" ref="E166:G166" si="52">SUM(E167:E169)</f>
        <v>48176778</v>
      </c>
      <c r="F166" s="20">
        <f t="shared" si="52"/>
        <v>48176778</v>
      </c>
      <c r="G166" s="20">
        <f t="shared" si="52"/>
        <v>0</v>
      </c>
      <c r="H166" s="22"/>
      <c r="I166" s="21">
        <f t="shared" si="51"/>
        <v>1</v>
      </c>
      <c r="J166" s="10"/>
    </row>
    <row r="167" spans="1:11" ht="13.8" x14ac:dyDescent="0.3">
      <c r="A167">
        <f t="shared" si="42"/>
        <v>14</v>
      </c>
      <c r="B167" s="29" t="s">
        <v>578</v>
      </c>
      <c r="C167" s="23" t="s">
        <v>369</v>
      </c>
      <c r="D167" s="25">
        <v>0</v>
      </c>
      <c r="E167" s="25">
        <v>4866667</v>
      </c>
      <c r="F167" s="25">
        <v>4866667</v>
      </c>
      <c r="G167" s="28">
        <f t="shared" ref="G167" si="53">+E167-F167</f>
        <v>0</v>
      </c>
      <c r="H167" s="24"/>
      <c r="I167" s="26">
        <f t="shared" si="51"/>
        <v>1</v>
      </c>
      <c r="J167" s="10"/>
    </row>
    <row r="168" spans="1:11" ht="13.8" x14ac:dyDescent="0.3">
      <c r="A168">
        <f t="shared" si="42"/>
        <v>14</v>
      </c>
      <c r="B168" s="29" t="s">
        <v>370</v>
      </c>
      <c r="C168" s="23" t="s">
        <v>369</v>
      </c>
      <c r="D168" s="25">
        <v>54282340</v>
      </c>
      <c r="E168" s="25">
        <v>37224687</v>
      </c>
      <c r="F168" s="25">
        <v>37224687</v>
      </c>
      <c r="G168" s="28">
        <f t="shared" si="33"/>
        <v>0</v>
      </c>
      <c r="H168" s="24"/>
      <c r="I168" s="26">
        <f t="shared" si="51"/>
        <v>1</v>
      </c>
      <c r="J168" s="10"/>
    </row>
    <row r="169" spans="1:11" ht="13.8" x14ac:dyDescent="0.3">
      <c r="A169">
        <f t="shared" si="42"/>
        <v>14</v>
      </c>
      <c r="B169" s="29" t="s">
        <v>521</v>
      </c>
      <c r="C169" s="23" t="s">
        <v>369</v>
      </c>
      <c r="D169" s="25">
        <v>0</v>
      </c>
      <c r="E169" s="25">
        <v>6085424</v>
      </c>
      <c r="F169" s="25">
        <v>6085424</v>
      </c>
      <c r="G169" s="28">
        <f t="shared" si="33"/>
        <v>0</v>
      </c>
      <c r="H169" s="24"/>
      <c r="I169" s="26">
        <f t="shared" si="51"/>
        <v>1</v>
      </c>
      <c r="J169" s="10"/>
    </row>
    <row r="170" spans="1:11" ht="13.8" x14ac:dyDescent="0.3">
      <c r="A170">
        <f t="shared" si="42"/>
        <v>8</v>
      </c>
      <c r="B170" s="17" t="s">
        <v>132</v>
      </c>
      <c r="C170" s="17" t="s">
        <v>133</v>
      </c>
      <c r="D170" s="20">
        <f>+D171+D181+D183+D186+D191</f>
        <v>3048620200</v>
      </c>
      <c r="E170" s="51">
        <f>+E171+E181+E183+E186+E191</f>
        <v>5650173798</v>
      </c>
      <c r="F170" s="20">
        <f>+F171+F181+F183+F186+F191</f>
        <v>5486943297</v>
      </c>
      <c r="G170" s="27">
        <f t="shared" si="33"/>
        <v>163230501</v>
      </c>
      <c r="H170" s="22"/>
      <c r="I170" s="21">
        <f t="shared" si="51"/>
        <v>0.97111053450111939</v>
      </c>
      <c r="J170" s="10"/>
      <c r="K170" s="53"/>
    </row>
    <row r="171" spans="1:11" ht="13.8" x14ac:dyDescent="0.3">
      <c r="A171">
        <f t="shared" si="42"/>
        <v>10</v>
      </c>
      <c r="B171" s="23" t="s">
        <v>134</v>
      </c>
      <c r="C171" s="23" t="s">
        <v>135</v>
      </c>
      <c r="D171" s="25">
        <f>SUM(D172:D180)</f>
        <v>1527760200</v>
      </c>
      <c r="E171" s="25">
        <f>SUM(E172:E180)</f>
        <v>2021193140</v>
      </c>
      <c r="F171" s="25">
        <f>SUM(F172:F180)</f>
        <v>1964420944</v>
      </c>
      <c r="G171" s="28">
        <f t="shared" si="33"/>
        <v>56772196</v>
      </c>
      <c r="H171" s="22"/>
      <c r="I171" s="26">
        <f t="shared" si="51"/>
        <v>0.97191154329763851</v>
      </c>
      <c r="J171" s="10"/>
    </row>
    <row r="172" spans="1:11" ht="13.8" x14ac:dyDescent="0.3">
      <c r="A172">
        <f t="shared" si="42"/>
        <v>14</v>
      </c>
      <c r="B172" s="29" t="s">
        <v>523</v>
      </c>
      <c r="C172" s="23" t="s">
        <v>137</v>
      </c>
      <c r="D172" s="25">
        <v>0</v>
      </c>
      <c r="E172" s="25">
        <v>51050000</v>
      </c>
      <c r="F172" s="25">
        <v>44599955</v>
      </c>
      <c r="G172" s="28">
        <f t="shared" si="33"/>
        <v>6450045</v>
      </c>
      <c r="H172" s="24"/>
      <c r="I172" s="26">
        <f t="shared" si="51"/>
        <v>0.87365239960822727</v>
      </c>
      <c r="J172" s="10"/>
      <c r="K172" s="32">
        <f>+K170-F170</f>
        <v>-5486943297</v>
      </c>
    </row>
    <row r="173" spans="1:11" ht="13.8" x14ac:dyDescent="0.3">
      <c r="A173">
        <f t="shared" si="42"/>
        <v>14</v>
      </c>
      <c r="B173" s="50" t="s">
        <v>136</v>
      </c>
      <c r="C173" s="23" t="s">
        <v>137</v>
      </c>
      <c r="D173" s="25">
        <v>398653000</v>
      </c>
      <c r="E173" s="25">
        <v>481500000</v>
      </c>
      <c r="F173" s="25">
        <v>476200729</v>
      </c>
      <c r="G173" s="28">
        <f t="shared" si="33"/>
        <v>5299271</v>
      </c>
      <c r="H173" s="24"/>
      <c r="I173" s="26">
        <f t="shared" si="51"/>
        <v>0.98899424506749745</v>
      </c>
      <c r="J173" s="10"/>
    </row>
    <row r="174" spans="1:11" ht="13.8" x14ac:dyDescent="0.3">
      <c r="A174">
        <f t="shared" si="42"/>
        <v>14</v>
      </c>
      <c r="B174" s="29" t="s">
        <v>533</v>
      </c>
      <c r="C174" s="23" t="s">
        <v>139</v>
      </c>
      <c r="D174" s="25">
        <v>0</v>
      </c>
      <c r="E174" s="25">
        <v>98577515</v>
      </c>
      <c r="F174" s="25">
        <v>72551028</v>
      </c>
      <c r="G174" s="28">
        <f t="shared" si="33"/>
        <v>26026487</v>
      </c>
      <c r="H174" s="24"/>
      <c r="I174" s="26">
        <f t="shared" si="51"/>
        <v>0.73597947767297645</v>
      </c>
      <c r="J174" s="10"/>
    </row>
    <row r="175" spans="1:11" ht="13.8" x14ac:dyDescent="0.3">
      <c r="A175">
        <f t="shared" si="42"/>
        <v>14</v>
      </c>
      <c r="B175" s="23" t="s">
        <v>138</v>
      </c>
      <c r="C175" s="23" t="s">
        <v>139</v>
      </c>
      <c r="D175" s="25">
        <v>341858600</v>
      </c>
      <c r="E175" s="25">
        <v>345099625</v>
      </c>
      <c r="F175" s="25">
        <v>339548723</v>
      </c>
      <c r="G175" s="28">
        <f t="shared" si="33"/>
        <v>5550902</v>
      </c>
      <c r="H175" s="24"/>
      <c r="I175" s="26">
        <f t="shared" si="51"/>
        <v>0.98391507379934129</v>
      </c>
      <c r="J175" s="10"/>
    </row>
    <row r="176" spans="1:11" ht="13.8" x14ac:dyDescent="0.3">
      <c r="A176">
        <f t="shared" si="42"/>
        <v>14</v>
      </c>
      <c r="B176" s="29" t="s">
        <v>434</v>
      </c>
      <c r="C176" s="23" t="s">
        <v>435</v>
      </c>
      <c r="D176" s="25">
        <v>500000000</v>
      </c>
      <c r="E176" s="25">
        <v>446966331</v>
      </c>
      <c r="F176" s="25">
        <v>445581331</v>
      </c>
      <c r="G176" s="28">
        <f t="shared" si="33"/>
        <v>1385000</v>
      </c>
      <c r="H176" s="24"/>
      <c r="I176" s="26">
        <f t="shared" si="51"/>
        <v>0.99690133259724212</v>
      </c>
      <c r="J176" s="10"/>
    </row>
    <row r="177" spans="1:10" ht="13.8" x14ac:dyDescent="0.3">
      <c r="A177">
        <f t="shared" si="42"/>
        <v>14</v>
      </c>
      <c r="B177" s="49" t="s">
        <v>511</v>
      </c>
      <c r="C177" s="23" t="s">
        <v>435</v>
      </c>
      <c r="D177" s="25">
        <v>0</v>
      </c>
      <c r="E177" s="25">
        <v>253033669</v>
      </c>
      <c r="F177" s="25">
        <v>251793669</v>
      </c>
      <c r="G177" s="28">
        <f t="shared" si="33"/>
        <v>1240000</v>
      </c>
      <c r="H177" s="24"/>
      <c r="I177" s="26">
        <f t="shared" si="51"/>
        <v>0.99509946638761337</v>
      </c>
      <c r="J177" s="10"/>
    </row>
    <row r="178" spans="1:10" ht="13.8" x14ac:dyDescent="0.3">
      <c r="A178">
        <f t="shared" si="42"/>
        <v>14</v>
      </c>
      <c r="B178" s="29" t="s">
        <v>270</v>
      </c>
      <c r="C178" s="23" t="s">
        <v>269</v>
      </c>
      <c r="D178" s="25">
        <v>32766000</v>
      </c>
      <c r="E178" s="25">
        <v>54966000</v>
      </c>
      <c r="F178" s="25">
        <v>49182496</v>
      </c>
      <c r="G178" s="28">
        <f t="shared" si="33"/>
        <v>5783504</v>
      </c>
      <c r="H178" s="24"/>
      <c r="I178" s="26">
        <f t="shared" si="51"/>
        <v>0.89478033693556014</v>
      </c>
      <c r="J178" s="10"/>
    </row>
    <row r="179" spans="1:10" ht="13.8" x14ac:dyDescent="0.3">
      <c r="A179">
        <f t="shared" si="42"/>
        <v>14</v>
      </c>
      <c r="B179" s="29" t="s">
        <v>522</v>
      </c>
      <c r="C179" s="23" t="s">
        <v>141</v>
      </c>
      <c r="D179" s="25">
        <v>0</v>
      </c>
      <c r="E179" s="25">
        <v>5300000</v>
      </c>
      <c r="F179" s="25">
        <v>5090000</v>
      </c>
      <c r="G179" s="28"/>
      <c r="H179" s="24"/>
      <c r="I179" s="26"/>
      <c r="J179" s="10"/>
    </row>
    <row r="180" spans="1:10" ht="13.8" x14ac:dyDescent="0.3">
      <c r="A180">
        <f t="shared" si="42"/>
        <v>14</v>
      </c>
      <c r="B180" s="23" t="s">
        <v>140</v>
      </c>
      <c r="C180" s="23" t="s">
        <v>141</v>
      </c>
      <c r="D180" s="25">
        <v>254482600</v>
      </c>
      <c r="E180" s="25">
        <v>284700000</v>
      </c>
      <c r="F180" s="25">
        <v>279873013</v>
      </c>
      <c r="G180" s="28">
        <f t="shared" si="33"/>
        <v>4826987</v>
      </c>
      <c r="H180" s="24"/>
      <c r="I180" s="26">
        <f t="shared" si="51"/>
        <v>0.98304535651563052</v>
      </c>
      <c r="J180" s="10"/>
    </row>
    <row r="181" spans="1:10" ht="15" customHeight="1" x14ac:dyDescent="0.3">
      <c r="A181">
        <f t="shared" si="42"/>
        <v>10</v>
      </c>
      <c r="B181" s="23" t="s">
        <v>142</v>
      </c>
      <c r="C181" s="23" t="s">
        <v>143</v>
      </c>
      <c r="D181" s="25">
        <f>+D182</f>
        <v>0</v>
      </c>
      <c r="E181" s="25">
        <f>+E182</f>
        <v>0</v>
      </c>
      <c r="F181" s="25">
        <f>+F182</f>
        <v>0</v>
      </c>
      <c r="G181" s="28">
        <f t="shared" si="33"/>
        <v>0</v>
      </c>
      <c r="H181" s="22"/>
      <c r="I181" s="26" t="e">
        <f t="shared" si="51"/>
        <v>#DIV/0!</v>
      </c>
      <c r="J181" s="10"/>
    </row>
    <row r="182" spans="1:10" ht="13.8" x14ac:dyDescent="0.3">
      <c r="A182">
        <f t="shared" si="42"/>
        <v>14</v>
      </c>
      <c r="B182" s="23" t="s">
        <v>144</v>
      </c>
      <c r="C182" s="23" t="s">
        <v>145</v>
      </c>
      <c r="D182" s="25">
        <v>0</v>
      </c>
      <c r="E182" s="25">
        <v>0</v>
      </c>
      <c r="F182" s="25">
        <v>0</v>
      </c>
      <c r="G182" s="28">
        <f t="shared" si="33"/>
        <v>0</v>
      </c>
      <c r="H182" s="24"/>
      <c r="I182" s="26" t="e">
        <f t="shared" si="51"/>
        <v>#DIV/0!</v>
      </c>
      <c r="J182" s="10"/>
    </row>
    <row r="183" spans="1:10" ht="13.8" x14ac:dyDescent="0.3">
      <c r="A183">
        <f t="shared" si="42"/>
        <v>10</v>
      </c>
      <c r="B183" s="23" t="s">
        <v>146</v>
      </c>
      <c r="C183" s="23" t="s">
        <v>147</v>
      </c>
      <c r="D183" s="25">
        <f>+D184+D185</f>
        <v>32766000</v>
      </c>
      <c r="E183" s="25">
        <f t="shared" ref="E183:F183" si="54">+E184+E185</f>
        <v>19523600</v>
      </c>
      <c r="F183" s="25">
        <f t="shared" si="54"/>
        <v>17237687</v>
      </c>
      <c r="G183" s="28">
        <f>+E183-F183</f>
        <v>2285913</v>
      </c>
      <c r="H183" s="22"/>
      <c r="I183" s="26">
        <f>+F183/E183</f>
        <v>0.88291539470179681</v>
      </c>
      <c r="J183" s="10"/>
    </row>
    <row r="184" spans="1:10" ht="13.8" x14ac:dyDescent="0.3">
      <c r="A184">
        <f t="shared" si="42"/>
        <v>14</v>
      </c>
      <c r="B184" s="29" t="s">
        <v>547</v>
      </c>
      <c r="C184" s="23" t="s">
        <v>149</v>
      </c>
      <c r="D184" s="25">
        <v>0</v>
      </c>
      <c r="E184" s="57">
        <v>2373600</v>
      </c>
      <c r="F184" s="57">
        <v>503000</v>
      </c>
      <c r="G184" s="28">
        <f t="shared" ref="G184" si="55">+E184-F184</f>
        <v>1870600</v>
      </c>
      <c r="H184" s="24"/>
      <c r="I184" s="26">
        <f>+F184/E184</f>
        <v>0.21191439164138862</v>
      </c>
      <c r="J184" s="10"/>
    </row>
    <row r="185" spans="1:10" ht="13.8" x14ac:dyDescent="0.3">
      <c r="A185">
        <f t="shared" si="42"/>
        <v>14</v>
      </c>
      <c r="B185" s="23" t="s">
        <v>148</v>
      </c>
      <c r="C185" s="23" t="s">
        <v>149</v>
      </c>
      <c r="D185" s="25">
        <v>32766000</v>
      </c>
      <c r="E185" s="25">
        <v>17150000</v>
      </c>
      <c r="F185" s="25">
        <v>16734687</v>
      </c>
      <c r="G185" s="28">
        <f t="shared" si="33"/>
        <v>415313</v>
      </c>
      <c r="H185" s="24"/>
      <c r="I185" s="26">
        <f t="shared" si="51"/>
        <v>0.97578349854227409</v>
      </c>
      <c r="J185" s="10"/>
    </row>
    <row r="186" spans="1:10" ht="13.8" x14ac:dyDescent="0.3">
      <c r="A186">
        <f t="shared" si="42"/>
        <v>10</v>
      </c>
      <c r="B186" s="23" t="s">
        <v>150</v>
      </c>
      <c r="C186" s="23" t="s">
        <v>151</v>
      </c>
      <c r="D186" s="25">
        <f>+D187</f>
        <v>70000000</v>
      </c>
      <c r="E186" s="25">
        <f>+E187</f>
        <v>43666667</v>
      </c>
      <c r="F186" s="25">
        <f>+F187</f>
        <v>42703298</v>
      </c>
      <c r="G186" s="28">
        <f t="shared" si="33"/>
        <v>963369</v>
      </c>
      <c r="H186" s="22"/>
      <c r="I186" s="26">
        <f t="shared" si="51"/>
        <v>0.97793811467222813</v>
      </c>
      <c r="J186" s="10"/>
    </row>
    <row r="187" spans="1:10" ht="13.8" x14ac:dyDescent="0.3">
      <c r="A187">
        <f t="shared" si="42"/>
        <v>12</v>
      </c>
      <c r="B187" s="17" t="s">
        <v>152</v>
      </c>
      <c r="C187" s="17" t="s">
        <v>151</v>
      </c>
      <c r="D187" s="20">
        <f>SUM(D188:D190)</f>
        <v>70000000</v>
      </c>
      <c r="E187" s="20">
        <f t="shared" ref="E187:G187" si="56">SUM(E188:E190)</f>
        <v>43666667</v>
      </c>
      <c r="F187" s="20">
        <f t="shared" si="56"/>
        <v>42703298</v>
      </c>
      <c r="G187" s="20">
        <f t="shared" si="56"/>
        <v>963369</v>
      </c>
      <c r="H187" s="22"/>
      <c r="I187" s="21">
        <f t="shared" si="51"/>
        <v>0.97793811467222813</v>
      </c>
      <c r="J187" s="10"/>
    </row>
    <row r="188" spans="1:10" ht="13.8" x14ac:dyDescent="0.3">
      <c r="A188">
        <f t="shared" si="42"/>
        <v>14</v>
      </c>
      <c r="B188" s="29" t="s">
        <v>579</v>
      </c>
      <c r="C188" s="23" t="s">
        <v>151</v>
      </c>
      <c r="D188" s="25">
        <v>0</v>
      </c>
      <c r="E188" s="25">
        <v>4866667</v>
      </c>
      <c r="F188" s="25">
        <v>4866667</v>
      </c>
      <c r="G188" s="28">
        <f t="shared" ref="G188" si="57">+E188-F188</f>
        <v>0</v>
      </c>
      <c r="H188" s="24"/>
      <c r="I188" s="26">
        <f t="shared" si="51"/>
        <v>1</v>
      </c>
      <c r="J188" s="10"/>
    </row>
    <row r="189" spans="1:10" ht="13.8" x14ac:dyDescent="0.3">
      <c r="A189">
        <f t="shared" si="42"/>
        <v>14</v>
      </c>
      <c r="B189" s="23" t="s">
        <v>153</v>
      </c>
      <c r="C189" s="23" t="s">
        <v>151</v>
      </c>
      <c r="D189" s="25">
        <v>70000000</v>
      </c>
      <c r="E189" s="25">
        <v>38800000</v>
      </c>
      <c r="F189" s="25">
        <v>37836631</v>
      </c>
      <c r="G189" s="28">
        <f t="shared" si="33"/>
        <v>963369</v>
      </c>
      <c r="H189" s="24"/>
      <c r="I189" s="26">
        <f t="shared" si="51"/>
        <v>0.97517090206185564</v>
      </c>
      <c r="J189" s="10"/>
    </row>
    <row r="190" spans="1:10" ht="13.8" x14ac:dyDescent="0.3">
      <c r="A190">
        <f t="shared" si="42"/>
        <v>14</v>
      </c>
      <c r="B190" s="29" t="s">
        <v>474</v>
      </c>
      <c r="C190" s="23" t="s">
        <v>151</v>
      </c>
      <c r="D190" s="25">
        <v>0</v>
      </c>
      <c r="E190" s="25">
        <v>0</v>
      </c>
      <c r="F190" s="25">
        <v>0</v>
      </c>
      <c r="G190" s="28">
        <v>0</v>
      </c>
      <c r="H190" s="24"/>
      <c r="I190" s="26" t="e">
        <f t="shared" si="51"/>
        <v>#DIV/0!</v>
      </c>
      <c r="J190" s="10"/>
    </row>
    <row r="191" spans="1:10" ht="13.8" x14ac:dyDescent="0.3">
      <c r="A191">
        <f t="shared" si="42"/>
        <v>10</v>
      </c>
      <c r="B191" s="23" t="s">
        <v>154</v>
      </c>
      <c r="C191" s="23" t="s">
        <v>155</v>
      </c>
      <c r="D191" s="25">
        <f>SUM(D192:D197)</f>
        <v>1418094000</v>
      </c>
      <c r="E191" s="25">
        <f>SUM(E192:E197)</f>
        <v>3565790391</v>
      </c>
      <c r="F191" s="25">
        <f>SUM(F192:F197)</f>
        <v>3462581368</v>
      </c>
      <c r="G191" s="28">
        <f t="shared" si="33"/>
        <v>103209023</v>
      </c>
      <c r="H191" s="22"/>
      <c r="I191" s="26">
        <f t="shared" si="51"/>
        <v>0.97105577959363565</v>
      </c>
      <c r="J191" s="10"/>
    </row>
    <row r="192" spans="1:10" ht="13.8" x14ac:dyDescent="0.3">
      <c r="A192">
        <f t="shared" si="42"/>
        <v>14</v>
      </c>
      <c r="B192" s="29" t="s">
        <v>407</v>
      </c>
      <c r="C192" s="23" t="s">
        <v>157</v>
      </c>
      <c r="D192" s="25">
        <v>0</v>
      </c>
      <c r="E192" s="25">
        <v>1546721210</v>
      </c>
      <c r="F192" s="25">
        <v>1511281370</v>
      </c>
      <c r="G192" s="28">
        <f t="shared" si="33"/>
        <v>35439840</v>
      </c>
      <c r="H192" s="24"/>
      <c r="I192" s="26">
        <f t="shared" si="51"/>
        <v>0.97708711836957352</v>
      </c>
      <c r="J192" s="10"/>
    </row>
    <row r="193" spans="1:10" ht="13.8" x14ac:dyDescent="0.3">
      <c r="A193">
        <f t="shared" si="42"/>
        <v>14</v>
      </c>
      <c r="B193" s="29" t="s">
        <v>451</v>
      </c>
      <c r="C193" s="23" t="s">
        <v>157</v>
      </c>
      <c r="D193" s="25">
        <v>0</v>
      </c>
      <c r="E193" s="25">
        <v>0</v>
      </c>
      <c r="F193" s="25">
        <v>0</v>
      </c>
      <c r="G193" s="28">
        <f t="shared" si="33"/>
        <v>0</v>
      </c>
      <c r="H193" s="24"/>
      <c r="I193" s="26" t="e">
        <f t="shared" si="51"/>
        <v>#DIV/0!</v>
      </c>
      <c r="J193" s="10"/>
    </row>
    <row r="194" spans="1:10" ht="13.8" x14ac:dyDescent="0.3">
      <c r="A194">
        <f t="shared" si="42"/>
        <v>14</v>
      </c>
      <c r="B194" s="23" t="s">
        <v>156</v>
      </c>
      <c r="C194" s="23" t="s">
        <v>157</v>
      </c>
      <c r="D194" s="25">
        <v>1224411500</v>
      </c>
      <c r="E194" s="25">
        <v>1609386681</v>
      </c>
      <c r="F194" s="25">
        <v>1594942675</v>
      </c>
      <c r="G194" s="28">
        <f t="shared" si="33"/>
        <v>14444006</v>
      </c>
      <c r="H194" s="24"/>
      <c r="I194" s="26">
        <f t="shared" si="51"/>
        <v>0.99102514879082682</v>
      </c>
      <c r="J194" s="10"/>
    </row>
    <row r="195" spans="1:10" ht="13.8" x14ac:dyDescent="0.3">
      <c r="A195">
        <f t="shared" si="42"/>
        <v>14</v>
      </c>
      <c r="B195" s="29" t="s">
        <v>452</v>
      </c>
      <c r="C195" s="23" t="s">
        <v>157</v>
      </c>
      <c r="D195" s="25">
        <v>0</v>
      </c>
      <c r="E195" s="52">
        <v>0</v>
      </c>
      <c r="F195" s="25">
        <v>0</v>
      </c>
      <c r="G195" s="28">
        <f t="shared" si="33"/>
        <v>0</v>
      </c>
      <c r="H195" s="24"/>
      <c r="I195" s="26" t="e">
        <f t="shared" si="51"/>
        <v>#DIV/0!</v>
      </c>
      <c r="J195" s="10"/>
    </row>
    <row r="196" spans="1:10" ht="13.8" x14ac:dyDescent="0.3">
      <c r="A196">
        <f t="shared" si="42"/>
        <v>14</v>
      </c>
      <c r="B196" s="29" t="s">
        <v>548</v>
      </c>
      <c r="C196" s="23" t="s">
        <v>159</v>
      </c>
      <c r="D196" s="25">
        <v>0</v>
      </c>
      <c r="E196" s="25">
        <v>20000000</v>
      </c>
      <c r="F196" s="25">
        <v>552000</v>
      </c>
      <c r="G196" s="28">
        <f t="shared" si="33"/>
        <v>19448000</v>
      </c>
      <c r="H196" s="24"/>
      <c r="I196" s="26">
        <f t="shared" si="51"/>
        <v>2.76E-2</v>
      </c>
      <c r="J196" s="10"/>
    </row>
    <row r="197" spans="1:10" ht="13.8" x14ac:dyDescent="0.3">
      <c r="A197">
        <f t="shared" si="42"/>
        <v>14</v>
      </c>
      <c r="B197" s="23" t="s">
        <v>158</v>
      </c>
      <c r="C197" s="23" t="s">
        <v>159</v>
      </c>
      <c r="D197" s="25">
        <v>193682500</v>
      </c>
      <c r="E197" s="25">
        <v>389682500</v>
      </c>
      <c r="F197" s="25">
        <v>355805323</v>
      </c>
      <c r="G197" s="28">
        <f t="shared" si="33"/>
        <v>33877177</v>
      </c>
      <c r="H197" s="24"/>
      <c r="I197" s="26">
        <f t="shared" si="51"/>
        <v>0.91306466931412111</v>
      </c>
      <c r="J197" s="10"/>
    </row>
    <row r="198" spans="1:10" ht="13.8" x14ac:dyDescent="0.3">
      <c r="A198">
        <f t="shared" si="42"/>
        <v>8</v>
      </c>
      <c r="B198" s="17" t="s">
        <v>160</v>
      </c>
      <c r="C198" s="17" t="s">
        <v>161</v>
      </c>
      <c r="D198" s="20">
        <f>+D199+D220+D201+D227</f>
        <v>2190963956</v>
      </c>
      <c r="E198" s="20">
        <f>+E199+E220+E201+E227</f>
        <v>2365759126</v>
      </c>
      <c r="F198" s="20">
        <f t="shared" ref="F198" si="58">+F199+F220+F201+F227</f>
        <v>2284733075</v>
      </c>
      <c r="G198" s="27">
        <f>+E198-F198</f>
        <v>81026051</v>
      </c>
      <c r="H198" s="22"/>
      <c r="I198" s="21">
        <f t="shared" si="51"/>
        <v>0.9657505068417519</v>
      </c>
      <c r="J198" s="10"/>
    </row>
    <row r="199" spans="1:10" ht="13.8" x14ac:dyDescent="0.3">
      <c r="A199">
        <f t="shared" si="42"/>
        <v>10</v>
      </c>
      <c r="B199" s="23" t="s">
        <v>162</v>
      </c>
      <c r="C199" s="23" t="s">
        <v>163</v>
      </c>
      <c r="D199" s="25">
        <f>+D200</f>
        <v>262128000</v>
      </c>
      <c r="E199" s="25">
        <f>+E200</f>
        <v>300000000</v>
      </c>
      <c r="F199" s="25">
        <f>+F200</f>
        <v>259009769</v>
      </c>
      <c r="G199" s="28">
        <f>+E199-F199</f>
        <v>40990231</v>
      </c>
      <c r="H199" s="22"/>
      <c r="I199" s="26">
        <f t="shared" si="51"/>
        <v>0.86336589666666663</v>
      </c>
      <c r="J199" s="10"/>
    </row>
    <row r="200" spans="1:10" ht="13.8" x14ac:dyDescent="0.3">
      <c r="A200">
        <f t="shared" si="42"/>
        <v>16</v>
      </c>
      <c r="B200" s="29" t="s">
        <v>287</v>
      </c>
      <c r="C200" s="23" t="s">
        <v>288</v>
      </c>
      <c r="D200" s="25">
        <v>262128000</v>
      </c>
      <c r="E200" s="25">
        <v>300000000</v>
      </c>
      <c r="F200" s="25">
        <v>259009769</v>
      </c>
      <c r="G200" s="28">
        <f t="shared" si="33"/>
        <v>40990231</v>
      </c>
      <c r="H200" s="24"/>
      <c r="I200" s="26">
        <f t="shared" si="51"/>
        <v>0.86336589666666663</v>
      </c>
      <c r="J200" s="10"/>
    </row>
    <row r="201" spans="1:10" ht="13.8" x14ac:dyDescent="0.3">
      <c r="A201">
        <f t="shared" si="42"/>
        <v>12</v>
      </c>
      <c r="B201" s="29" t="s">
        <v>164</v>
      </c>
      <c r="C201" s="23" t="s">
        <v>165</v>
      </c>
      <c r="D201" s="61">
        <f>SUM(D202:D219)</f>
        <v>1308662539</v>
      </c>
      <c r="E201" s="52">
        <f>SUM(E202:E219)</f>
        <v>1830544209</v>
      </c>
      <c r="F201" s="25">
        <f>SUM(F202:F219)</f>
        <v>1795066850</v>
      </c>
      <c r="G201" s="28">
        <f t="shared" si="33"/>
        <v>35477359</v>
      </c>
      <c r="H201" s="22"/>
      <c r="I201" s="26">
        <f t="shared" si="51"/>
        <v>0.98061922851927141</v>
      </c>
      <c r="J201" s="10"/>
    </row>
    <row r="202" spans="1:10" ht="13.8" x14ac:dyDescent="0.3">
      <c r="A202">
        <f t="shared" si="42"/>
        <v>16</v>
      </c>
      <c r="B202" s="23" t="s">
        <v>166</v>
      </c>
      <c r="C202" s="23" t="s">
        <v>167</v>
      </c>
      <c r="D202" s="25">
        <v>274783000</v>
      </c>
      <c r="E202" s="25">
        <v>351884888</v>
      </c>
      <c r="F202" s="25">
        <v>351884685</v>
      </c>
      <c r="G202" s="28">
        <f t="shared" si="33"/>
        <v>203</v>
      </c>
      <c r="H202" s="24"/>
      <c r="I202" s="26">
        <f t="shared" si="51"/>
        <v>0.99999942310679735</v>
      </c>
      <c r="J202" s="10"/>
    </row>
    <row r="203" spans="1:10" ht="13.8" x14ac:dyDescent="0.3">
      <c r="A203">
        <f t="shared" ref="A203:A266" si="59">LEN(B203)</f>
        <v>16</v>
      </c>
      <c r="B203" s="29" t="s">
        <v>597</v>
      </c>
      <c r="C203" s="23" t="s">
        <v>598</v>
      </c>
      <c r="D203" s="25">
        <v>0</v>
      </c>
      <c r="E203" s="25">
        <v>10884097</v>
      </c>
      <c r="F203" s="25">
        <v>10884097</v>
      </c>
      <c r="G203" s="28">
        <f t="shared" si="33"/>
        <v>0</v>
      </c>
      <c r="H203" s="24"/>
      <c r="I203" s="26">
        <f t="shared" si="51"/>
        <v>1</v>
      </c>
      <c r="J203" s="10"/>
    </row>
    <row r="204" spans="1:10" ht="13.8" x14ac:dyDescent="0.3">
      <c r="A204">
        <f t="shared" si="59"/>
        <v>16</v>
      </c>
      <c r="B204" s="29" t="s">
        <v>436</v>
      </c>
      <c r="C204" s="23" t="s">
        <v>271</v>
      </c>
      <c r="D204" s="25">
        <v>0</v>
      </c>
      <c r="E204" s="25">
        <v>105000000</v>
      </c>
      <c r="F204" s="25">
        <v>93208700</v>
      </c>
      <c r="G204" s="28">
        <f t="shared" si="33"/>
        <v>11791300</v>
      </c>
      <c r="H204" s="24"/>
      <c r="I204" s="26">
        <f t="shared" si="51"/>
        <v>0.8877019047619048</v>
      </c>
      <c r="J204" s="10"/>
    </row>
    <row r="205" spans="1:10" ht="13.8" x14ac:dyDescent="0.3">
      <c r="A205">
        <f t="shared" si="59"/>
        <v>16</v>
      </c>
      <c r="B205" s="29" t="s">
        <v>272</v>
      </c>
      <c r="C205" s="23" t="s">
        <v>271</v>
      </c>
      <c r="D205" s="25">
        <v>0</v>
      </c>
      <c r="E205" s="25">
        <v>323641500</v>
      </c>
      <c r="F205" s="25">
        <v>304252600</v>
      </c>
      <c r="G205" s="28">
        <f t="shared" si="33"/>
        <v>19388900</v>
      </c>
      <c r="H205" s="24"/>
      <c r="I205" s="26">
        <f t="shared" si="51"/>
        <v>0.94009142832424153</v>
      </c>
      <c r="J205" s="10"/>
    </row>
    <row r="206" spans="1:10" ht="13.8" x14ac:dyDescent="0.3">
      <c r="A206">
        <f t="shared" si="59"/>
        <v>16</v>
      </c>
      <c r="B206" s="29" t="s">
        <v>273</v>
      </c>
      <c r="C206" s="23" t="s">
        <v>274</v>
      </c>
      <c r="D206" s="25">
        <v>238509175</v>
      </c>
      <c r="E206" s="25">
        <v>238509175</v>
      </c>
      <c r="F206" s="25">
        <v>236025123</v>
      </c>
      <c r="G206" s="28">
        <f t="shared" si="33"/>
        <v>2484052</v>
      </c>
      <c r="H206" s="24"/>
      <c r="I206" s="26">
        <f t="shared" si="51"/>
        <v>0.98958508828853231</v>
      </c>
      <c r="J206" s="10"/>
    </row>
    <row r="207" spans="1:10" ht="13.8" x14ac:dyDescent="0.3">
      <c r="A207">
        <f t="shared" si="59"/>
        <v>18</v>
      </c>
      <c r="B207" s="29" t="s">
        <v>453</v>
      </c>
      <c r="C207" s="23" t="s">
        <v>275</v>
      </c>
      <c r="D207" s="25">
        <v>0</v>
      </c>
      <c r="E207" s="25">
        <v>0</v>
      </c>
      <c r="F207" s="25">
        <v>0</v>
      </c>
      <c r="G207" s="28">
        <f t="shared" si="33"/>
        <v>0</v>
      </c>
      <c r="H207" s="24"/>
      <c r="I207" s="26" t="e">
        <f t="shared" si="51"/>
        <v>#DIV/0!</v>
      </c>
      <c r="J207" s="10"/>
    </row>
    <row r="208" spans="1:10" ht="13.8" x14ac:dyDescent="0.3">
      <c r="A208">
        <f t="shared" si="59"/>
        <v>18</v>
      </c>
      <c r="B208" s="29" t="s">
        <v>277</v>
      </c>
      <c r="C208" s="23" t="s">
        <v>275</v>
      </c>
      <c r="D208" s="25">
        <v>43523000</v>
      </c>
      <c r="E208" s="25">
        <v>73523000</v>
      </c>
      <c r="F208" s="25">
        <v>73522786</v>
      </c>
      <c r="G208" s="28">
        <f t="shared" ref="G208:H361" si="60">+E208-F208</f>
        <v>214</v>
      </c>
      <c r="H208" s="24"/>
      <c r="I208" s="26">
        <f t="shared" si="51"/>
        <v>0.99999708934619103</v>
      </c>
      <c r="J208" s="10"/>
    </row>
    <row r="209" spans="1:10" ht="13.8" x14ac:dyDescent="0.3">
      <c r="A209">
        <f t="shared" si="59"/>
        <v>18</v>
      </c>
      <c r="B209" s="29" t="s">
        <v>600</v>
      </c>
      <c r="C209" s="23" t="s">
        <v>599</v>
      </c>
      <c r="D209" s="25">
        <v>0</v>
      </c>
      <c r="E209" s="25">
        <v>5000782</v>
      </c>
      <c r="F209" s="25">
        <v>5000782</v>
      </c>
      <c r="G209" s="28">
        <f t="shared" si="60"/>
        <v>0</v>
      </c>
      <c r="H209" s="24"/>
      <c r="I209" s="26">
        <f t="shared" si="51"/>
        <v>1</v>
      </c>
      <c r="J209" s="10"/>
    </row>
    <row r="210" spans="1:10" ht="13.8" x14ac:dyDescent="0.3">
      <c r="A210">
        <f t="shared" si="59"/>
        <v>18</v>
      </c>
      <c r="B210" s="29" t="s">
        <v>276</v>
      </c>
      <c r="C210" s="23" t="s">
        <v>278</v>
      </c>
      <c r="D210" s="25">
        <v>419900000</v>
      </c>
      <c r="E210" s="25">
        <v>322900000</v>
      </c>
      <c r="F210" s="25">
        <v>321089348</v>
      </c>
      <c r="G210" s="28">
        <f t="shared" si="60"/>
        <v>1810652</v>
      </c>
      <c r="H210" s="24"/>
      <c r="I210" s="26">
        <f t="shared" si="51"/>
        <v>0.99439253019510687</v>
      </c>
      <c r="J210" s="10"/>
    </row>
    <row r="211" spans="1:10" ht="13.8" x14ac:dyDescent="0.3">
      <c r="A211">
        <f t="shared" si="59"/>
        <v>18</v>
      </c>
      <c r="B211" s="29" t="s">
        <v>279</v>
      </c>
      <c r="C211" s="23" t="s">
        <v>280</v>
      </c>
      <c r="D211" s="25">
        <v>146149000</v>
      </c>
      <c r="E211" s="25">
        <v>146148999</v>
      </c>
      <c r="F211" s="25">
        <v>146147794</v>
      </c>
      <c r="G211" s="28">
        <f t="shared" si="60"/>
        <v>1205</v>
      </c>
      <c r="H211" s="24"/>
      <c r="I211" s="26">
        <f t="shared" si="51"/>
        <v>0.99999175498971427</v>
      </c>
      <c r="J211" s="10"/>
    </row>
    <row r="212" spans="1:10" ht="13.8" x14ac:dyDescent="0.3">
      <c r="A212">
        <f t="shared" si="59"/>
        <v>18</v>
      </c>
      <c r="B212" s="29" t="s">
        <v>601</v>
      </c>
      <c r="C212" s="23" t="s">
        <v>602</v>
      </c>
      <c r="D212" s="25">
        <v>0</v>
      </c>
      <c r="E212" s="25">
        <v>12686560</v>
      </c>
      <c r="F212" s="25">
        <v>12686560</v>
      </c>
      <c r="G212" s="28">
        <f t="shared" si="60"/>
        <v>0</v>
      </c>
      <c r="H212" s="24"/>
      <c r="I212" s="26">
        <f t="shared" si="51"/>
        <v>1</v>
      </c>
      <c r="J212" s="10"/>
    </row>
    <row r="213" spans="1:10" ht="13.8" x14ac:dyDescent="0.3">
      <c r="A213">
        <f t="shared" si="59"/>
        <v>18</v>
      </c>
      <c r="B213" s="29" t="s">
        <v>524</v>
      </c>
      <c r="C213" s="23" t="s">
        <v>525</v>
      </c>
      <c r="D213" s="25">
        <v>0</v>
      </c>
      <c r="E213" s="25">
        <v>2764762</v>
      </c>
      <c r="F213" s="25">
        <v>2764762</v>
      </c>
      <c r="G213" s="28">
        <f t="shared" si="60"/>
        <v>0</v>
      </c>
      <c r="H213" s="24"/>
      <c r="I213" s="26">
        <f t="shared" si="51"/>
        <v>1</v>
      </c>
      <c r="J213" s="10"/>
    </row>
    <row r="214" spans="1:10" ht="13.8" x14ac:dyDescent="0.3">
      <c r="A214">
        <f t="shared" si="59"/>
        <v>18</v>
      </c>
      <c r="B214" s="49" t="s">
        <v>281</v>
      </c>
      <c r="C214" s="23" t="s">
        <v>282</v>
      </c>
      <c r="D214" s="25">
        <v>7492000</v>
      </c>
      <c r="E214" s="57">
        <v>7303591</v>
      </c>
      <c r="F214" s="57">
        <v>7302758</v>
      </c>
      <c r="G214" s="28">
        <f t="shared" si="60"/>
        <v>833</v>
      </c>
      <c r="H214" s="24"/>
      <c r="I214" s="26">
        <f t="shared" si="51"/>
        <v>0.99988594651589879</v>
      </c>
      <c r="J214" s="10"/>
    </row>
    <row r="215" spans="1:10" ht="13.8" x14ac:dyDescent="0.3">
      <c r="A215">
        <f t="shared" si="59"/>
        <v>18</v>
      </c>
      <c r="B215" s="29" t="s">
        <v>283</v>
      </c>
      <c r="C215" s="23" t="s">
        <v>284</v>
      </c>
      <c r="D215" s="25">
        <v>83700000</v>
      </c>
      <c r="E215" s="25">
        <v>73786521</v>
      </c>
      <c r="F215" s="25">
        <v>73786521</v>
      </c>
      <c r="G215" s="28">
        <f t="shared" si="60"/>
        <v>0</v>
      </c>
      <c r="H215" s="24"/>
      <c r="I215" s="26">
        <f t="shared" si="51"/>
        <v>1</v>
      </c>
      <c r="J215" s="10"/>
    </row>
    <row r="216" spans="1:10" ht="13.8" x14ac:dyDescent="0.3">
      <c r="A216">
        <f t="shared" si="59"/>
        <v>16</v>
      </c>
      <c r="B216" s="29" t="s">
        <v>420</v>
      </c>
      <c r="C216" s="23" t="s">
        <v>421</v>
      </c>
      <c r="D216" s="25">
        <v>0</v>
      </c>
      <c r="E216" s="25">
        <v>23902834</v>
      </c>
      <c r="F216" s="25">
        <v>23902834</v>
      </c>
      <c r="G216" s="28">
        <f t="shared" si="60"/>
        <v>0</v>
      </c>
      <c r="H216" s="24"/>
      <c r="I216" s="26">
        <f t="shared" si="51"/>
        <v>1</v>
      </c>
      <c r="J216" s="10"/>
    </row>
    <row r="217" spans="1:10" ht="13.8" x14ac:dyDescent="0.3">
      <c r="A217">
        <f t="shared" si="59"/>
        <v>16</v>
      </c>
      <c r="B217" s="29" t="s">
        <v>422</v>
      </c>
      <c r="C217" s="23" t="s">
        <v>421</v>
      </c>
      <c r="D217" s="25">
        <v>0</v>
      </c>
      <c r="E217" s="25">
        <v>0</v>
      </c>
      <c r="F217" s="25">
        <v>0</v>
      </c>
      <c r="G217" s="28">
        <f t="shared" si="60"/>
        <v>0</v>
      </c>
      <c r="H217" s="24"/>
      <c r="I217" s="26" t="e">
        <f t="shared" si="51"/>
        <v>#DIV/0!</v>
      </c>
      <c r="J217" s="10"/>
    </row>
    <row r="218" spans="1:10" ht="13.8" x14ac:dyDescent="0.3">
      <c r="A218">
        <f t="shared" si="59"/>
        <v>16</v>
      </c>
      <c r="B218" s="29" t="s">
        <v>475</v>
      </c>
      <c r="C218" s="23" t="s">
        <v>200</v>
      </c>
      <c r="D218" s="25">
        <v>0</v>
      </c>
      <c r="E218" s="25">
        <v>0</v>
      </c>
      <c r="F218" s="25">
        <v>0</v>
      </c>
      <c r="G218" s="28">
        <f t="shared" si="60"/>
        <v>0</v>
      </c>
      <c r="H218" s="24"/>
      <c r="I218" s="26" t="e">
        <f t="shared" si="51"/>
        <v>#DIV/0!</v>
      </c>
      <c r="J218" s="10"/>
    </row>
    <row r="219" spans="1:10" ht="13.8" x14ac:dyDescent="0.3">
      <c r="A219">
        <f t="shared" si="59"/>
        <v>16</v>
      </c>
      <c r="B219" s="29" t="s">
        <v>476</v>
      </c>
      <c r="C219" s="23" t="s">
        <v>200</v>
      </c>
      <c r="D219" s="25">
        <v>94606364</v>
      </c>
      <c r="E219" s="25">
        <v>132607500</v>
      </c>
      <c r="F219" s="25">
        <v>132607500</v>
      </c>
      <c r="G219" s="28">
        <f t="shared" si="60"/>
        <v>0</v>
      </c>
      <c r="H219" s="24"/>
      <c r="I219" s="26">
        <f t="shared" si="51"/>
        <v>1</v>
      </c>
      <c r="J219" s="10"/>
    </row>
    <row r="220" spans="1:10" ht="13.8" x14ac:dyDescent="0.3">
      <c r="A220">
        <f t="shared" si="59"/>
        <v>10</v>
      </c>
      <c r="B220" s="23" t="s">
        <v>168</v>
      </c>
      <c r="C220" s="23" t="s">
        <v>169</v>
      </c>
      <c r="D220" s="25">
        <f>+D221</f>
        <v>69884417</v>
      </c>
      <c r="E220" s="25">
        <f>+E221</f>
        <v>235214917</v>
      </c>
      <c r="F220" s="25">
        <f>+F221</f>
        <v>230656456</v>
      </c>
      <c r="G220" s="28">
        <f t="shared" si="60"/>
        <v>4558461</v>
      </c>
      <c r="H220" s="22"/>
      <c r="I220" s="26">
        <f t="shared" si="51"/>
        <v>0.98062001739456006</v>
      </c>
      <c r="J220" s="10"/>
    </row>
    <row r="221" spans="1:10" ht="13.8" x14ac:dyDescent="0.3">
      <c r="A221">
        <f t="shared" si="59"/>
        <v>12</v>
      </c>
      <c r="B221" s="17" t="s">
        <v>170</v>
      </c>
      <c r="C221" s="17" t="s">
        <v>171</v>
      </c>
      <c r="D221" s="20">
        <f>SUM(D222:D226)</f>
        <v>69884417</v>
      </c>
      <c r="E221" s="20">
        <f t="shared" ref="E221:F221" si="61">SUM(E222:E226)</f>
        <v>235214917</v>
      </c>
      <c r="F221" s="20">
        <f t="shared" si="61"/>
        <v>230656456</v>
      </c>
      <c r="G221" s="27">
        <f t="shared" si="60"/>
        <v>4558461</v>
      </c>
      <c r="H221" s="22"/>
      <c r="I221" s="21">
        <f t="shared" si="51"/>
        <v>0.98062001739456006</v>
      </c>
      <c r="J221" s="10"/>
    </row>
    <row r="222" spans="1:10" ht="13.8" x14ac:dyDescent="0.3">
      <c r="A222">
        <f t="shared" si="59"/>
        <v>16</v>
      </c>
      <c r="B222" s="29" t="s">
        <v>549</v>
      </c>
      <c r="C222" s="23" t="s">
        <v>286</v>
      </c>
      <c r="D222" s="25">
        <v>0</v>
      </c>
      <c r="E222" s="25">
        <v>15000000</v>
      </c>
      <c r="F222" s="25">
        <v>15000000</v>
      </c>
      <c r="G222" s="28">
        <f t="shared" si="60"/>
        <v>0</v>
      </c>
      <c r="H222" s="24"/>
      <c r="I222" s="26">
        <f t="shared" si="51"/>
        <v>1</v>
      </c>
      <c r="J222" s="10"/>
    </row>
    <row r="223" spans="1:10" ht="13.8" x14ac:dyDescent="0.3">
      <c r="A223">
        <f t="shared" si="59"/>
        <v>16</v>
      </c>
      <c r="B223" s="29" t="s">
        <v>285</v>
      </c>
      <c r="C223" s="23" t="s">
        <v>286</v>
      </c>
      <c r="D223" s="25">
        <v>0</v>
      </c>
      <c r="E223" s="25">
        <v>26405500</v>
      </c>
      <c r="F223" s="25">
        <v>26405494</v>
      </c>
      <c r="G223" s="28">
        <f t="shared" si="60"/>
        <v>6</v>
      </c>
      <c r="H223" s="24"/>
      <c r="I223" s="26">
        <f t="shared" si="51"/>
        <v>0.99999977277461138</v>
      </c>
      <c r="J223" s="10"/>
    </row>
    <row r="224" spans="1:10" ht="13.8" x14ac:dyDescent="0.3">
      <c r="A224">
        <f t="shared" si="59"/>
        <v>16</v>
      </c>
      <c r="B224" s="23" t="s">
        <v>172</v>
      </c>
      <c r="C224" s="23" t="s">
        <v>173</v>
      </c>
      <c r="D224" s="25">
        <v>69884417</v>
      </c>
      <c r="E224" s="25">
        <v>69884417</v>
      </c>
      <c r="F224" s="25">
        <v>67094299</v>
      </c>
      <c r="G224" s="28">
        <f t="shared" si="60"/>
        <v>2790118</v>
      </c>
      <c r="H224" s="24"/>
      <c r="I224" s="26">
        <f t="shared" si="51"/>
        <v>0.9600752482488335</v>
      </c>
      <c r="J224" s="10"/>
    </row>
    <row r="225" spans="1:10" ht="13.8" x14ac:dyDescent="0.3">
      <c r="A225">
        <f t="shared" si="59"/>
        <v>16</v>
      </c>
      <c r="B225" s="29" t="s">
        <v>603</v>
      </c>
      <c r="C225" s="23" t="s">
        <v>604</v>
      </c>
      <c r="D225" s="25">
        <v>0</v>
      </c>
      <c r="E225" s="25">
        <v>8302279</v>
      </c>
      <c r="F225" s="25">
        <v>8302279</v>
      </c>
      <c r="G225" s="28">
        <f t="shared" si="60"/>
        <v>0</v>
      </c>
      <c r="H225" s="24"/>
      <c r="I225" s="26">
        <f t="shared" si="51"/>
        <v>1</v>
      </c>
      <c r="J225" s="10"/>
    </row>
    <row r="226" spans="1:10" ht="13.8" x14ac:dyDescent="0.3">
      <c r="A226">
        <f t="shared" si="59"/>
        <v>16</v>
      </c>
      <c r="B226" s="23" t="s">
        <v>172</v>
      </c>
      <c r="C226" s="23" t="s">
        <v>512</v>
      </c>
      <c r="D226" s="25">
        <v>0</v>
      </c>
      <c r="E226" s="25">
        <v>115622721</v>
      </c>
      <c r="F226" s="25">
        <v>113854384</v>
      </c>
      <c r="G226" s="28">
        <f t="shared" si="60"/>
        <v>1768337</v>
      </c>
      <c r="H226" s="24"/>
      <c r="I226" s="26">
        <f t="shared" si="51"/>
        <v>0.98470597314519182</v>
      </c>
      <c r="J226" s="10"/>
    </row>
    <row r="227" spans="1:10" ht="13.8" x14ac:dyDescent="0.3">
      <c r="A227">
        <f t="shared" si="59"/>
        <v>10</v>
      </c>
      <c r="B227" s="29" t="s">
        <v>486</v>
      </c>
      <c r="C227" s="50" t="s">
        <v>487</v>
      </c>
      <c r="D227" s="25">
        <f>+D228</f>
        <v>550289000</v>
      </c>
      <c r="E227" s="25">
        <f>+E228</f>
        <v>0</v>
      </c>
      <c r="F227" s="25">
        <f t="shared" ref="F227:G227" si="62">+F228</f>
        <v>0</v>
      </c>
      <c r="G227" s="25">
        <f t="shared" si="62"/>
        <v>0</v>
      </c>
      <c r="H227" s="22"/>
      <c r="I227" s="26" t="e">
        <f t="shared" si="51"/>
        <v>#DIV/0!</v>
      </c>
      <c r="J227" s="10"/>
    </row>
    <row r="228" spans="1:10" ht="13.8" x14ac:dyDescent="0.3">
      <c r="A228">
        <f t="shared" si="59"/>
        <v>14</v>
      </c>
      <c r="B228" s="29" t="s">
        <v>488</v>
      </c>
      <c r="C228" s="23" t="s">
        <v>489</v>
      </c>
      <c r="D228" s="25">
        <v>550289000</v>
      </c>
      <c r="E228" s="25">
        <v>0</v>
      </c>
      <c r="F228" s="25">
        <v>0</v>
      </c>
      <c r="G228" s="28">
        <f t="shared" si="60"/>
        <v>0</v>
      </c>
      <c r="H228" s="24"/>
      <c r="I228" s="26" t="e">
        <f t="shared" si="51"/>
        <v>#DIV/0!</v>
      </c>
      <c r="J228" s="10"/>
    </row>
    <row r="229" spans="1:10" ht="13.8" x14ac:dyDescent="0.3">
      <c r="A229">
        <f t="shared" si="59"/>
        <v>8</v>
      </c>
      <c r="B229" s="17" t="s">
        <v>174</v>
      </c>
      <c r="C229" s="17" t="s">
        <v>175</v>
      </c>
      <c r="D229" s="20">
        <f>+D236+D256+D265+D280+D284+D302+D230</f>
        <v>12424340254.385</v>
      </c>
      <c r="E229" s="20">
        <f>+E236+E256+E265+E280+E284+E302+E230</f>
        <v>19090711151</v>
      </c>
      <c r="F229" s="20">
        <f>+F236+F256+F265+F280+F284+F302+F230</f>
        <v>18576902432</v>
      </c>
      <c r="G229" s="27">
        <f t="shared" si="60"/>
        <v>513808719</v>
      </c>
      <c r="H229" s="22"/>
      <c r="I229" s="21">
        <f t="shared" ref="I229:I360" si="63">+F229/E229</f>
        <v>0.9730859309045129</v>
      </c>
      <c r="J229" s="10"/>
    </row>
    <row r="230" spans="1:10" ht="13.8" x14ac:dyDescent="0.3">
      <c r="A230">
        <f t="shared" si="59"/>
        <v>10</v>
      </c>
      <c r="B230" s="29" t="s">
        <v>289</v>
      </c>
      <c r="C230" s="23" t="s">
        <v>291</v>
      </c>
      <c r="D230" s="25">
        <f>SUM(D231:D235)</f>
        <v>1424884120</v>
      </c>
      <c r="E230" s="25">
        <f>SUM(E231:E235)</f>
        <v>3236098521</v>
      </c>
      <c r="F230" s="25">
        <f>SUM(F231:F235)</f>
        <v>3225224353</v>
      </c>
      <c r="G230" s="28">
        <f t="shared" si="60"/>
        <v>10874168</v>
      </c>
      <c r="H230" s="22"/>
      <c r="I230" s="26">
        <f t="shared" si="63"/>
        <v>0.99663972900409725</v>
      </c>
      <c r="J230" s="10"/>
    </row>
    <row r="231" spans="1:10" ht="13.8" x14ac:dyDescent="0.3">
      <c r="A231">
        <f t="shared" si="59"/>
        <v>14</v>
      </c>
      <c r="B231" s="29" t="s">
        <v>429</v>
      </c>
      <c r="C231" s="23" t="s">
        <v>408</v>
      </c>
      <c r="D231" s="25">
        <v>0</v>
      </c>
      <c r="E231" s="25">
        <v>598877848</v>
      </c>
      <c r="F231" s="25">
        <v>598876868</v>
      </c>
      <c r="G231" s="28">
        <f t="shared" si="60"/>
        <v>980</v>
      </c>
      <c r="H231" s="24"/>
      <c r="I231" s="26">
        <f t="shared" si="63"/>
        <v>0.99999836360619565</v>
      </c>
      <c r="J231" s="10"/>
    </row>
    <row r="232" spans="1:10" ht="13.8" x14ac:dyDescent="0.3">
      <c r="A232">
        <f t="shared" si="59"/>
        <v>14</v>
      </c>
      <c r="B232" s="29" t="s">
        <v>290</v>
      </c>
      <c r="C232" s="23" t="s">
        <v>292</v>
      </c>
      <c r="D232" s="25">
        <v>1223264000</v>
      </c>
      <c r="E232" s="25">
        <v>2381407820</v>
      </c>
      <c r="F232" s="25">
        <v>2370546693</v>
      </c>
      <c r="G232" s="28">
        <f t="shared" si="60"/>
        <v>10861127</v>
      </c>
      <c r="H232" s="24"/>
      <c r="I232" s="26">
        <f t="shared" si="63"/>
        <v>0.99543919907006939</v>
      </c>
      <c r="J232" s="10"/>
    </row>
    <row r="233" spans="1:10" ht="13.8" x14ac:dyDescent="0.3">
      <c r="A233">
        <f t="shared" si="59"/>
        <v>14</v>
      </c>
      <c r="B233" s="29" t="s">
        <v>605</v>
      </c>
      <c r="C233" s="23" t="s">
        <v>606</v>
      </c>
      <c r="D233" s="25">
        <v>0</v>
      </c>
      <c r="E233" s="25">
        <v>162000</v>
      </c>
      <c r="F233" s="25">
        <v>149940</v>
      </c>
      <c r="G233" s="28">
        <f t="shared" si="60"/>
        <v>12060</v>
      </c>
      <c r="H233" s="24"/>
      <c r="I233" s="26">
        <f t="shared" si="63"/>
        <v>0.92555555555555558</v>
      </c>
      <c r="J233" s="10"/>
    </row>
    <row r="234" spans="1:10" ht="13.8" x14ac:dyDescent="0.3">
      <c r="A234">
        <f t="shared" si="59"/>
        <v>14</v>
      </c>
      <c r="B234" s="29" t="s">
        <v>410</v>
      </c>
      <c r="C234" s="23" t="s">
        <v>293</v>
      </c>
      <c r="D234" s="25">
        <v>0</v>
      </c>
      <c r="E234" s="25">
        <v>47992373</v>
      </c>
      <c r="F234" s="25">
        <v>47992373</v>
      </c>
      <c r="G234" s="28">
        <f t="shared" si="60"/>
        <v>0</v>
      </c>
      <c r="H234" s="24"/>
      <c r="I234" s="26">
        <f t="shared" si="63"/>
        <v>1</v>
      </c>
      <c r="J234" s="10"/>
    </row>
    <row r="235" spans="1:10" ht="13.8" x14ac:dyDescent="0.3">
      <c r="A235">
        <f t="shared" si="59"/>
        <v>14</v>
      </c>
      <c r="B235" s="29" t="s">
        <v>294</v>
      </c>
      <c r="C235" s="23" t="s">
        <v>293</v>
      </c>
      <c r="D235" s="25">
        <v>201620120</v>
      </c>
      <c r="E235" s="25">
        <v>207658480</v>
      </c>
      <c r="F235" s="25">
        <v>207658479</v>
      </c>
      <c r="G235" s="27">
        <f t="shared" si="60"/>
        <v>1</v>
      </c>
      <c r="H235" s="24"/>
      <c r="I235" s="21">
        <f t="shared" si="63"/>
        <v>0.99999999518440086</v>
      </c>
      <c r="J235" s="10"/>
    </row>
    <row r="236" spans="1:10" ht="13.8" x14ac:dyDescent="0.3">
      <c r="A236">
        <f t="shared" si="59"/>
        <v>10</v>
      </c>
      <c r="B236" s="23" t="s">
        <v>176</v>
      </c>
      <c r="C236" s="23" t="s">
        <v>177</v>
      </c>
      <c r="D236" s="25">
        <f>SUM(D237:D255)</f>
        <v>668320108.875</v>
      </c>
      <c r="E236" s="25">
        <f>SUM(E237:E255)</f>
        <v>1035972046</v>
      </c>
      <c r="F236" s="25">
        <f>SUM(F237:F255)</f>
        <v>947393644</v>
      </c>
      <c r="G236" s="28">
        <f t="shared" si="60"/>
        <v>88578402</v>
      </c>
      <c r="H236" s="22"/>
      <c r="I236" s="26">
        <f t="shared" si="63"/>
        <v>0.91449730488191183</v>
      </c>
      <c r="J236" s="10"/>
    </row>
    <row r="237" spans="1:10" ht="13.8" x14ac:dyDescent="0.3">
      <c r="A237">
        <f t="shared" si="59"/>
        <v>16</v>
      </c>
      <c r="B237" s="29" t="s">
        <v>437</v>
      </c>
      <c r="C237" s="23" t="s">
        <v>179</v>
      </c>
      <c r="D237" s="25">
        <v>0</v>
      </c>
      <c r="E237" s="25">
        <v>59429503</v>
      </c>
      <c r="F237" s="25">
        <v>54907017</v>
      </c>
      <c r="G237" s="28">
        <f t="shared" si="60"/>
        <v>4522486</v>
      </c>
      <c r="H237" s="22"/>
      <c r="I237" s="26">
        <f t="shared" si="63"/>
        <v>0.92390166883946512</v>
      </c>
      <c r="J237" s="10"/>
    </row>
    <row r="238" spans="1:10" ht="13.8" x14ac:dyDescent="0.3">
      <c r="A238">
        <f t="shared" si="59"/>
        <v>16</v>
      </c>
      <c r="B238" s="29" t="s">
        <v>438</v>
      </c>
      <c r="C238" s="23" t="s">
        <v>179</v>
      </c>
      <c r="D238" s="25">
        <v>0</v>
      </c>
      <c r="E238" s="25">
        <v>0</v>
      </c>
      <c r="F238" s="25">
        <v>0</v>
      </c>
      <c r="G238" s="28">
        <f t="shared" si="60"/>
        <v>0</v>
      </c>
      <c r="H238" s="22"/>
      <c r="I238" s="26" t="e">
        <f t="shared" si="63"/>
        <v>#DIV/0!</v>
      </c>
      <c r="J238" s="10"/>
    </row>
    <row r="239" spans="1:10" ht="13.8" x14ac:dyDescent="0.3">
      <c r="A239">
        <f t="shared" si="59"/>
        <v>16</v>
      </c>
      <c r="B239" s="23" t="s">
        <v>178</v>
      </c>
      <c r="C239" s="23" t="s">
        <v>179</v>
      </c>
      <c r="D239" s="25">
        <v>300000000</v>
      </c>
      <c r="E239" s="25">
        <v>457472370</v>
      </c>
      <c r="F239" s="25">
        <v>457472370</v>
      </c>
      <c r="G239" s="28">
        <f t="shared" si="60"/>
        <v>0</v>
      </c>
      <c r="H239" s="24"/>
      <c r="I239" s="26">
        <f t="shared" si="63"/>
        <v>1</v>
      </c>
      <c r="J239" s="10"/>
    </row>
    <row r="240" spans="1:10" ht="13.8" x14ac:dyDescent="0.3">
      <c r="A240">
        <f t="shared" si="59"/>
        <v>16</v>
      </c>
      <c r="B240" s="29" t="s">
        <v>607</v>
      </c>
      <c r="C240" s="23" t="s">
        <v>179</v>
      </c>
      <c r="D240" s="25">
        <v>0</v>
      </c>
      <c r="E240" s="25">
        <v>65477515</v>
      </c>
      <c r="F240" s="25" t="s">
        <v>612</v>
      </c>
      <c r="G240" s="28" t="e">
        <f t="shared" si="60"/>
        <v>#VALUE!</v>
      </c>
      <c r="H240" s="24"/>
      <c r="I240" s="26" t="e">
        <f t="shared" si="63"/>
        <v>#VALUE!</v>
      </c>
      <c r="J240" s="10"/>
    </row>
    <row r="241" spans="1:10" ht="13.8" x14ac:dyDescent="0.3">
      <c r="A241">
        <f t="shared" si="59"/>
        <v>16</v>
      </c>
      <c r="B241" s="23" t="s">
        <v>180</v>
      </c>
      <c r="C241" s="23" t="s">
        <v>181</v>
      </c>
      <c r="D241" s="25">
        <v>95000000</v>
      </c>
      <c r="E241" s="57">
        <v>101472000</v>
      </c>
      <c r="F241" s="57">
        <v>101472000</v>
      </c>
      <c r="G241" s="28">
        <f t="shared" si="60"/>
        <v>0</v>
      </c>
      <c r="H241" s="24"/>
      <c r="I241" s="26">
        <f t="shared" si="63"/>
        <v>1</v>
      </c>
      <c r="J241" s="10"/>
    </row>
    <row r="242" spans="1:10" ht="13.8" x14ac:dyDescent="0.3">
      <c r="A242">
        <f t="shared" si="59"/>
        <v>16</v>
      </c>
      <c r="B242" s="29" t="s">
        <v>608</v>
      </c>
      <c r="C242" s="23" t="s">
        <v>439</v>
      </c>
      <c r="D242" s="25">
        <v>0</v>
      </c>
      <c r="E242" s="25">
        <v>300000</v>
      </c>
      <c r="F242" s="25">
        <v>300000</v>
      </c>
      <c r="G242" s="28">
        <f t="shared" si="60"/>
        <v>0</v>
      </c>
      <c r="H242" s="24"/>
      <c r="I242" s="26">
        <f t="shared" si="63"/>
        <v>1</v>
      </c>
      <c r="J242" s="10"/>
    </row>
    <row r="243" spans="1:10" ht="13.8" x14ac:dyDescent="0.3">
      <c r="A243">
        <f t="shared" si="59"/>
        <v>16</v>
      </c>
      <c r="B243" s="29" t="s">
        <v>550</v>
      </c>
      <c r="C243" s="23" t="s">
        <v>439</v>
      </c>
      <c r="D243" s="25">
        <v>0</v>
      </c>
      <c r="E243" s="25">
        <v>8276900</v>
      </c>
      <c r="F243" s="25">
        <v>8276900</v>
      </c>
      <c r="G243" s="28">
        <f t="shared" si="60"/>
        <v>0</v>
      </c>
      <c r="H243" s="24"/>
      <c r="I243" s="26">
        <f t="shared" si="63"/>
        <v>1</v>
      </c>
      <c r="J243" s="10"/>
    </row>
    <row r="244" spans="1:10" ht="13.8" x14ac:dyDescent="0.3">
      <c r="A244">
        <f t="shared" si="59"/>
        <v>16</v>
      </c>
      <c r="B244" s="29" t="s">
        <v>440</v>
      </c>
      <c r="C244" s="23" t="s">
        <v>439</v>
      </c>
      <c r="D244" s="25">
        <v>18960592</v>
      </c>
      <c r="E244" s="25">
        <v>13267800</v>
      </c>
      <c r="F244" s="25">
        <v>5583800</v>
      </c>
      <c r="G244" s="28">
        <f t="shared" si="60"/>
        <v>7684000</v>
      </c>
      <c r="H244" s="24"/>
      <c r="I244" s="26">
        <f t="shared" si="63"/>
        <v>0.42085349492756902</v>
      </c>
      <c r="J244" s="10"/>
    </row>
    <row r="245" spans="1:10" ht="13.8" x14ac:dyDescent="0.3">
      <c r="A245">
        <f t="shared" si="59"/>
        <v>16</v>
      </c>
      <c r="B245" s="29" t="s">
        <v>442</v>
      </c>
      <c r="C245" s="23" t="s">
        <v>296</v>
      </c>
      <c r="D245" s="25">
        <v>0</v>
      </c>
      <c r="E245" s="25">
        <v>43315950</v>
      </c>
      <c r="F245" s="25">
        <v>42139950</v>
      </c>
      <c r="G245" s="28">
        <f t="shared" si="60"/>
        <v>1176000</v>
      </c>
      <c r="H245" s="24"/>
      <c r="I245" s="26">
        <f t="shared" si="63"/>
        <v>0.97285064739432014</v>
      </c>
      <c r="J245" s="10"/>
    </row>
    <row r="246" spans="1:10" ht="13.8" x14ac:dyDescent="0.3">
      <c r="A246">
        <f t="shared" si="59"/>
        <v>16</v>
      </c>
      <c r="B246" s="29" t="s">
        <v>441</v>
      </c>
      <c r="C246" s="23" t="s">
        <v>296</v>
      </c>
      <c r="D246" s="25">
        <v>0</v>
      </c>
      <c r="E246" s="25">
        <v>0</v>
      </c>
      <c r="F246" s="25">
        <v>0</v>
      </c>
      <c r="G246" s="28">
        <f t="shared" si="60"/>
        <v>0</v>
      </c>
      <c r="H246" s="24"/>
      <c r="I246" s="26" t="e">
        <f t="shared" si="63"/>
        <v>#DIV/0!</v>
      </c>
      <c r="J246" s="10"/>
    </row>
    <row r="247" spans="1:10" ht="13.8" x14ac:dyDescent="0.3">
      <c r="A247">
        <f t="shared" si="59"/>
        <v>16</v>
      </c>
      <c r="B247" s="29" t="s">
        <v>295</v>
      </c>
      <c r="C247" s="23" t="s">
        <v>296</v>
      </c>
      <c r="D247" s="25">
        <v>200000000</v>
      </c>
      <c r="E247" s="25">
        <v>202905675</v>
      </c>
      <c r="F247" s="25">
        <v>202905675</v>
      </c>
      <c r="G247" s="28">
        <f t="shared" si="60"/>
        <v>0</v>
      </c>
      <c r="H247" s="24"/>
      <c r="I247" s="26">
        <f t="shared" si="63"/>
        <v>1</v>
      </c>
      <c r="J247" s="10"/>
    </row>
    <row r="248" spans="1:10" ht="13.8" x14ac:dyDescent="0.3">
      <c r="A248">
        <f t="shared" si="59"/>
        <v>14</v>
      </c>
      <c r="B248" s="29" t="s">
        <v>478</v>
      </c>
      <c r="C248" s="23" t="s">
        <v>455</v>
      </c>
      <c r="D248" s="25">
        <v>0</v>
      </c>
      <c r="E248" s="25">
        <v>0</v>
      </c>
      <c r="F248" s="25">
        <v>0</v>
      </c>
      <c r="G248" s="28">
        <f t="shared" si="60"/>
        <v>0</v>
      </c>
      <c r="H248" s="24"/>
      <c r="I248" s="26" t="e">
        <f t="shared" si="63"/>
        <v>#DIV/0!</v>
      </c>
      <c r="J248" s="10"/>
    </row>
    <row r="249" spans="1:10" ht="13.8" x14ac:dyDescent="0.3">
      <c r="A249">
        <f t="shared" si="59"/>
        <v>14</v>
      </c>
      <c r="B249" s="29" t="s">
        <v>454</v>
      </c>
      <c r="C249" s="23" t="s">
        <v>455</v>
      </c>
      <c r="D249" s="25">
        <v>0</v>
      </c>
      <c r="E249" s="25">
        <v>0</v>
      </c>
      <c r="F249" s="25">
        <v>0</v>
      </c>
      <c r="G249" s="28">
        <f t="shared" si="60"/>
        <v>0</v>
      </c>
      <c r="H249" s="24"/>
      <c r="I249" s="26" t="e">
        <f t="shared" si="63"/>
        <v>#DIV/0!</v>
      </c>
      <c r="J249" s="10"/>
    </row>
    <row r="250" spans="1:10" ht="13.8" x14ac:dyDescent="0.3">
      <c r="A250">
        <f t="shared" si="59"/>
        <v>14</v>
      </c>
      <c r="B250" s="29" t="s">
        <v>580</v>
      </c>
      <c r="C250" s="23" t="s">
        <v>424</v>
      </c>
      <c r="D250" s="25">
        <v>0</v>
      </c>
      <c r="E250" s="57">
        <v>7583333</v>
      </c>
      <c r="F250" s="57">
        <v>7000000</v>
      </c>
      <c r="G250" s="28">
        <f t="shared" si="60"/>
        <v>583333</v>
      </c>
      <c r="H250" s="24"/>
      <c r="I250" s="26">
        <f t="shared" si="63"/>
        <v>0.92307696365173464</v>
      </c>
      <c r="J250" s="10"/>
    </row>
    <row r="251" spans="1:10" ht="13.8" x14ac:dyDescent="0.3">
      <c r="A251">
        <f t="shared" si="59"/>
        <v>14</v>
      </c>
      <c r="B251" s="29" t="s">
        <v>423</v>
      </c>
      <c r="C251" s="23" t="s">
        <v>424</v>
      </c>
      <c r="D251" s="25">
        <v>0</v>
      </c>
      <c r="E251" s="25">
        <v>0</v>
      </c>
      <c r="F251" s="25">
        <v>0</v>
      </c>
      <c r="G251" s="28">
        <f t="shared" si="60"/>
        <v>0</v>
      </c>
      <c r="H251" s="24"/>
      <c r="I251" s="26" t="e">
        <f t="shared" si="63"/>
        <v>#DIV/0!</v>
      </c>
      <c r="J251" s="10"/>
    </row>
    <row r="252" spans="1:10" ht="13.8" x14ac:dyDescent="0.3">
      <c r="A252">
        <f t="shared" si="59"/>
        <v>16</v>
      </c>
      <c r="B252" s="23" t="s">
        <v>182</v>
      </c>
      <c r="C252" s="23" t="s">
        <v>183</v>
      </c>
      <c r="D252" s="25">
        <v>8192000</v>
      </c>
      <c r="E252" s="25">
        <v>11471000</v>
      </c>
      <c r="F252" s="25">
        <v>6985482</v>
      </c>
      <c r="G252" s="28">
        <f t="shared" si="60"/>
        <v>4485518</v>
      </c>
      <c r="H252" s="24"/>
      <c r="I252" s="26">
        <f t="shared" si="63"/>
        <v>0.60896887804027544</v>
      </c>
      <c r="J252" s="10"/>
    </row>
    <row r="253" spans="1:10" ht="13.8" x14ac:dyDescent="0.3">
      <c r="A253">
        <f t="shared" si="59"/>
        <v>14</v>
      </c>
      <c r="B253" s="23" t="s">
        <v>184</v>
      </c>
      <c r="C253" s="23" t="s">
        <v>185</v>
      </c>
      <c r="D253" s="25">
        <v>40000000</v>
      </c>
      <c r="E253" s="25">
        <v>45000000</v>
      </c>
      <c r="F253" s="25">
        <v>43486600</v>
      </c>
      <c r="G253" s="28">
        <f t="shared" si="60"/>
        <v>1513400</v>
      </c>
      <c r="H253" s="24"/>
      <c r="I253" s="26">
        <f t="shared" si="63"/>
        <v>0.96636888888888894</v>
      </c>
      <c r="J253" s="10"/>
    </row>
    <row r="254" spans="1:10" ht="13.8" x14ac:dyDescent="0.3">
      <c r="A254">
        <f t="shared" si="59"/>
        <v>14</v>
      </c>
      <c r="B254" s="29" t="s">
        <v>526</v>
      </c>
      <c r="C254" s="23" t="s">
        <v>185</v>
      </c>
      <c r="D254" s="25">
        <v>0</v>
      </c>
      <c r="E254" s="25">
        <v>20000000</v>
      </c>
      <c r="F254" s="25">
        <v>16863850</v>
      </c>
      <c r="G254" s="28">
        <f t="shared" si="60"/>
        <v>3136150</v>
      </c>
      <c r="H254" s="24"/>
      <c r="I254" s="26">
        <f t="shared" si="63"/>
        <v>0.84319250000000001</v>
      </c>
      <c r="J254" s="10"/>
    </row>
    <row r="255" spans="1:10" ht="13.8" x14ac:dyDescent="0.3">
      <c r="A255">
        <f t="shared" si="59"/>
        <v>14</v>
      </c>
      <c r="B255" s="29" t="s">
        <v>297</v>
      </c>
      <c r="C255" s="23" t="s">
        <v>186</v>
      </c>
      <c r="D255" s="25">
        <v>6167516.875</v>
      </c>
      <c r="E255" s="25">
        <v>0</v>
      </c>
      <c r="F255" s="25">
        <v>0</v>
      </c>
      <c r="G255" s="28">
        <f t="shared" si="60"/>
        <v>0</v>
      </c>
      <c r="H255" s="24"/>
      <c r="I255" s="26" t="e">
        <f t="shared" si="63"/>
        <v>#DIV/0!</v>
      </c>
      <c r="J255" s="10"/>
    </row>
    <row r="256" spans="1:10" ht="13.8" x14ac:dyDescent="0.3">
      <c r="A256">
        <f t="shared" si="59"/>
        <v>10</v>
      </c>
      <c r="B256" s="23" t="s">
        <v>187</v>
      </c>
      <c r="C256" s="23" t="s">
        <v>188</v>
      </c>
      <c r="D256" s="25">
        <f>SUM(D257:D264)</f>
        <v>879723705</v>
      </c>
      <c r="E256" s="25">
        <f>SUM(E257:E264)</f>
        <v>1304888565</v>
      </c>
      <c r="F256" s="25">
        <f>SUM(F257:F264)</f>
        <v>1150349419</v>
      </c>
      <c r="G256" s="28">
        <f t="shared" si="60"/>
        <v>154539146</v>
      </c>
      <c r="H256" s="22"/>
      <c r="I256" s="26">
        <f t="shared" si="63"/>
        <v>0.88156908555635938</v>
      </c>
      <c r="J256" s="10"/>
    </row>
    <row r="257" spans="1:11" ht="13.8" x14ac:dyDescent="0.3">
      <c r="A257">
        <f t="shared" si="59"/>
        <v>14</v>
      </c>
      <c r="B257" s="50" t="s">
        <v>189</v>
      </c>
      <c r="C257" s="23" t="s">
        <v>190</v>
      </c>
      <c r="D257" s="25">
        <v>8185000</v>
      </c>
      <c r="E257" s="25">
        <v>28185000</v>
      </c>
      <c r="F257" s="25">
        <v>23498038</v>
      </c>
      <c r="G257" s="28">
        <f t="shared" si="60"/>
        <v>4686962</v>
      </c>
      <c r="H257" s="24"/>
      <c r="I257" s="26">
        <f t="shared" si="63"/>
        <v>0.83370722015256338</v>
      </c>
      <c r="J257" s="10"/>
    </row>
    <row r="258" spans="1:11" ht="13.8" x14ac:dyDescent="0.3">
      <c r="A258">
        <f t="shared" si="59"/>
        <v>14</v>
      </c>
      <c r="B258" s="23" t="s">
        <v>191</v>
      </c>
      <c r="C258" s="23" t="s">
        <v>192</v>
      </c>
      <c r="D258" s="25">
        <v>586538705</v>
      </c>
      <c r="E258" s="52">
        <v>586895705</v>
      </c>
      <c r="F258" s="25">
        <v>445900824</v>
      </c>
      <c r="G258" s="28">
        <f t="shared" si="60"/>
        <v>140994881</v>
      </c>
      <c r="H258" s="24"/>
      <c r="I258" s="26">
        <f t="shared" si="63"/>
        <v>0.75976160704737139</v>
      </c>
      <c r="J258" s="10"/>
    </row>
    <row r="259" spans="1:11" ht="13.8" x14ac:dyDescent="0.3">
      <c r="A259">
        <f t="shared" si="59"/>
        <v>14</v>
      </c>
      <c r="B259" s="29" t="s">
        <v>425</v>
      </c>
      <c r="C259" s="23" t="s">
        <v>299</v>
      </c>
      <c r="D259" s="25">
        <v>0</v>
      </c>
      <c r="E259" s="25">
        <v>23846667</v>
      </c>
      <c r="F259" s="25">
        <v>23740000</v>
      </c>
      <c r="G259" s="28">
        <f t="shared" si="60"/>
        <v>106667</v>
      </c>
      <c r="H259" s="24"/>
      <c r="I259" s="26">
        <f t="shared" si="63"/>
        <v>0.99552696399878438</v>
      </c>
      <c r="J259" s="10"/>
    </row>
    <row r="260" spans="1:11" ht="13.8" x14ac:dyDescent="0.3">
      <c r="A260">
        <f t="shared" si="59"/>
        <v>14</v>
      </c>
      <c r="B260" s="29" t="s">
        <v>298</v>
      </c>
      <c r="C260" s="23" t="s">
        <v>299</v>
      </c>
      <c r="D260" s="25">
        <v>35000000</v>
      </c>
      <c r="E260" s="25">
        <v>88738250</v>
      </c>
      <c r="F260" s="25">
        <v>88308250</v>
      </c>
      <c r="G260" s="28">
        <f t="shared" si="60"/>
        <v>430000</v>
      </c>
      <c r="H260" s="24"/>
      <c r="I260" s="26">
        <f t="shared" si="63"/>
        <v>0.99515428803250006</v>
      </c>
      <c r="J260" s="10"/>
    </row>
    <row r="261" spans="1:11" ht="13.8" x14ac:dyDescent="0.3">
      <c r="A261">
        <f t="shared" si="59"/>
        <v>14</v>
      </c>
      <c r="B261" s="29" t="s">
        <v>443</v>
      </c>
      <c r="C261" s="23" t="s">
        <v>301</v>
      </c>
      <c r="D261" s="25">
        <v>0</v>
      </c>
      <c r="E261" s="25">
        <v>127486288</v>
      </c>
      <c r="F261" s="25">
        <v>119165652</v>
      </c>
      <c r="G261" s="28">
        <f t="shared" si="60"/>
        <v>8320636</v>
      </c>
      <c r="H261" s="24"/>
      <c r="I261" s="26">
        <f t="shared" si="63"/>
        <v>0.93473309066775867</v>
      </c>
      <c r="J261" s="10"/>
    </row>
    <row r="262" spans="1:11" ht="13.8" x14ac:dyDescent="0.3">
      <c r="A262">
        <f t="shared" si="59"/>
        <v>14</v>
      </c>
      <c r="B262" s="29" t="s">
        <v>444</v>
      </c>
      <c r="C262" s="23" t="s">
        <v>301</v>
      </c>
      <c r="D262" s="25">
        <v>0</v>
      </c>
      <c r="E262" s="25">
        <v>0</v>
      </c>
      <c r="F262" s="25">
        <v>0</v>
      </c>
      <c r="G262" s="28">
        <f t="shared" si="60"/>
        <v>0</v>
      </c>
      <c r="H262" s="24"/>
      <c r="I262" s="26" t="e">
        <f t="shared" si="63"/>
        <v>#DIV/0!</v>
      </c>
      <c r="J262" s="10"/>
    </row>
    <row r="263" spans="1:11" ht="13.8" x14ac:dyDescent="0.3">
      <c r="A263">
        <f t="shared" si="59"/>
        <v>14</v>
      </c>
      <c r="B263" s="29" t="s">
        <v>479</v>
      </c>
      <c r="C263" s="23" t="s">
        <v>301</v>
      </c>
      <c r="D263" s="25">
        <v>0</v>
      </c>
      <c r="E263" s="25">
        <v>0</v>
      </c>
      <c r="F263" s="25">
        <v>0</v>
      </c>
      <c r="G263" s="28">
        <f t="shared" si="60"/>
        <v>0</v>
      </c>
      <c r="H263" s="24"/>
      <c r="I263" s="26" t="e">
        <f t="shared" si="63"/>
        <v>#DIV/0!</v>
      </c>
      <c r="J263" s="10"/>
    </row>
    <row r="264" spans="1:11" ht="13.8" x14ac:dyDescent="0.3">
      <c r="A264">
        <f t="shared" si="59"/>
        <v>14</v>
      </c>
      <c r="B264" s="29" t="s">
        <v>300</v>
      </c>
      <c r="C264" s="23" t="s">
        <v>301</v>
      </c>
      <c r="D264" s="25">
        <v>250000000</v>
      </c>
      <c r="E264" s="25">
        <v>449736655</v>
      </c>
      <c r="F264" s="25">
        <v>449736655</v>
      </c>
      <c r="G264" s="28">
        <f t="shared" si="60"/>
        <v>0</v>
      </c>
      <c r="H264" s="24"/>
      <c r="I264" s="26">
        <f t="shared" si="63"/>
        <v>1</v>
      </c>
      <c r="J264" s="10"/>
    </row>
    <row r="265" spans="1:11" ht="13.8" x14ac:dyDescent="0.3">
      <c r="A265">
        <f t="shared" si="59"/>
        <v>10</v>
      </c>
      <c r="B265" s="23" t="s">
        <v>193</v>
      </c>
      <c r="C265" s="23" t="s">
        <v>194</v>
      </c>
      <c r="D265" s="25">
        <f>SUM(D266:D279)</f>
        <v>9192986468</v>
      </c>
      <c r="E265" s="25">
        <f t="shared" ref="E265:F265" si="64">SUM(E266:E279)</f>
        <v>13043523413</v>
      </c>
      <c r="F265" s="25">
        <f t="shared" si="64"/>
        <v>12817740711</v>
      </c>
      <c r="G265" s="28">
        <f t="shared" si="60"/>
        <v>225782702</v>
      </c>
      <c r="H265" s="22"/>
      <c r="I265" s="26">
        <f t="shared" si="63"/>
        <v>0.98269005276787635</v>
      </c>
      <c r="J265" s="10"/>
    </row>
    <row r="266" spans="1:11" ht="13.8" x14ac:dyDescent="0.3">
      <c r="A266">
        <f t="shared" si="59"/>
        <v>14</v>
      </c>
      <c r="B266" s="29" t="s">
        <v>551</v>
      </c>
      <c r="C266" s="23" t="s">
        <v>196</v>
      </c>
      <c r="D266" s="25">
        <v>0</v>
      </c>
      <c r="E266" s="25">
        <v>395000000</v>
      </c>
      <c r="F266" s="25">
        <v>389110053</v>
      </c>
      <c r="G266" s="28">
        <f t="shared" si="60"/>
        <v>5889947</v>
      </c>
      <c r="H266" s="24"/>
      <c r="I266" s="26">
        <f t="shared" si="63"/>
        <v>0.98508874177215189</v>
      </c>
      <c r="J266" s="10"/>
    </row>
    <row r="267" spans="1:11" ht="13.8" x14ac:dyDescent="0.3">
      <c r="A267">
        <f t="shared" ref="A267:A330" si="65">LEN(B267)</f>
        <v>14</v>
      </c>
      <c r="B267" s="23" t="s">
        <v>195</v>
      </c>
      <c r="C267" s="23" t="s">
        <v>196</v>
      </c>
      <c r="D267" s="25">
        <v>4211258502</v>
      </c>
      <c r="E267" s="25">
        <v>4269347831</v>
      </c>
      <c r="F267" s="25">
        <v>4179375588</v>
      </c>
      <c r="G267" s="28">
        <f t="shared" si="60"/>
        <v>89972243</v>
      </c>
      <c r="H267" s="24"/>
      <c r="I267" s="26">
        <f t="shared" si="63"/>
        <v>0.97892599840502426</v>
      </c>
      <c r="J267" s="10"/>
    </row>
    <row r="268" spans="1:11" ht="13.8" x14ac:dyDescent="0.3">
      <c r="A268">
        <f t="shared" si="65"/>
        <v>14</v>
      </c>
      <c r="B268" s="29" t="s">
        <v>553</v>
      </c>
      <c r="C268" s="23" t="s">
        <v>552</v>
      </c>
      <c r="D268" s="25">
        <v>0</v>
      </c>
      <c r="E268" s="25">
        <v>271000000</v>
      </c>
      <c r="F268" s="25">
        <v>271000000</v>
      </c>
      <c r="G268" s="28">
        <f t="shared" si="60"/>
        <v>0</v>
      </c>
      <c r="H268" s="24"/>
      <c r="I268" s="26">
        <f t="shared" si="63"/>
        <v>1</v>
      </c>
      <c r="J268" s="10"/>
    </row>
    <row r="269" spans="1:11" ht="13.8" x14ac:dyDescent="0.3">
      <c r="A269">
        <f t="shared" si="65"/>
        <v>14</v>
      </c>
      <c r="B269" s="23" t="s">
        <v>197</v>
      </c>
      <c r="C269" s="23" t="s">
        <v>199</v>
      </c>
      <c r="D269" s="25">
        <v>2910898796</v>
      </c>
      <c r="E269" s="25">
        <v>3007822196</v>
      </c>
      <c r="F269" s="25">
        <v>3003044358</v>
      </c>
      <c r="G269" s="28">
        <f t="shared" si="60"/>
        <v>4777838</v>
      </c>
      <c r="H269" s="24"/>
      <c r="I269" s="26">
        <f t="shared" si="63"/>
        <v>0.99841152911021336</v>
      </c>
      <c r="J269" s="10"/>
      <c r="K269" s="32"/>
    </row>
    <row r="270" spans="1:11" ht="13.8" x14ac:dyDescent="0.3">
      <c r="A270">
        <f t="shared" si="65"/>
        <v>16</v>
      </c>
      <c r="B270" s="29" t="s">
        <v>411</v>
      </c>
      <c r="C270" s="23" t="s">
        <v>303</v>
      </c>
      <c r="D270" s="25">
        <v>0</v>
      </c>
      <c r="E270" s="57">
        <v>2030002687</v>
      </c>
      <c r="F270" s="57">
        <v>1909366909</v>
      </c>
      <c r="G270" s="28">
        <f t="shared" si="60"/>
        <v>120635778</v>
      </c>
      <c r="H270" s="24"/>
      <c r="I270" s="26">
        <f t="shared" si="63"/>
        <v>0.94057358703387761</v>
      </c>
      <c r="J270" s="10"/>
      <c r="K270" s="32"/>
    </row>
    <row r="271" spans="1:11" ht="13.8" x14ac:dyDescent="0.3">
      <c r="A271">
        <f t="shared" si="65"/>
        <v>16</v>
      </c>
      <c r="B271" s="29" t="s">
        <v>426</v>
      </c>
      <c r="C271" s="23" t="s">
        <v>303</v>
      </c>
      <c r="D271" s="25">
        <v>0</v>
      </c>
      <c r="E271" s="25">
        <v>0</v>
      </c>
      <c r="F271" s="25">
        <v>0</v>
      </c>
      <c r="G271" s="28">
        <f t="shared" si="60"/>
        <v>0</v>
      </c>
      <c r="H271" s="24"/>
      <c r="I271" s="26" t="e">
        <f t="shared" si="63"/>
        <v>#DIV/0!</v>
      </c>
      <c r="J271" s="10"/>
      <c r="K271" s="32"/>
    </row>
    <row r="272" spans="1:11" ht="13.8" x14ac:dyDescent="0.3">
      <c r="A272">
        <f t="shared" si="65"/>
        <v>16</v>
      </c>
      <c r="B272" s="29" t="s">
        <v>480</v>
      </c>
      <c r="C272" s="23" t="s">
        <v>303</v>
      </c>
      <c r="D272" s="25">
        <v>0</v>
      </c>
      <c r="E272" s="25">
        <v>0</v>
      </c>
      <c r="F272" s="25">
        <v>0</v>
      </c>
      <c r="G272" s="28">
        <f t="shared" si="60"/>
        <v>0</v>
      </c>
      <c r="H272" s="24"/>
      <c r="I272" s="26" t="e">
        <f t="shared" si="63"/>
        <v>#DIV/0!</v>
      </c>
      <c r="J272" s="10"/>
      <c r="K272" s="32"/>
    </row>
    <row r="273" spans="1:10" ht="13.8" x14ac:dyDescent="0.3">
      <c r="A273">
        <f t="shared" si="65"/>
        <v>16</v>
      </c>
      <c r="B273" s="29" t="s">
        <v>302</v>
      </c>
      <c r="C273" s="23" t="s">
        <v>303</v>
      </c>
      <c r="D273" s="25">
        <v>2000000000</v>
      </c>
      <c r="E273" s="25">
        <v>2955802699</v>
      </c>
      <c r="F273" s="25">
        <v>2954960073</v>
      </c>
      <c r="G273" s="28">
        <f t="shared" si="60"/>
        <v>842626</v>
      </c>
      <c r="H273" s="24"/>
      <c r="I273" s="26">
        <f t="shared" si="63"/>
        <v>0.99971492481541979</v>
      </c>
      <c r="J273" s="10"/>
    </row>
    <row r="274" spans="1:10" ht="13.8" x14ac:dyDescent="0.3">
      <c r="A274">
        <f t="shared" si="65"/>
        <v>16</v>
      </c>
      <c r="B274" s="29" t="s">
        <v>500</v>
      </c>
      <c r="C274" s="23" t="s">
        <v>303</v>
      </c>
      <c r="D274" s="25">
        <v>0</v>
      </c>
      <c r="E274" s="25">
        <v>45000000</v>
      </c>
      <c r="F274" s="25">
        <v>41456820</v>
      </c>
      <c r="G274" s="28">
        <f t="shared" si="60"/>
        <v>3543180</v>
      </c>
      <c r="H274" s="24"/>
      <c r="I274" s="26">
        <f t="shared" si="63"/>
        <v>0.92126266666666667</v>
      </c>
      <c r="J274" s="10"/>
    </row>
    <row r="275" spans="1:10" ht="13.8" x14ac:dyDescent="0.3">
      <c r="A275">
        <f t="shared" si="65"/>
        <v>16</v>
      </c>
      <c r="B275" s="29" t="s">
        <v>481</v>
      </c>
      <c r="C275" s="23" t="s">
        <v>200</v>
      </c>
      <c r="D275" s="25">
        <v>0</v>
      </c>
      <c r="E275" s="25">
        <v>0</v>
      </c>
      <c r="F275" s="25">
        <v>0</v>
      </c>
      <c r="G275" s="28">
        <f t="shared" si="60"/>
        <v>0</v>
      </c>
      <c r="H275" s="24"/>
      <c r="I275" s="26" t="e">
        <f t="shared" si="63"/>
        <v>#DIV/0!</v>
      </c>
      <c r="J275" s="10"/>
    </row>
    <row r="276" spans="1:10" ht="13.8" x14ac:dyDescent="0.3">
      <c r="A276">
        <f t="shared" si="65"/>
        <v>16</v>
      </c>
      <c r="B276" s="23" t="s">
        <v>201</v>
      </c>
      <c r="C276" s="23" t="s">
        <v>202</v>
      </c>
      <c r="D276" s="25">
        <v>43688000</v>
      </c>
      <c r="E276" s="25">
        <v>43688000</v>
      </c>
      <c r="F276" s="25">
        <v>43687790</v>
      </c>
      <c r="G276" s="28">
        <f t="shared" si="60"/>
        <v>210</v>
      </c>
      <c r="H276" s="24"/>
      <c r="I276" s="26">
        <f t="shared" si="63"/>
        <v>0.99999519318806085</v>
      </c>
      <c r="J276" s="10"/>
    </row>
    <row r="277" spans="1:10" ht="13.8" x14ac:dyDescent="0.3">
      <c r="A277">
        <f t="shared" si="65"/>
        <v>16</v>
      </c>
      <c r="B277" s="29" t="s">
        <v>456</v>
      </c>
      <c r="C277" s="23" t="s">
        <v>204</v>
      </c>
      <c r="D277" s="25">
        <v>0</v>
      </c>
      <c r="E277" s="25">
        <v>0</v>
      </c>
      <c r="F277" s="25">
        <v>0</v>
      </c>
      <c r="G277" s="28">
        <f t="shared" si="60"/>
        <v>0</v>
      </c>
      <c r="H277" s="24"/>
      <c r="I277" s="26" t="e">
        <f t="shared" si="63"/>
        <v>#DIV/0!</v>
      </c>
      <c r="J277" s="10"/>
    </row>
    <row r="278" spans="1:10" ht="13.8" x14ac:dyDescent="0.3">
      <c r="A278">
        <f t="shared" si="65"/>
        <v>16</v>
      </c>
      <c r="B278" s="29" t="s">
        <v>482</v>
      </c>
      <c r="C278" s="23" t="s">
        <v>204</v>
      </c>
      <c r="D278" s="25">
        <v>0</v>
      </c>
      <c r="E278" s="25">
        <v>0</v>
      </c>
      <c r="F278" s="25">
        <v>0</v>
      </c>
      <c r="G278" s="28">
        <f t="shared" si="60"/>
        <v>0</v>
      </c>
      <c r="H278" s="24"/>
      <c r="I278" s="26" t="e">
        <f t="shared" si="63"/>
        <v>#DIV/0!</v>
      </c>
      <c r="J278" s="10"/>
    </row>
    <row r="279" spans="1:10" ht="13.8" x14ac:dyDescent="0.3">
      <c r="A279">
        <f t="shared" si="65"/>
        <v>16</v>
      </c>
      <c r="B279" s="23" t="s">
        <v>203</v>
      </c>
      <c r="C279" s="23" t="s">
        <v>204</v>
      </c>
      <c r="D279" s="25">
        <v>27141170</v>
      </c>
      <c r="E279" s="25">
        <v>25860000</v>
      </c>
      <c r="F279" s="25">
        <v>25739120</v>
      </c>
      <c r="G279" s="28">
        <f t="shared" si="60"/>
        <v>120880</v>
      </c>
      <c r="H279" s="24"/>
      <c r="I279" s="26">
        <f t="shared" si="63"/>
        <v>0.99532559938128384</v>
      </c>
      <c r="J279" s="10"/>
    </row>
    <row r="280" spans="1:10" ht="13.8" x14ac:dyDescent="0.3">
      <c r="A280">
        <f t="shared" si="65"/>
        <v>10</v>
      </c>
      <c r="B280" s="23" t="s">
        <v>205</v>
      </c>
      <c r="C280" s="23" t="s">
        <v>206</v>
      </c>
      <c r="D280" s="25">
        <f>SUM(D281:D283)</f>
        <v>0</v>
      </c>
      <c r="E280" s="25">
        <f t="shared" ref="E280:F280" si="66">SUM(E281:E283)</f>
        <v>4087776</v>
      </c>
      <c r="F280" s="25">
        <f t="shared" si="66"/>
        <v>4087776</v>
      </c>
      <c r="G280" s="28">
        <f t="shared" si="60"/>
        <v>0</v>
      </c>
      <c r="H280" s="22"/>
      <c r="I280" s="26">
        <f t="shared" si="63"/>
        <v>1</v>
      </c>
      <c r="J280" s="10"/>
    </row>
    <row r="281" spans="1:10" ht="13.8" x14ac:dyDescent="0.3">
      <c r="A281">
        <f t="shared" si="65"/>
        <v>14</v>
      </c>
      <c r="B281" s="23" t="s">
        <v>207</v>
      </c>
      <c r="C281" s="23" t="s">
        <v>208</v>
      </c>
      <c r="D281" s="25">
        <v>0</v>
      </c>
      <c r="E281" s="25">
        <v>0</v>
      </c>
      <c r="F281" s="25">
        <v>0</v>
      </c>
      <c r="G281" s="28">
        <f t="shared" si="60"/>
        <v>0</v>
      </c>
      <c r="H281" s="24"/>
      <c r="I281" s="26" t="e">
        <f t="shared" si="63"/>
        <v>#DIV/0!</v>
      </c>
      <c r="J281" s="10"/>
    </row>
    <row r="282" spans="1:10" ht="13.8" x14ac:dyDescent="0.3">
      <c r="A282">
        <f t="shared" si="65"/>
        <v>14</v>
      </c>
      <c r="B282" s="29" t="s">
        <v>529</v>
      </c>
      <c r="C282" s="23" t="s">
        <v>527</v>
      </c>
      <c r="D282" s="25">
        <v>0</v>
      </c>
      <c r="E282" s="25">
        <v>1375176</v>
      </c>
      <c r="F282" s="25">
        <v>1375176</v>
      </c>
      <c r="G282" s="28">
        <f t="shared" si="60"/>
        <v>0</v>
      </c>
      <c r="H282" s="24"/>
      <c r="I282" s="26">
        <f t="shared" si="63"/>
        <v>1</v>
      </c>
      <c r="J282" s="10"/>
    </row>
    <row r="283" spans="1:10" ht="13.8" x14ac:dyDescent="0.3">
      <c r="A283">
        <f t="shared" si="65"/>
        <v>16</v>
      </c>
      <c r="B283" s="29" t="s">
        <v>530</v>
      </c>
      <c r="C283" s="23" t="s">
        <v>528</v>
      </c>
      <c r="D283" s="25">
        <v>0</v>
      </c>
      <c r="E283" s="25">
        <v>2712600</v>
      </c>
      <c r="F283" s="25">
        <v>2712600</v>
      </c>
      <c r="G283" s="28">
        <f t="shared" si="60"/>
        <v>0</v>
      </c>
      <c r="H283" s="24"/>
      <c r="I283" s="26">
        <f t="shared" si="63"/>
        <v>1</v>
      </c>
      <c r="J283" s="10"/>
    </row>
    <row r="284" spans="1:10" ht="13.8" x14ac:dyDescent="0.3">
      <c r="A284">
        <f t="shared" si="65"/>
        <v>10</v>
      </c>
      <c r="B284" s="23" t="s">
        <v>209</v>
      </c>
      <c r="C284" s="23" t="s">
        <v>210</v>
      </c>
      <c r="D284" s="25">
        <f>+D285+D300</f>
        <v>198425852.50999999</v>
      </c>
      <c r="E284" s="25">
        <f>+E285+E300</f>
        <v>306140830</v>
      </c>
      <c r="F284" s="25">
        <f>+F285+F300</f>
        <v>274503852</v>
      </c>
      <c r="G284" s="28">
        <f t="shared" si="60"/>
        <v>31636978</v>
      </c>
      <c r="H284" s="22"/>
      <c r="I284" s="26">
        <f t="shared" si="63"/>
        <v>0.89665874362462528</v>
      </c>
      <c r="J284" s="10"/>
    </row>
    <row r="285" spans="1:10" ht="13.8" x14ac:dyDescent="0.3">
      <c r="A285">
        <f t="shared" si="65"/>
        <v>12</v>
      </c>
      <c r="B285" s="17" t="s">
        <v>211</v>
      </c>
      <c r="C285" s="17" t="s">
        <v>212</v>
      </c>
      <c r="D285" s="20">
        <f>SUM(D286:D299)</f>
        <v>179858452.50999999</v>
      </c>
      <c r="E285" s="20">
        <f>SUM(E286:E299)</f>
        <v>306140830</v>
      </c>
      <c r="F285" s="20">
        <f>SUM(F286:F299)</f>
        <v>274503852</v>
      </c>
      <c r="G285" s="27">
        <f>+E285-F285</f>
        <v>31636978</v>
      </c>
      <c r="H285" s="22"/>
      <c r="I285" s="21">
        <f t="shared" si="63"/>
        <v>0.89665874362462528</v>
      </c>
      <c r="J285" s="10"/>
    </row>
    <row r="286" spans="1:10" ht="13.8" x14ac:dyDescent="0.3">
      <c r="A286">
        <f t="shared" si="65"/>
        <v>16</v>
      </c>
      <c r="B286" s="29" t="s">
        <v>457</v>
      </c>
      <c r="C286" s="23" t="s">
        <v>214</v>
      </c>
      <c r="D286" s="25">
        <v>0</v>
      </c>
      <c r="E286" s="25">
        <v>0</v>
      </c>
      <c r="F286" s="25">
        <v>0</v>
      </c>
      <c r="G286" s="28">
        <f t="shared" si="60"/>
        <v>0</v>
      </c>
      <c r="H286" s="35"/>
      <c r="I286" s="26" t="e">
        <f t="shared" si="63"/>
        <v>#DIV/0!</v>
      </c>
      <c r="J286" s="10"/>
    </row>
    <row r="287" spans="1:10" ht="13.8" x14ac:dyDescent="0.3">
      <c r="A287">
        <f t="shared" si="65"/>
        <v>16</v>
      </c>
      <c r="B287" s="29" t="s">
        <v>458</v>
      </c>
      <c r="C287" s="23" t="s">
        <v>214</v>
      </c>
      <c r="D287" s="25">
        <v>0</v>
      </c>
      <c r="E287" s="25">
        <v>0</v>
      </c>
      <c r="F287" s="25">
        <v>0</v>
      </c>
      <c r="G287" s="28">
        <f t="shared" si="60"/>
        <v>0</v>
      </c>
      <c r="H287" s="35"/>
      <c r="I287" s="26" t="e">
        <f t="shared" si="63"/>
        <v>#DIV/0!</v>
      </c>
      <c r="J287" s="10"/>
    </row>
    <row r="288" spans="1:10" ht="13.8" x14ac:dyDescent="0.3">
      <c r="A288">
        <f t="shared" si="65"/>
        <v>16</v>
      </c>
      <c r="B288" s="29" t="s">
        <v>483</v>
      </c>
      <c r="C288" s="23" t="s">
        <v>214</v>
      </c>
      <c r="D288" s="25">
        <v>0</v>
      </c>
      <c r="E288" s="25">
        <v>0</v>
      </c>
      <c r="F288" s="25">
        <v>0</v>
      </c>
      <c r="G288" s="28">
        <f t="shared" si="60"/>
        <v>0</v>
      </c>
      <c r="H288" s="35"/>
      <c r="I288" s="26" t="e">
        <f t="shared" si="63"/>
        <v>#DIV/0!</v>
      </c>
      <c r="J288" s="10"/>
    </row>
    <row r="289" spans="1:10" ht="13.8" x14ac:dyDescent="0.3">
      <c r="A289">
        <f t="shared" si="65"/>
        <v>16</v>
      </c>
      <c r="B289" s="29" t="s">
        <v>457</v>
      </c>
      <c r="C289" s="23" t="s">
        <v>214</v>
      </c>
      <c r="D289" s="25">
        <v>0</v>
      </c>
      <c r="E289" s="25">
        <v>37851668</v>
      </c>
      <c r="F289" s="25">
        <v>32351668</v>
      </c>
      <c r="G289" s="28">
        <f t="shared" si="60"/>
        <v>5500000</v>
      </c>
      <c r="H289" s="28">
        <f t="shared" si="60"/>
        <v>26851668</v>
      </c>
      <c r="I289" s="26">
        <f t="shared" si="63"/>
        <v>0.85469596742737997</v>
      </c>
      <c r="J289" s="10"/>
    </row>
    <row r="290" spans="1:10" ht="13.8" x14ac:dyDescent="0.3">
      <c r="A290">
        <f t="shared" si="65"/>
        <v>16</v>
      </c>
      <c r="B290" s="23" t="s">
        <v>213</v>
      </c>
      <c r="C290" s="23" t="s">
        <v>214</v>
      </c>
      <c r="D290" s="25">
        <v>104326452.51000001</v>
      </c>
      <c r="E290" s="25">
        <v>114269000</v>
      </c>
      <c r="F290" s="25">
        <v>114148333</v>
      </c>
      <c r="G290" s="28">
        <f t="shared" si="60"/>
        <v>120667</v>
      </c>
      <c r="H290" s="28">
        <f t="shared" si="60"/>
        <v>114027666</v>
      </c>
      <c r="I290" s="26">
        <f t="shared" si="63"/>
        <v>0.99894400931136174</v>
      </c>
      <c r="J290" s="10"/>
    </row>
    <row r="291" spans="1:10" ht="13.8" x14ac:dyDescent="0.3">
      <c r="A291">
        <f t="shared" si="65"/>
        <v>16</v>
      </c>
      <c r="B291" s="29" t="s">
        <v>427</v>
      </c>
      <c r="C291" s="23" t="s">
        <v>305</v>
      </c>
      <c r="D291" s="25">
        <v>0</v>
      </c>
      <c r="E291" s="25">
        <v>0</v>
      </c>
      <c r="F291" s="25">
        <v>0</v>
      </c>
      <c r="G291" s="28">
        <f t="shared" si="60"/>
        <v>0</v>
      </c>
      <c r="H291" s="28"/>
      <c r="I291" s="26" t="e">
        <f t="shared" si="63"/>
        <v>#DIV/0!</v>
      </c>
      <c r="J291" s="10"/>
    </row>
    <row r="292" spans="1:10" ht="13.8" x14ac:dyDescent="0.3">
      <c r="A292">
        <f t="shared" si="65"/>
        <v>16</v>
      </c>
      <c r="B292" s="29" t="s">
        <v>428</v>
      </c>
      <c r="C292" s="23" t="s">
        <v>305</v>
      </c>
      <c r="D292" s="25">
        <v>0</v>
      </c>
      <c r="E292" s="25">
        <v>0</v>
      </c>
      <c r="F292" s="25">
        <v>0</v>
      </c>
      <c r="G292" s="28">
        <f t="shared" si="60"/>
        <v>0</v>
      </c>
      <c r="H292" s="28"/>
      <c r="I292" s="26" t="e">
        <f t="shared" si="63"/>
        <v>#DIV/0!</v>
      </c>
      <c r="J292" s="10"/>
    </row>
    <row r="293" spans="1:10" ht="13.8" x14ac:dyDescent="0.3">
      <c r="A293">
        <f t="shared" si="65"/>
        <v>16</v>
      </c>
      <c r="B293" s="29" t="s">
        <v>304</v>
      </c>
      <c r="C293" s="23" t="s">
        <v>305</v>
      </c>
      <c r="D293" s="25">
        <v>0</v>
      </c>
      <c r="E293" s="25">
        <v>0</v>
      </c>
      <c r="F293" s="25">
        <v>0</v>
      </c>
      <c r="G293" s="28">
        <f t="shared" si="60"/>
        <v>0</v>
      </c>
      <c r="H293" s="24"/>
      <c r="I293" s="26" t="e">
        <f t="shared" si="63"/>
        <v>#DIV/0!</v>
      </c>
      <c r="J293" s="10"/>
    </row>
    <row r="294" spans="1:10" ht="13.8" x14ac:dyDescent="0.3">
      <c r="A294">
        <f t="shared" si="65"/>
        <v>16</v>
      </c>
      <c r="B294" s="29" t="s">
        <v>459</v>
      </c>
      <c r="C294" s="23" t="s">
        <v>216</v>
      </c>
      <c r="D294" s="25">
        <v>0</v>
      </c>
      <c r="E294" s="25">
        <v>0</v>
      </c>
      <c r="F294" s="25">
        <v>0</v>
      </c>
      <c r="G294" s="28">
        <f t="shared" si="60"/>
        <v>0</v>
      </c>
      <c r="H294" s="24"/>
      <c r="I294" s="26" t="e">
        <f t="shared" si="63"/>
        <v>#DIV/0!</v>
      </c>
      <c r="J294" s="10"/>
    </row>
    <row r="295" spans="1:10" ht="13.8" x14ac:dyDescent="0.3">
      <c r="A295">
        <f t="shared" si="65"/>
        <v>16</v>
      </c>
      <c r="B295" s="29" t="s">
        <v>609</v>
      </c>
      <c r="C295" s="23" t="s">
        <v>216</v>
      </c>
      <c r="D295" s="25">
        <v>0</v>
      </c>
      <c r="E295" s="25">
        <v>2172940</v>
      </c>
      <c r="F295" s="25">
        <v>2172940</v>
      </c>
      <c r="G295" s="28">
        <f t="shared" si="60"/>
        <v>0</v>
      </c>
      <c r="H295" s="24"/>
      <c r="I295" s="26">
        <f t="shared" si="63"/>
        <v>1</v>
      </c>
      <c r="J295" s="10"/>
    </row>
    <row r="296" spans="1:10" ht="13.8" x14ac:dyDescent="0.3">
      <c r="A296">
        <f t="shared" si="65"/>
        <v>16</v>
      </c>
      <c r="B296" s="29" t="s">
        <v>459</v>
      </c>
      <c r="C296" s="23" t="s">
        <v>216</v>
      </c>
      <c r="D296" s="25">
        <v>0</v>
      </c>
      <c r="E296" s="25">
        <v>3920287</v>
      </c>
      <c r="F296" s="25">
        <v>2373287</v>
      </c>
      <c r="G296" s="28">
        <f t="shared" si="60"/>
        <v>1547000</v>
      </c>
      <c r="H296" s="24"/>
      <c r="I296" s="26">
        <f t="shared" si="63"/>
        <v>0.60538603423677906</v>
      </c>
      <c r="J296" s="10"/>
    </row>
    <row r="297" spans="1:10" ht="13.8" x14ac:dyDescent="0.3">
      <c r="A297">
        <f t="shared" si="65"/>
        <v>16</v>
      </c>
      <c r="B297" s="23" t="s">
        <v>215</v>
      </c>
      <c r="C297" s="23" t="s">
        <v>216</v>
      </c>
      <c r="D297" s="25">
        <v>0</v>
      </c>
      <c r="E297" s="25">
        <v>52693504</v>
      </c>
      <c r="F297" s="25">
        <v>52693504</v>
      </c>
      <c r="G297" s="28">
        <f t="shared" si="60"/>
        <v>0</v>
      </c>
      <c r="H297" s="24"/>
      <c r="I297" s="26">
        <f t="shared" si="63"/>
        <v>1</v>
      </c>
      <c r="J297" s="10"/>
    </row>
    <row r="298" spans="1:10" ht="13.8" x14ac:dyDescent="0.3">
      <c r="A298">
        <f t="shared" si="65"/>
        <v>16</v>
      </c>
      <c r="B298" s="23" t="s">
        <v>217</v>
      </c>
      <c r="C298" s="23" t="s">
        <v>218</v>
      </c>
      <c r="D298" s="25">
        <v>75532000</v>
      </c>
      <c r="E298" s="25">
        <v>88843831</v>
      </c>
      <c r="F298" s="25">
        <v>64374520</v>
      </c>
      <c r="G298" s="28">
        <f t="shared" si="60"/>
        <v>24469311</v>
      </c>
      <c r="H298" s="24"/>
      <c r="I298" s="26">
        <f t="shared" si="63"/>
        <v>0.72458064083256379</v>
      </c>
      <c r="J298" s="10"/>
    </row>
    <row r="299" spans="1:10" ht="13.8" x14ac:dyDescent="0.3">
      <c r="A299">
        <f t="shared" si="65"/>
        <v>16</v>
      </c>
      <c r="B299" s="29" t="s">
        <v>581</v>
      </c>
      <c r="C299" s="23" t="s">
        <v>372</v>
      </c>
      <c r="D299" s="25">
        <v>0</v>
      </c>
      <c r="E299" s="25">
        <v>6389600</v>
      </c>
      <c r="F299" s="25">
        <v>6389600</v>
      </c>
      <c r="G299" s="28">
        <f t="shared" si="60"/>
        <v>0</v>
      </c>
      <c r="H299" s="24"/>
      <c r="I299" s="26">
        <f t="shared" si="63"/>
        <v>1</v>
      </c>
      <c r="J299" s="10"/>
    </row>
    <row r="300" spans="1:10" ht="13.8" x14ac:dyDescent="0.3">
      <c r="A300">
        <f t="shared" si="65"/>
        <v>12</v>
      </c>
      <c r="B300" s="17" t="s">
        <v>219</v>
      </c>
      <c r="C300" s="17" t="s">
        <v>220</v>
      </c>
      <c r="D300" s="20">
        <f>+D301</f>
        <v>18567400</v>
      </c>
      <c r="E300" s="20">
        <f>+E301</f>
        <v>0</v>
      </c>
      <c r="F300" s="20">
        <f>+F301</f>
        <v>0</v>
      </c>
      <c r="G300" s="27">
        <f t="shared" si="60"/>
        <v>0</v>
      </c>
      <c r="H300" s="22"/>
      <c r="I300" s="21" t="e">
        <f t="shared" si="63"/>
        <v>#DIV/0!</v>
      </c>
      <c r="J300" s="10"/>
    </row>
    <row r="301" spans="1:10" ht="13.8" x14ac:dyDescent="0.3">
      <c r="A301">
        <f t="shared" si="65"/>
        <v>16</v>
      </c>
      <c r="B301" s="23" t="s">
        <v>221</v>
      </c>
      <c r="C301" s="23" t="s">
        <v>222</v>
      </c>
      <c r="D301" s="25">
        <v>18567400</v>
      </c>
      <c r="E301" s="25">
        <v>0</v>
      </c>
      <c r="F301" s="25">
        <v>0</v>
      </c>
      <c r="G301" s="28">
        <f t="shared" si="60"/>
        <v>0</v>
      </c>
      <c r="H301" s="24"/>
      <c r="I301" s="26" t="e">
        <f t="shared" si="63"/>
        <v>#DIV/0!</v>
      </c>
      <c r="J301" s="10"/>
    </row>
    <row r="302" spans="1:10" ht="13.8" x14ac:dyDescent="0.3">
      <c r="A302">
        <f t="shared" si="65"/>
        <v>10</v>
      </c>
      <c r="B302" s="23" t="s">
        <v>223</v>
      </c>
      <c r="C302" s="23" t="s">
        <v>224</v>
      </c>
      <c r="D302" s="25">
        <f>+D303</f>
        <v>60000000</v>
      </c>
      <c r="E302" s="25">
        <f>+E303</f>
        <v>160000000</v>
      </c>
      <c r="F302" s="25">
        <f>+F303</f>
        <v>157602677</v>
      </c>
      <c r="G302" s="28">
        <f t="shared" si="60"/>
        <v>2397323</v>
      </c>
      <c r="H302" s="22"/>
      <c r="I302" s="26">
        <f t="shared" si="63"/>
        <v>0.98501673125</v>
      </c>
      <c r="J302" s="10"/>
    </row>
    <row r="303" spans="1:10" ht="13.8" x14ac:dyDescent="0.3">
      <c r="A303">
        <f t="shared" si="65"/>
        <v>14</v>
      </c>
      <c r="B303" s="23" t="s">
        <v>225</v>
      </c>
      <c r="C303" s="23" t="s">
        <v>226</v>
      </c>
      <c r="D303" s="25">
        <v>60000000</v>
      </c>
      <c r="E303" s="25">
        <v>160000000</v>
      </c>
      <c r="F303" s="25">
        <v>157602677</v>
      </c>
      <c r="G303" s="28">
        <f t="shared" si="60"/>
        <v>2397323</v>
      </c>
      <c r="H303" s="24"/>
      <c r="I303" s="26">
        <f t="shared" si="63"/>
        <v>0.98501673125</v>
      </c>
      <c r="J303" s="10"/>
    </row>
    <row r="304" spans="1:10" ht="13.8" x14ac:dyDescent="0.3">
      <c r="A304">
        <f t="shared" si="65"/>
        <v>8</v>
      </c>
      <c r="B304" s="17" t="s">
        <v>227</v>
      </c>
      <c r="C304" s="17" t="s">
        <v>228</v>
      </c>
      <c r="D304" s="20">
        <f>+D317+D319+D324+D329+D305+D311</f>
        <v>477462925</v>
      </c>
      <c r="E304" s="20">
        <f>+E317+E319+E324+E329+E305+E311</f>
        <v>797015777</v>
      </c>
      <c r="F304" s="20">
        <f>+F317+F319+F324+F329+F305+F311</f>
        <v>745451514</v>
      </c>
      <c r="G304" s="27">
        <f t="shared" si="60"/>
        <v>51564263</v>
      </c>
      <c r="H304" s="22"/>
      <c r="I304" s="21">
        <f t="shared" si="63"/>
        <v>0.93530333465406423</v>
      </c>
      <c r="J304" s="10"/>
    </row>
    <row r="305" spans="1:10" ht="13.8" x14ac:dyDescent="0.3">
      <c r="A305">
        <f t="shared" si="65"/>
        <v>10</v>
      </c>
      <c r="B305" s="29" t="s">
        <v>306</v>
      </c>
      <c r="C305" s="23" t="s">
        <v>307</v>
      </c>
      <c r="D305" s="25">
        <f>SUM(D309:D310)</f>
        <v>117837000</v>
      </c>
      <c r="E305" s="25">
        <f t="shared" ref="E305:F305" si="67">SUM(E309:E310)</f>
        <v>134753446</v>
      </c>
      <c r="F305" s="25">
        <f t="shared" si="67"/>
        <v>128069645</v>
      </c>
      <c r="G305" s="28">
        <f t="shared" si="60"/>
        <v>6683801</v>
      </c>
      <c r="H305" s="22"/>
      <c r="I305" s="26">
        <f>+F305/E305</f>
        <v>0.9503997767893817</v>
      </c>
      <c r="J305" s="10"/>
    </row>
    <row r="306" spans="1:10" ht="13.8" x14ac:dyDescent="0.3">
      <c r="A306">
        <f t="shared" si="65"/>
        <v>14</v>
      </c>
      <c r="B306" s="29" t="s">
        <v>460</v>
      </c>
      <c r="C306" s="23" t="s">
        <v>307</v>
      </c>
      <c r="D306" s="25">
        <v>0</v>
      </c>
      <c r="E306" s="25">
        <v>0</v>
      </c>
      <c r="F306" s="25">
        <v>0</v>
      </c>
      <c r="G306" s="28">
        <f t="shared" si="60"/>
        <v>0</v>
      </c>
      <c r="H306" s="24"/>
      <c r="I306" s="26" t="e">
        <f t="shared" si="63"/>
        <v>#DIV/0!</v>
      </c>
      <c r="J306" s="10"/>
    </row>
    <row r="307" spans="1:10" ht="13.8" x14ac:dyDescent="0.3">
      <c r="A307">
        <f t="shared" si="65"/>
        <v>14</v>
      </c>
      <c r="B307" s="29" t="s">
        <v>461</v>
      </c>
      <c r="C307" s="23" t="s">
        <v>307</v>
      </c>
      <c r="D307" s="25">
        <v>0</v>
      </c>
      <c r="E307" s="25">
        <v>0</v>
      </c>
      <c r="F307" s="25">
        <v>0</v>
      </c>
      <c r="G307" s="28">
        <f t="shared" si="60"/>
        <v>0</v>
      </c>
      <c r="H307" s="24"/>
      <c r="I307" s="26" t="e">
        <f t="shared" si="63"/>
        <v>#DIV/0!</v>
      </c>
      <c r="J307" s="10"/>
    </row>
    <row r="308" spans="1:10" ht="13.8" x14ac:dyDescent="0.3">
      <c r="A308">
        <f t="shared" si="65"/>
        <v>14</v>
      </c>
      <c r="B308" s="29" t="s">
        <v>484</v>
      </c>
      <c r="C308" s="23" t="s">
        <v>307</v>
      </c>
      <c r="D308" s="25">
        <v>0</v>
      </c>
      <c r="E308" s="25">
        <v>0</v>
      </c>
      <c r="F308" s="25">
        <v>0</v>
      </c>
      <c r="G308" s="28">
        <f t="shared" si="60"/>
        <v>0</v>
      </c>
      <c r="H308" s="24"/>
      <c r="I308" s="26" t="e">
        <f t="shared" si="63"/>
        <v>#DIV/0!</v>
      </c>
      <c r="J308" s="10"/>
    </row>
    <row r="309" spans="1:10" ht="13.8" x14ac:dyDescent="0.3">
      <c r="A309">
        <f t="shared" si="65"/>
        <v>14</v>
      </c>
      <c r="B309" s="29" t="s">
        <v>308</v>
      </c>
      <c r="C309" s="23" t="s">
        <v>307</v>
      </c>
      <c r="D309" s="25">
        <v>117837000</v>
      </c>
      <c r="E309" s="57">
        <v>100791683</v>
      </c>
      <c r="F309" s="57">
        <v>94107882</v>
      </c>
      <c r="G309" s="28">
        <f t="shared" si="60"/>
        <v>6683801</v>
      </c>
      <c r="H309" s="24"/>
      <c r="I309" s="26">
        <f t="shared" si="63"/>
        <v>0.93368697891471863</v>
      </c>
      <c r="J309" s="10"/>
    </row>
    <row r="310" spans="1:10" ht="13.8" x14ac:dyDescent="0.3">
      <c r="A310">
        <f t="shared" si="65"/>
        <v>14</v>
      </c>
      <c r="B310" s="29" t="s">
        <v>531</v>
      </c>
      <c r="C310" s="23" t="s">
        <v>307</v>
      </c>
      <c r="D310" s="25">
        <v>0</v>
      </c>
      <c r="E310" s="25">
        <v>33961763</v>
      </c>
      <c r="F310" s="25">
        <v>33961763</v>
      </c>
      <c r="G310" s="28">
        <f t="shared" si="60"/>
        <v>0</v>
      </c>
      <c r="H310" s="24"/>
      <c r="I310" s="26">
        <f t="shared" si="63"/>
        <v>1</v>
      </c>
      <c r="J310" s="10"/>
    </row>
    <row r="311" spans="1:10" ht="13.8" x14ac:dyDescent="0.3">
      <c r="A311">
        <f t="shared" si="65"/>
        <v>10</v>
      </c>
      <c r="B311" s="29" t="s">
        <v>309</v>
      </c>
      <c r="C311" s="23" t="s">
        <v>310</v>
      </c>
      <c r="D311" s="25">
        <f>SUM(D312:D316)</f>
        <v>150000000</v>
      </c>
      <c r="E311" s="25">
        <f>SUM(E312:E316)</f>
        <v>313463999</v>
      </c>
      <c r="F311" s="25">
        <f>SUM(F312:F316)</f>
        <v>285563777</v>
      </c>
      <c r="G311" s="28">
        <f t="shared" si="60"/>
        <v>27900222</v>
      </c>
      <c r="H311" s="22"/>
      <c r="I311" s="26">
        <f t="shared" si="63"/>
        <v>0.91099385546982703</v>
      </c>
      <c r="J311" s="10"/>
    </row>
    <row r="312" spans="1:10" ht="13.8" x14ac:dyDescent="0.3">
      <c r="A312">
        <f t="shared" si="65"/>
        <v>14</v>
      </c>
      <c r="B312" s="29" t="s">
        <v>462</v>
      </c>
      <c r="C312" s="23" t="s">
        <v>310</v>
      </c>
      <c r="D312" s="25">
        <v>0</v>
      </c>
      <c r="E312" s="25">
        <v>0</v>
      </c>
      <c r="F312" s="25">
        <v>0</v>
      </c>
      <c r="G312" s="28">
        <f t="shared" si="60"/>
        <v>0</v>
      </c>
      <c r="H312" s="24"/>
      <c r="I312" s="26" t="e">
        <f t="shared" si="63"/>
        <v>#DIV/0!</v>
      </c>
      <c r="J312" s="10"/>
    </row>
    <row r="313" spans="1:10" ht="13.8" x14ac:dyDescent="0.3">
      <c r="A313">
        <f t="shared" si="65"/>
        <v>14</v>
      </c>
      <c r="B313" s="29" t="s">
        <v>311</v>
      </c>
      <c r="C313" s="23" t="s">
        <v>310</v>
      </c>
      <c r="D313" s="25">
        <v>80000000</v>
      </c>
      <c r="E313" s="25">
        <v>245643999</v>
      </c>
      <c r="F313" s="25">
        <v>230195449</v>
      </c>
      <c r="G313" s="28">
        <f t="shared" si="60"/>
        <v>15448550</v>
      </c>
      <c r="H313" s="24"/>
      <c r="I313" s="26">
        <f t="shared" si="63"/>
        <v>0.93711000446626014</v>
      </c>
      <c r="J313" s="10"/>
    </row>
    <row r="314" spans="1:10" ht="13.8" x14ac:dyDescent="0.3">
      <c r="A314">
        <f t="shared" si="65"/>
        <v>14</v>
      </c>
      <c r="B314" s="29" t="s">
        <v>520</v>
      </c>
      <c r="C314" s="23" t="s">
        <v>310</v>
      </c>
      <c r="D314" s="25">
        <v>0</v>
      </c>
      <c r="E314" s="25">
        <v>30000000</v>
      </c>
      <c r="F314" s="25">
        <v>30000000</v>
      </c>
      <c r="G314" s="28">
        <f t="shared" si="60"/>
        <v>0</v>
      </c>
      <c r="H314" s="24"/>
      <c r="I314" s="26">
        <f t="shared" si="63"/>
        <v>1</v>
      </c>
      <c r="J314" s="10"/>
    </row>
    <row r="315" spans="1:10" ht="13.8" x14ac:dyDescent="0.3">
      <c r="A315">
        <f t="shared" si="65"/>
        <v>14</v>
      </c>
      <c r="B315" s="29" t="s">
        <v>412</v>
      </c>
      <c r="C315" s="23" t="s">
        <v>313</v>
      </c>
      <c r="D315" s="25">
        <v>0</v>
      </c>
      <c r="E315" s="25">
        <v>0</v>
      </c>
      <c r="F315" s="25">
        <v>0</v>
      </c>
      <c r="G315" s="28">
        <f t="shared" si="60"/>
        <v>0</v>
      </c>
      <c r="H315" s="24"/>
      <c r="I315" s="26" t="e">
        <f t="shared" si="63"/>
        <v>#DIV/0!</v>
      </c>
      <c r="J315" s="10"/>
    </row>
    <row r="316" spans="1:10" ht="13.8" x14ac:dyDescent="0.3">
      <c r="A316">
        <f t="shared" si="65"/>
        <v>14</v>
      </c>
      <c r="B316" s="29" t="s">
        <v>312</v>
      </c>
      <c r="C316" s="23" t="s">
        <v>313</v>
      </c>
      <c r="D316" s="25">
        <v>70000000</v>
      </c>
      <c r="E316" s="25">
        <v>37820000</v>
      </c>
      <c r="F316" s="25">
        <v>25368328</v>
      </c>
      <c r="G316" s="28">
        <f t="shared" si="60"/>
        <v>12451672</v>
      </c>
      <c r="H316" s="24"/>
      <c r="I316" s="26">
        <f t="shared" si="63"/>
        <v>0.67076488630354314</v>
      </c>
      <c r="J316" s="10"/>
    </row>
    <row r="317" spans="1:10" ht="13.8" x14ac:dyDescent="0.3">
      <c r="A317">
        <f t="shared" si="65"/>
        <v>10</v>
      </c>
      <c r="B317" s="23" t="s">
        <v>229</v>
      </c>
      <c r="C317" s="23" t="s">
        <v>230</v>
      </c>
      <c r="D317" s="25">
        <f>+D318</f>
        <v>29625925</v>
      </c>
      <c r="E317" s="25">
        <f>+E318</f>
        <v>29625925</v>
      </c>
      <c r="F317" s="25">
        <f>+F318</f>
        <v>29542090</v>
      </c>
      <c r="G317" s="28">
        <f t="shared" si="60"/>
        <v>83835</v>
      </c>
      <c r="H317" s="22"/>
      <c r="I317" s="26">
        <f t="shared" si="63"/>
        <v>0.99717021493843649</v>
      </c>
      <c r="J317" s="10"/>
    </row>
    <row r="318" spans="1:10" ht="13.8" x14ac:dyDescent="0.3">
      <c r="A318">
        <f t="shared" si="65"/>
        <v>14</v>
      </c>
      <c r="B318" s="23" t="s">
        <v>231</v>
      </c>
      <c r="C318" s="23" t="s">
        <v>232</v>
      </c>
      <c r="D318" s="25">
        <v>29625925</v>
      </c>
      <c r="E318" s="25">
        <v>29625925</v>
      </c>
      <c r="F318" s="25">
        <v>29542090</v>
      </c>
      <c r="G318" s="28">
        <f t="shared" si="60"/>
        <v>83835</v>
      </c>
      <c r="H318" s="24"/>
      <c r="I318" s="26">
        <f t="shared" si="63"/>
        <v>0.99717021493843649</v>
      </c>
      <c r="J318" s="10"/>
    </row>
    <row r="319" spans="1:10" ht="13.8" x14ac:dyDescent="0.3">
      <c r="A319">
        <f t="shared" si="65"/>
        <v>10</v>
      </c>
      <c r="B319" s="23" t="s">
        <v>233</v>
      </c>
      <c r="C319" s="23" t="s">
        <v>234</v>
      </c>
      <c r="D319" s="25">
        <f>SUM(D320:D323)</f>
        <v>120000000</v>
      </c>
      <c r="E319" s="25">
        <f t="shared" ref="E319:F319" si="68">SUM(E320:E323)</f>
        <v>164572407</v>
      </c>
      <c r="F319" s="25">
        <f t="shared" si="68"/>
        <v>149359418</v>
      </c>
      <c r="G319" s="28">
        <f t="shared" si="60"/>
        <v>15212989</v>
      </c>
      <c r="H319" s="22"/>
      <c r="I319" s="26">
        <f t="shared" si="63"/>
        <v>0.90756051225525314</v>
      </c>
      <c r="J319" s="10"/>
    </row>
    <row r="320" spans="1:10" ht="13.8" x14ac:dyDescent="0.3">
      <c r="A320">
        <f t="shared" si="65"/>
        <v>14</v>
      </c>
      <c r="B320" s="29" t="s">
        <v>513</v>
      </c>
      <c r="C320" s="23" t="s">
        <v>236</v>
      </c>
      <c r="D320" s="25">
        <v>0</v>
      </c>
      <c r="E320" s="25">
        <v>42953123</v>
      </c>
      <c r="F320" s="25">
        <v>29693949</v>
      </c>
      <c r="G320" s="28">
        <f t="shared" si="60"/>
        <v>13259174</v>
      </c>
      <c r="H320" s="24"/>
      <c r="I320" s="26">
        <f t="shared" si="63"/>
        <v>0.69131059457539323</v>
      </c>
      <c r="J320" s="10"/>
    </row>
    <row r="321" spans="1:10" ht="13.8" x14ac:dyDescent="0.3">
      <c r="A321">
        <f t="shared" si="65"/>
        <v>14</v>
      </c>
      <c r="B321" s="23" t="s">
        <v>235</v>
      </c>
      <c r="C321" s="23" t="s">
        <v>236</v>
      </c>
      <c r="D321" s="25">
        <v>120000000</v>
      </c>
      <c r="E321" s="25">
        <v>120000000</v>
      </c>
      <c r="F321" s="25">
        <v>118177865</v>
      </c>
      <c r="G321" s="28">
        <f t="shared" si="60"/>
        <v>1822135</v>
      </c>
      <c r="H321" s="24"/>
      <c r="I321" s="26">
        <f t="shared" si="63"/>
        <v>0.98481554166666663</v>
      </c>
      <c r="J321" s="10"/>
    </row>
    <row r="322" spans="1:10" ht="13.8" x14ac:dyDescent="0.3">
      <c r="A322">
        <f t="shared" si="65"/>
        <v>14</v>
      </c>
      <c r="B322" s="29" t="s">
        <v>463</v>
      </c>
      <c r="C322" s="23" t="s">
        <v>236</v>
      </c>
      <c r="D322" s="25">
        <v>0</v>
      </c>
      <c r="E322" s="25">
        <v>0</v>
      </c>
      <c r="F322" s="25">
        <v>0</v>
      </c>
      <c r="G322" s="28">
        <f t="shared" si="60"/>
        <v>0</v>
      </c>
      <c r="H322" s="24"/>
      <c r="I322" s="26" t="e">
        <f t="shared" si="63"/>
        <v>#DIV/0!</v>
      </c>
      <c r="J322" s="10"/>
    </row>
    <row r="323" spans="1:10" ht="13.8" x14ac:dyDescent="0.3">
      <c r="A323">
        <f t="shared" si="65"/>
        <v>14</v>
      </c>
      <c r="B323" s="29" t="s">
        <v>514</v>
      </c>
      <c r="C323" s="23" t="s">
        <v>515</v>
      </c>
      <c r="D323" s="25">
        <v>0</v>
      </c>
      <c r="E323" s="25">
        <v>1619284</v>
      </c>
      <c r="F323" s="25">
        <v>1487604</v>
      </c>
      <c r="G323" s="28">
        <f t="shared" si="60"/>
        <v>131680</v>
      </c>
      <c r="H323" s="24"/>
      <c r="I323" s="26">
        <f t="shared" si="63"/>
        <v>0.91868010799834987</v>
      </c>
      <c r="J323" s="10"/>
    </row>
    <row r="324" spans="1:10" ht="13.8" x14ac:dyDescent="0.3">
      <c r="A324">
        <f t="shared" si="65"/>
        <v>10</v>
      </c>
      <c r="B324" s="23" t="s">
        <v>237</v>
      </c>
      <c r="C324" s="23" t="s">
        <v>238</v>
      </c>
      <c r="D324" s="25">
        <f>SUM(D325:D328)</f>
        <v>60000000</v>
      </c>
      <c r="E324" s="25">
        <f t="shared" ref="E324:F324" si="69">SUM(E325:E328)</f>
        <v>154600000</v>
      </c>
      <c r="F324" s="25">
        <f t="shared" si="69"/>
        <v>152916584</v>
      </c>
      <c r="G324" s="28">
        <f>+E324-F324</f>
        <v>1683416</v>
      </c>
      <c r="H324" s="22"/>
      <c r="I324" s="26">
        <f t="shared" si="63"/>
        <v>0.98911115135834415</v>
      </c>
      <c r="J324" s="10"/>
    </row>
    <row r="325" spans="1:10" ht="13.8" x14ac:dyDescent="0.3">
      <c r="A325">
        <f t="shared" si="65"/>
        <v>14</v>
      </c>
      <c r="B325" s="29" t="s">
        <v>373</v>
      </c>
      <c r="C325" s="23" t="s">
        <v>375</v>
      </c>
      <c r="D325" s="25">
        <v>0</v>
      </c>
      <c r="E325" s="25">
        <v>0</v>
      </c>
      <c r="F325" s="25">
        <v>0</v>
      </c>
      <c r="G325" s="28">
        <f t="shared" ref="G325:G326" si="70">+E325-F325</f>
        <v>0</v>
      </c>
      <c r="H325" s="24"/>
      <c r="I325" s="26" t="e">
        <f t="shared" si="63"/>
        <v>#DIV/0!</v>
      </c>
      <c r="J325" s="10"/>
    </row>
    <row r="326" spans="1:10" ht="13.8" x14ac:dyDescent="0.3">
      <c r="A326">
        <f t="shared" si="65"/>
        <v>14</v>
      </c>
      <c r="B326" s="29" t="s">
        <v>374</v>
      </c>
      <c r="C326" s="23" t="s">
        <v>376</v>
      </c>
      <c r="D326" s="25">
        <v>0</v>
      </c>
      <c r="E326" s="25">
        <v>30000000</v>
      </c>
      <c r="F326" s="25">
        <v>30000000</v>
      </c>
      <c r="G326" s="28">
        <f t="shared" si="70"/>
        <v>0</v>
      </c>
      <c r="H326" s="24"/>
      <c r="I326" s="26">
        <f t="shared" si="63"/>
        <v>1</v>
      </c>
      <c r="J326" s="10"/>
    </row>
    <row r="327" spans="1:10" ht="13.8" x14ac:dyDescent="0.3">
      <c r="A327">
        <f t="shared" si="65"/>
        <v>14</v>
      </c>
      <c r="B327" s="23" t="s">
        <v>239</v>
      </c>
      <c r="C327" s="23" t="s">
        <v>240</v>
      </c>
      <c r="D327" s="25">
        <v>60000000</v>
      </c>
      <c r="E327" s="25">
        <v>120000000</v>
      </c>
      <c r="F327" s="25">
        <v>118316600</v>
      </c>
      <c r="G327" s="28">
        <f t="shared" si="60"/>
        <v>1683400</v>
      </c>
      <c r="H327" s="24"/>
      <c r="I327" s="26">
        <f t="shared" si="63"/>
        <v>0.98597166666666669</v>
      </c>
      <c r="J327" s="10"/>
    </row>
    <row r="328" spans="1:10" ht="13.8" x14ac:dyDescent="0.3">
      <c r="A328">
        <f t="shared" si="65"/>
        <v>14</v>
      </c>
      <c r="B328" s="29" t="s">
        <v>610</v>
      </c>
      <c r="C328" s="23" t="s">
        <v>240</v>
      </c>
      <c r="D328" s="25">
        <v>0</v>
      </c>
      <c r="E328" s="25">
        <v>4600000</v>
      </c>
      <c r="F328" s="25">
        <v>4599984</v>
      </c>
      <c r="G328" s="28">
        <f t="shared" si="60"/>
        <v>16</v>
      </c>
      <c r="H328" s="24"/>
      <c r="I328" s="26">
        <f t="shared" si="63"/>
        <v>0.99999652173913045</v>
      </c>
      <c r="J328" s="10"/>
    </row>
    <row r="329" spans="1:10" ht="13.8" x14ac:dyDescent="0.3">
      <c r="A329">
        <f t="shared" si="65"/>
        <v>10</v>
      </c>
      <c r="B329" s="23" t="s">
        <v>241</v>
      </c>
      <c r="C329" s="23" t="s">
        <v>242</v>
      </c>
      <c r="D329" s="25">
        <f>+D330</f>
        <v>0</v>
      </c>
      <c r="E329" s="25">
        <f>+E330</f>
        <v>0</v>
      </c>
      <c r="F329" s="25">
        <f>+F330</f>
        <v>0</v>
      </c>
      <c r="G329" s="28">
        <f t="shared" si="60"/>
        <v>0</v>
      </c>
      <c r="H329" s="22"/>
      <c r="I329" s="26" t="e">
        <f t="shared" si="63"/>
        <v>#DIV/0!</v>
      </c>
      <c r="J329" s="10"/>
    </row>
    <row r="330" spans="1:10" ht="13.8" x14ac:dyDescent="0.3">
      <c r="A330">
        <f t="shared" si="65"/>
        <v>14</v>
      </c>
      <c r="B330" s="23" t="s">
        <v>243</v>
      </c>
      <c r="C330" s="23" t="s">
        <v>244</v>
      </c>
      <c r="D330" s="25">
        <v>0</v>
      </c>
      <c r="E330" s="25">
        <v>0</v>
      </c>
      <c r="F330" s="25">
        <v>0</v>
      </c>
      <c r="G330" s="28">
        <f t="shared" si="60"/>
        <v>0</v>
      </c>
      <c r="H330" s="24"/>
      <c r="I330" s="26" t="e">
        <f t="shared" si="63"/>
        <v>#DIV/0!</v>
      </c>
      <c r="J330" s="10"/>
    </row>
    <row r="331" spans="1:10" ht="13.8" x14ac:dyDescent="0.3">
      <c r="A331">
        <f t="shared" ref="A331:A359" si="71">LEN(B331)</f>
        <v>8</v>
      </c>
      <c r="B331" s="30" t="s">
        <v>516</v>
      </c>
      <c r="C331" s="17" t="s">
        <v>246</v>
      </c>
      <c r="D331" s="20">
        <f>SUM(D332:D333)</f>
        <v>436880000</v>
      </c>
      <c r="E331" s="20">
        <f t="shared" ref="E331:F331" si="72">SUM(E332:E333)</f>
        <v>409841484</v>
      </c>
      <c r="F331" s="20">
        <f t="shared" si="72"/>
        <v>405969422</v>
      </c>
      <c r="G331" s="27">
        <f t="shared" si="60"/>
        <v>3872062</v>
      </c>
      <c r="H331" s="22"/>
      <c r="I331" s="21">
        <f t="shared" si="63"/>
        <v>0.99055229362774799</v>
      </c>
      <c r="J331" s="10"/>
    </row>
    <row r="332" spans="1:10" ht="13.8" x14ac:dyDescent="0.3">
      <c r="A332">
        <f t="shared" si="71"/>
        <v>14</v>
      </c>
      <c r="B332" s="29" t="s">
        <v>532</v>
      </c>
      <c r="C332" s="23" t="s">
        <v>246</v>
      </c>
      <c r="D332" s="25">
        <v>0</v>
      </c>
      <c r="E332" s="25">
        <v>65041484</v>
      </c>
      <c r="F332" s="25">
        <v>61814480</v>
      </c>
      <c r="G332" s="28">
        <f t="shared" si="60"/>
        <v>3227004</v>
      </c>
      <c r="H332" s="24"/>
      <c r="I332" s="26">
        <f t="shared" si="63"/>
        <v>0.950385449384888</v>
      </c>
      <c r="J332" s="10"/>
    </row>
    <row r="333" spans="1:10" ht="13.8" x14ac:dyDescent="0.3">
      <c r="A333">
        <f t="shared" si="71"/>
        <v>14</v>
      </c>
      <c r="B333" s="29" t="s">
        <v>517</v>
      </c>
      <c r="C333" s="23" t="s">
        <v>246</v>
      </c>
      <c r="D333" s="25">
        <v>436880000</v>
      </c>
      <c r="E333" s="25">
        <v>344800000</v>
      </c>
      <c r="F333" s="25">
        <v>344154942</v>
      </c>
      <c r="G333" s="28">
        <f t="shared" si="60"/>
        <v>645058</v>
      </c>
      <c r="H333" s="24"/>
      <c r="I333" s="26">
        <f t="shared" si="63"/>
        <v>0.9981291821345708</v>
      </c>
      <c r="J333" s="10"/>
    </row>
    <row r="334" spans="1:10" ht="13.8" x14ac:dyDescent="0.3">
      <c r="A334">
        <f t="shared" si="71"/>
        <v>8</v>
      </c>
      <c r="B334" s="30" t="s">
        <v>314</v>
      </c>
      <c r="C334" s="17" t="s">
        <v>315</v>
      </c>
      <c r="D334" s="20">
        <f>SUM(D335:D337)</f>
        <v>450000000</v>
      </c>
      <c r="E334" s="20">
        <f t="shared" ref="E334:F334" si="73">SUM(E335:E337)</f>
        <v>593967392</v>
      </c>
      <c r="F334" s="20">
        <f t="shared" si="73"/>
        <v>551705199</v>
      </c>
      <c r="G334" s="27">
        <f t="shared" si="60"/>
        <v>42262193</v>
      </c>
      <c r="H334" s="22"/>
      <c r="I334" s="21">
        <f t="shared" si="63"/>
        <v>0.92884762098186024</v>
      </c>
      <c r="J334" s="10"/>
    </row>
    <row r="335" spans="1:10" ht="13.8" x14ac:dyDescent="0.3">
      <c r="A335">
        <f t="shared" si="71"/>
        <v>14</v>
      </c>
      <c r="B335" s="29" t="s">
        <v>554</v>
      </c>
      <c r="C335" s="23" t="s">
        <v>315</v>
      </c>
      <c r="D335" s="25">
        <v>0</v>
      </c>
      <c r="E335" s="25">
        <v>60000000</v>
      </c>
      <c r="F335" s="25">
        <v>55448412</v>
      </c>
      <c r="G335" s="28">
        <f t="shared" si="60"/>
        <v>4551588</v>
      </c>
      <c r="H335" s="24"/>
      <c r="I335" s="26">
        <f t="shared" si="63"/>
        <v>0.92414019999999997</v>
      </c>
      <c r="J335" s="10"/>
    </row>
    <row r="336" spans="1:10" ht="13.8" x14ac:dyDescent="0.3">
      <c r="A336">
        <f t="shared" si="71"/>
        <v>14</v>
      </c>
      <c r="B336" s="29" t="s">
        <v>316</v>
      </c>
      <c r="C336" s="23" t="s">
        <v>315</v>
      </c>
      <c r="D336" s="25">
        <v>450000000</v>
      </c>
      <c r="E336" s="25">
        <v>450000000</v>
      </c>
      <c r="F336" s="25">
        <v>420223775</v>
      </c>
      <c r="G336" s="28">
        <f t="shared" si="60"/>
        <v>29776225</v>
      </c>
      <c r="H336" s="24"/>
      <c r="I336" s="26">
        <f t="shared" si="63"/>
        <v>0.9338306111111111</v>
      </c>
      <c r="J336" s="10"/>
    </row>
    <row r="337" spans="1:10" ht="13.8" x14ac:dyDescent="0.3">
      <c r="A337">
        <f t="shared" si="71"/>
        <v>14</v>
      </c>
      <c r="B337" s="29" t="s">
        <v>501</v>
      </c>
      <c r="C337" s="23" t="s">
        <v>315</v>
      </c>
      <c r="D337" s="25">
        <v>0</v>
      </c>
      <c r="E337" s="57">
        <v>83967392</v>
      </c>
      <c r="F337" s="57">
        <v>76033012</v>
      </c>
      <c r="G337" s="28">
        <f t="shared" si="60"/>
        <v>7934380</v>
      </c>
      <c r="H337" s="24"/>
      <c r="I337" s="26">
        <f t="shared" si="63"/>
        <v>0.90550641372784335</v>
      </c>
      <c r="J337" s="10"/>
    </row>
    <row r="338" spans="1:10" ht="13.8" x14ac:dyDescent="0.3">
      <c r="A338">
        <f t="shared" si="71"/>
        <v>2</v>
      </c>
      <c r="B338" s="17" t="s">
        <v>248</v>
      </c>
      <c r="C338" s="17" t="s">
        <v>265</v>
      </c>
      <c r="D338" s="20">
        <f>+D339</f>
        <v>284521000</v>
      </c>
      <c r="E338" s="20">
        <f>+E339</f>
        <v>284521000</v>
      </c>
      <c r="F338" s="20">
        <f>+F339</f>
        <v>93423979</v>
      </c>
      <c r="G338" s="27">
        <f t="shared" si="60"/>
        <v>191097021</v>
      </c>
      <c r="H338" s="22"/>
      <c r="I338" s="21">
        <f t="shared" si="63"/>
        <v>0.32835530242055949</v>
      </c>
      <c r="J338" s="10"/>
    </row>
    <row r="339" spans="1:10" ht="13.8" x14ac:dyDescent="0.3">
      <c r="A339">
        <f t="shared" si="71"/>
        <v>4</v>
      </c>
      <c r="B339" s="17" t="s">
        <v>249</v>
      </c>
      <c r="C339" s="17" t="s">
        <v>265</v>
      </c>
      <c r="D339" s="20">
        <f>+D340+D351</f>
        <v>284521000</v>
      </c>
      <c r="E339" s="20">
        <f>+E340+E351</f>
        <v>284521000</v>
      </c>
      <c r="F339" s="20">
        <f>+F340+F351</f>
        <v>93423979</v>
      </c>
      <c r="G339" s="27">
        <f t="shared" si="60"/>
        <v>191097021</v>
      </c>
      <c r="H339" s="22"/>
      <c r="I339" s="21">
        <f t="shared" si="63"/>
        <v>0.32835530242055949</v>
      </c>
      <c r="J339" s="10"/>
    </row>
    <row r="340" spans="1:10" ht="13.8" x14ac:dyDescent="0.3">
      <c r="A340">
        <f t="shared" si="71"/>
        <v>6</v>
      </c>
      <c r="B340" s="23" t="s">
        <v>250</v>
      </c>
      <c r="C340" s="23" t="s">
        <v>56</v>
      </c>
      <c r="D340" s="25">
        <f>SUM(D341:D350)</f>
        <v>160696000</v>
      </c>
      <c r="E340" s="25">
        <f>SUM(E341:E350)</f>
        <v>125696000</v>
      </c>
      <c r="F340" s="25">
        <f>SUM(F341:F350)</f>
        <v>10780000</v>
      </c>
      <c r="G340" s="28">
        <f t="shared" si="60"/>
        <v>114916000</v>
      </c>
      <c r="H340" s="22"/>
      <c r="I340" s="26">
        <f t="shared" si="63"/>
        <v>8.5762474541751524E-2</v>
      </c>
      <c r="J340" s="10"/>
    </row>
    <row r="341" spans="1:10" ht="13.8" x14ac:dyDescent="0.3">
      <c r="A341">
        <f t="shared" si="71"/>
        <v>14</v>
      </c>
      <c r="B341" s="23" t="s">
        <v>251</v>
      </c>
      <c r="C341" s="23" t="s">
        <v>57</v>
      </c>
      <c r="D341" s="25">
        <v>34500000</v>
      </c>
      <c r="E341" s="25">
        <v>34500000</v>
      </c>
      <c r="F341" s="25">
        <v>0</v>
      </c>
      <c r="G341" s="28">
        <f t="shared" si="60"/>
        <v>34500000</v>
      </c>
      <c r="H341" s="24"/>
      <c r="I341" s="26">
        <f t="shared" si="63"/>
        <v>0</v>
      </c>
      <c r="J341" s="10"/>
    </row>
    <row r="342" spans="1:10" ht="13.8" x14ac:dyDescent="0.3">
      <c r="A342">
        <f t="shared" si="71"/>
        <v>14</v>
      </c>
      <c r="B342" s="23" t="s">
        <v>252</v>
      </c>
      <c r="C342" s="23" t="s">
        <v>75</v>
      </c>
      <c r="D342" s="25">
        <v>10780000</v>
      </c>
      <c r="E342" s="25">
        <v>10780000</v>
      </c>
      <c r="F342" s="25">
        <v>10780000</v>
      </c>
      <c r="G342" s="28">
        <f t="shared" si="60"/>
        <v>0</v>
      </c>
      <c r="H342" s="24"/>
      <c r="I342" s="26">
        <f t="shared" si="63"/>
        <v>1</v>
      </c>
      <c r="J342" s="10"/>
    </row>
    <row r="343" spans="1:10" ht="13.8" x14ac:dyDescent="0.3">
      <c r="A343">
        <f t="shared" si="71"/>
        <v>14</v>
      </c>
      <c r="B343" s="23" t="s">
        <v>253</v>
      </c>
      <c r="C343" s="23" t="s">
        <v>266</v>
      </c>
      <c r="D343" s="25">
        <v>88400000</v>
      </c>
      <c r="E343" s="25">
        <v>53400000</v>
      </c>
      <c r="F343" s="25">
        <v>0</v>
      </c>
      <c r="G343" s="28">
        <f t="shared" si="60"/>
        <v>53400000</v>
      </c>
      <c r="H343" s="24"/>
      <c r="I343" s="26">
        <f t="shared" si="63"/>
        <v>0</v>
      </c>
      <c r="J343" s="10"/>
    </row>
    <row r="344" spans="1:10" ht="13.8" x14ac:dyDescent="0.3">
      <c r="A344">
        <f t="shared" si="71"/>
        <v>14</v>
      </c>
      <c r="B344" s="23" t="s">
        <v>254</v>
      </c>
      <c r="C344" s="23" t="s">
        <v>83</v>
      </c>
      <c r="D344" s="25">
        <v>0</v>
      </c>
      <c r="E344" s="25">
        <v>0</v>
      </c>
      <c r="F344" s="25">
        <v>0</v>
      </c>
      <c r="G344" s="28">
        <f t="shared" si="60"/>
        <v>0</v>
      </c>
      <c r="H344" s="24"/>
      <c r="I344" s="26" t="e">
        <f t="shared" si="63"/>
        <v>#DIV/0!</v>
      </c>
      <c r="J344" s="10"/>
    </row>
    <row r="345" spans="1:10" ht="13.8" x14ac:dyDescent="0.3">
      <c r="A345">
        <f t="shared" si="71"/>
        <v>14</v>
      </c>
      <c r="B345" s="23" t="s">
        <v>255</v>
      </c>
      <c r="C345" s="23" t="s">
        <v>91</v>
      </c>
      <c r="D345" s="25">
        <v>550000</v>
      </c>
      <c r="E345" s="25">
        <v>550000</v>
      </c>
      <c r="F345" s="25">
        <v>0</v>
      </c>
      <c r="G345" s="28">
        <f t="shared" si="60"/>
        <v>550000</v>
      </c>
      <c r="H345" s="24"/>
      <c r="I345" s="26">
        <f t="shared" si="63"/>
        <v>0</v>
      </c>
      <c r="J345" s="10"/>
    </row>
    <row r="346" spans="1:10" ht="13.8" x14ac:dyDescent="0.3">
      <c r="A346">
        <f t="shared" si="71"/>
        <v>14</v>
      </c>
      <c r="B346" s="23" t="s">
        <v>256</v>
      </c>
      <c r="C346" s="23" t="s">
        <v>267</v>
      </c>
      <c r="D346" s="25">
        <v>550000</v>
      </c>
      <c r="E346" s="25">
        <v>550000</v>
      </c>
      <c r="F346" s="25">
        <v>0</v>
      </c>
      <c r="G346" s="28">
        <f t="shared" si="60"/>
        <v>550000</v>
      </c>
      <c r="H346" s="24"/>
      <c r="I346" s="26">
        <f t="shared" si="63"/>
        <v>0</v>
      </c>
      <c r="J346" s="10"/>
    </row>
    <row r="347" spans="1:10" ht="13.8" x14ac:dyDescent="0.3">
      <c r="A347">
        <f t="shared" si="71"/>
        <v>14</v>
      </c>
      <c r="B347" s="23" t="s">
        <v>257</v>
      </c>
      <c r="C347" s="23" t="s">
        <v>106</v>
      </c>
      <c r="D347" s="25">
        <v>1100000</v>
      </c>
      <c r="E347" s="25">
        <v>1100000</v>
      </c>
      <c r="F347" s="25">
        <v>0</v>
      </c>
      <c r="G347" s="28">
        <f t="shared" si="60"/>
        <v>1100000</v>
      </c>
      <c r="H347" s="24"/>
      <c r="I347" s="26">
        <f t="shared" si="63"/>
        <v>0</v>
      </c>
      <c r="J347" s="10"/>
    </row>
    <row r="348" spans="1:10" ht="13.8" x14ac:dyDescent="0.3">
      <c r="A348">
        <f t="shared" si="71"/>
        <v>14</v>
      </c>
      <c r="B348" s="23" t="s">
        <v>258</v>
      </c>
      <c r="C348" s="23" t="s">
        <v>109</v>
      </c>
      <c r="D348" s="25">
        <v>6468000</v>
      </c>
      <c r="E348" s="25">
        <v>6468000</v>
      </c>
      <c r="F348" s="25">
        <v>0</v>
      </c>
      <c r="G348" s="28">
        <f t="shared" si="60"/>
        <v>6468000</v>
      </c>
      <c r="H348" s="24"/>
      <c r="I348" s="26">
        <f t="shared" si="63"/>
        <v>0</v>
      </c>
      <c r="J348" s="10"/>
    </row>
    <row r="349" spans="1:10" ht="13.8" x14ac:dyDescent="0.3">
      <c r="A349">
        <f t="shared" si="71"/>
        <v>14</v>
      </c>
      <c r="B349" s="23" t="s">
        <v>259</v>
      </c>
      <c r="C349" s="23" t="s">
        <v>125</v>
      </c>
      <c r="D349" s="25">
        <v>11880000</v>
      </c>
      <c r="E349" s="25">
        <v>11880000</v>
      </c>
      <c r="F349" s="25">
        <v>0</v>
      </c>
      <c r="G349" s="28">
        <f t="shared" si="60"/>
        <v>11880000</v>
      </c>
      <c r="H349" s="24"/>
      <c r="I349" s="26">
        <f t="shared" si="63"/>
        <v>0</v>
      </c>
      <c r="J349" s="10"/>
    </row>
    <row r="350" spans="1:10" ht="13.8" x14ac:dyDescent="0.3">
      <c r="A350">
        <f t="shared" si="71"/>
        <v>14</v>
      </c>
      <c r="B350" s="23" t="s">
        <v>260</v>
      </c>
      <c r="C350" s="23" t="s">
        <v>145</v>
      </c>
      <c r="D350" s="25">
        <v>6468000</v>
      </c>
      <c r="E350" s="25">
        <v>6468000</v>
      </c>
      <c r="F350" s="25">
        <v>0</v>
      </c>
      <c r="G350" s="28">
        <f t="shared" si="60"/>
        <v>6468000</v>
      </c>
      <c r="H350" s="24"/>
      <c r="I350" s="26">
        <f t="shared" si="63"/>
        <v>0</v>
      </c>
      <c r="J350" s="10"/>
    </row>
    <row r="351" spans="1:10" ht="13.8" x14ac:dyDescent="0.3">
      <c r="A351">
        <f t="shared" si="71"/>
        <v>6</v>
      </c>
      <c r="B351" s="23" t="s">
        <v>261</v>
      </c>
      <c r="C351" s="23" t="s">
        <v>127</v>
      </c>
      <c r="D351" s="25">
        <f>SUM(D352:D354)</f>
        <v>123825000</v>
      </c>
      <c r="E351" s="25">
        <f>SUM(E352:E354)</f>
        <v>158825000</v>
      </c>
      <c r="F351" s="25">
        <f>SUM(F352:F354)</f>
        <v>82643979</v>
      </c>
      <c r="G351" s="28">
        <f t="shared" si="60"/>
        <v>76181021</v>
      </c>
      <c r="H351" s="22"/>
      <c r="I351" s="26">
        <f t="shared" si="63"/>
        <v>0.52034616086888086</v>
      </c>
      <c r="J351" s="10"/>
    </row>
    <row r="352" spans="1:10" ht="13.8" x14ac:dyDescent="0.3">
      <c r="A352">
        <f t="shared" si="71"/>
        <v>14</v>
      </c>
      <c r="B352" s="23" t="s">
        <v>262</v>
      </c>
      <c r="C352" s="23" t="s">
        <v>208</v>
      </c>
      <c r="D352" s="25">
        <v>114101000</v>
      </c>
      <c r="E352" s="25">
        <v>149101000</v>
      </c>
      <c r="F352" s="25">
        <v>79567829</v>
      </c>
      <c r="G352" s="28">
        <f t="shared" si="60"/>
        <v>69533171</v>
      </c>
      <c r="H352" s="24"/>
      <c r="I352" s="26">
        <f t="shared" si="63"/>
        <v>0.53365053889645275</v>
      </c>
      <c r="J352" s="10"/>
    </row>
    <row r="353" spans="1:11" ht="13.8" x14ac:dyDescent="0.3">
      <c r="A353">
        <f t="shared" si="71"/>
        <v>16</v>
      </c>
      <c r="B353" s="23" t="s">
        <v>263</v>
      </c>
      <c r="C353" s="23" t="s">
        <v>216</v>
      </c>
      <c r="D353" s="25">
        <v>0</v>
      </c>
      <c r="E353" s="25">
        <v>0</v>
      </c>
      <c r="F353" s="25">
        <v>0</v>
      </c>
      <c r="G353" s="28">
        <f t="shared" si="60"/>
        <v>0</v>
      </c>
      <c r="H353" s="24"/>
      <c r="I353" s="26" t="e">
        <f t="shared" si="63"/>
        <v>#DIV/0!</v>
      </c>
      <c r="J353" s="10"/>
    </row>
    <row r="354" spans="1:11" ht="13.8" x14ac:dyDescent="0.3">
      <c r="A354">
        <f t="shared" si="71"/>
        <v>16</v>
      </c>
      <c r="B354" s="23" t="s">
        <v>264</v>
      </c>
      <c r="C354" s="23" t="s">
        <v>218</v>
      </c>
      <c r="D354" s="25">
        <v>9724000</v>
      </c>
      <c r="E354" s="25">
        <v>9724000</v>
      </c>
      <c r="F354" s="25">
        <v>3076150</v>
      </c>
      <c r="G354" s="28">
        <f t="shared" si="60"/>
        <v>6647850</v>
      </c>
      <c r="H354" s="24"/>
      <c r="I354" s="26">
        <f t="shared" si="63"/>
        <v>0.31634615384615383</v>
      </c>
      <c r="J354" s="10"/>
    </row>
    <row r="355" spans="1:11" ht="13.8" x14ac:dyDescent="0.3">
      <c r="A355">
        <f t="shared" si="71"/>
        <v>2</v>
      </c>
      <c r="B355" s="17">
        <v>24</v>
      </c>
      <c r="C355" s="17" t="s">
        <v>268</v>
      </c>
      <c r="D355" s="20">
        <f>+D356+D360</f>
        <v>2594423256</v>
      </c>
      <c r="E355" s="20">
        <f>+E356+E360</f>
        <v>7392747064</v>
      </c>
      <c r="F355" s="20">
        <f>+F356+F360</f>
        <v>6738752144</v>
      </c>
      <c r="G355" s="27">
        <f t="shared" si="60"/>
        <v>653994920</v>
      </c>
      <c r="H355" s="22"/>
      <c r="I355" s="21">
        <f t="shared" si="63"/>
        <v>0.91153560180832938</v>
      </c>
      <c r="J355" s="10"/>
    </row>
    <row r="356" spans="1:11" ht="13.8" x14ac:dyDescent="0.3">
      <c r="A356">
        <f t="shared" si="71"/>
        <v>4</v>
      </c>
      <c r="B356" s="17">
        <v>2402</v>
      </c>
      <c r="C356" s="17" t="s">
        <v>24</v>
      </c>
      <c r="D356" s="20">
        <f t="shared" ref="D356:F358" si="74">+D357</f>
        <v>2594423256</v>
      </c>
      <c r="E356" s="20">
        <f t="shared" si="74"/>
        <v>7392747064</v>
      </c>
      <c r="F356" s="20">
        <f t="shared" si="74"/>
        <v>6738752144</v>
      </c>
      <c r="G356" s="27">
        <f t="shared" si="60"/>
        <v>653994920</v>
      </c>
      <c r="H356" s="22"/>
      <c r="I356" s="21">
        <f t="shared" si="63"/>
        <v>0.91153560180832938</v>
      </c>
      <c r="J356" s="10"/>
    </row>
    <row r="357" spans="1:11" ht="13.8" x14ac:dyDescent="0.3">
      <c r="A357">
        <f t="shared" si="71"/>
        <v>6</v>
      </c>
      <c r="B357" s="17">
        <v>240201</v>
      </c>
      <c r="C357" s="17" t="s">
        <v>26</v>
      </c>
      <c r="D357" s="20">
        <f t="shared" si="74"/>
        <v>2594423256</v>
      </c>
      <c r="E357" s="20">
        <f t="shared" si="74"/>
        <v>7392747064</v>
      </c>
      <c r="F357" s="20">
        <f t="shared" si="74"/>
        <v>6738752144</v>
      </c>
      <c r="G357" s="27">
        <f t="shared" si="60"/>
        <v>653994920</v>
      </c>
      <c r="H357" s="22"/>
      <c r="I357" s="21">
        <f t="shared" si="63"/>
        <v>0.91153560180832938</v>
      </c>
      <c r="J357" s="10"/>
      <c r="K357" s="32"/>
    </row>
    <row r="358" spans="1:11" ht="13.8" x14ac:dyDescent="0.3">
      <c r="A358">
        <f t="shared" si="71"/>
        <v>8</v>
      </c>
      <c r="B358" s="17">
        <v>24020101</v>
      </c>
      <c r="C358" s="17" t="s">
        <v>28</v>
      </c>
      <c r="D358" s="20">
        <f t="shared" si="74"/>
        <v>2594423256</v>
      </c>
      <c r="E358" s="20">
        <f t="shared" si="74"/>
        <v>7392747064</v>
      </c>
      <c r="F358" s="20">
        <f t="shared" si="74"/>
        <v>6738752144</v>
      </c>
      <c r="G358" s="27">
        <f t="shared" si="60"/>
        <v>653994920</v>
      </c>
      <c r="H358" s="22"/>
      <c r="I358" s="21">
        <f t="shared" si="63"/>
        <v>0.91153560180832938</v>
      </c>
      <c r="J358" s="10"/>
    </row>
    <row r="359" spans="1:11" ht="13.8" x14ac:dyDescent="0.3">
      <c r="A359">
        <f t="shared" si="71"/>
        <v>10</v>
      </c>
      <c r="B359" s="23">
        <v>2402010101</v>
      </c>
      <c r="C359" s="23" t="s">
        <v>30</v>
      </c>
      <c r="D359" s="25">
        <v>2594423256</v>
      </c>
      <c r="E359" s="25">
        <v>7392747064</v>
      </c>
      <c r="F359" s="25">
        <v>6738752144</v>
      </c>
      <c r="G359" s="28">
        <f t="shared" si="60"/>
        <v>653994920</v>
      </c>
      <c r="H359" s="24"/>
      <c r="I359" s="26">
        <f t="shared" si="63"/>
        <v>0.91153560180832938</v>
      </c>
      <c r="J359" s="10"/>
    </row>
    <row r="360" spans="1:11" ht="13.8" x14ac:dyDescent="0.3">
      <c r="B360" s="17">
        <v>240202</v>
      </c>
      <c r="C360" s="17" t="s">
        <v>54</v>
      </c>
      <c r="D360" s="20">
        <f>+D361</f>
        <v>0</v>
      </c>
      <c r="E360" s="20">
        <f>+E361</f>
        <v>0</v>
      </c>
      <c r="F360" s="20">
        <f>+F361</f>
        <v>0</v>
      </c>
      <c r="G360" s="27">
        <f t="shared" si="60"/>
        <v>0</v>
      </c>
      <c r="H360" s="22"/>
      <c r="I360" s="21" t="e">
        <f t="shared" si="63"/>
        <v>#DIV/0!</v>
      </c>
      <c r="J360" s="10"/>
    </row>
    <row r="361" spans="1:11" ht="13.8" x14ac:dyDescent="0.3">
      <c r="B361" s="23">
        <v>24020202</v>
      </c>
      <c r="C361" s="23" t="s">
        <v>127</v>
      </c>
      <c r="D361" s="25"/>
      <c r="E361" s="25"/>
      <c r="F361" s="25"/>
      <c r="G361" s="28">
        <f t="shared" si="60"/>
        <v>0</v>
      </c>
      <c r="H361" s="24"/>
      <c r="I361" s="26">
        <v>0</v>
      </c>
      <c r="J361" s="10"/>
    </row>
    <row r="362" spans="1:11" ht="10.5" customHeight="1" x14ac:dyDescent="0.25">
      <c r="B362" s="11"/>
      <c r="C362" s="11"/>
      <c r="D362" s="11"/>
      <c r="E362" s="11"/>
      <c r="F362" s="11"/>
      <c r="G362" s="11"/>
      <c r="H362" s="11"/>
      <c r="I362" s="11"/>
      <c r="J362" s="10"/>
    </row>
    <row r="363" spans="1:11" ht="12.75" customHeight="1" x14ac:dyDescent="0.25">
      <c r="B363" s="11" t="s">
        <v>18</v>
      </c>
      <c r="C363" s="12" t="s">
        <v>19</v>
      </c>
      <c r="D363" s="11"/>
      <c r="E363" s="11"/>
      <c r="F363" s="11"/>
      <c r="G363" s="11"/>
      <c r="H363" s="11"/>
      <c r="I363" s="11"/>
      <c r="J363" s="10"/>
    </row>
    <row r="364" spans="1:11" ht="13.2" x14ac:dyDescent="0.25">
      <c r="B364" s="11"/>
      <c r="C364" s="11" t="s">
        <v>20</v>
      </c>
      <c r="D364" s="11"/>
      <c r="E364" s="11"/>
      <c r="F364" s="11"/>
      <c r="G364" s="11"/>
      <c r="H364" s="11"/>
      <c r="I364" s="11"/>
      <c r="J364" s="10"/>
    </row>
    <row r="365" spans="1:11" ht="12.75" customHeight="1" x14ac:dyDescent="0.25">
      <c r="B365" s="11"/>
      <c r="C365" s="11"/>
      <c r="D365" s="11"/>
      <c r="E365" s="11"/>
      <c r="F365" s="11"/>
      <c r="G365" s="11"/>
      <c r="H365" s="11"/>
      <c r="I365" s="11"/>
      <c r="J365" s="10"/>
    </row>
    <row r="366" spans="1:11" ht="39" customHeight="1" x14ac:dyDescent="0.25">
      <c r="B366" s="62" t="s">
        <v>21</v>
      </c>
      <c r="C366" s="63"/>
      <c r="D366" s="63"/>
      <c r="E366" s="63"/>
      <c r="F366" s="63"/>
      <c r="G366" s="63"/>
      <c r="H366" s="63"/>
      <c r="I366" s="63"/>
      <c r="J366" s="10"/>
    </row>
    <row r="367" spans="1:11" ht="12.75" customHeight="1" x14ac:dyDescent="0.25">
      <c r="J367" s="10"/>
    </row>
    <row r="368" spans="1:11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  <row r="1281" spans="10:10" ht="12.75" customHeight="1" x14ac:dyDescent="0.25">
      <c r="J1281" s="10"/>
    </row>
    <row r="1282" spans="10:10" ht="12.75" customHeight="1" x14ac:dyDescent="0.25">
      <c r="J1282" s="10"/>
    </row>
    <row r="1283" spans="10:10" ht="12.75" customHeight="1" x14ac:dyDescent="0.25">
      <c r="J1283" s="10"/>
    </row>
    <row r="1284" spans="10:10" ht="12.75" customHeight="1" x14ac:dyDescent="0.25">
      <c r="J1284" s="10"/>
    </row>
    <row r="1285" spans="10:10" ht="12.75" customHeight="1" x14ac:dyDescent="0.25">
      <c r="J1285" s="10"/>
    </row>
    <row r="1286" spans="10:10" ht="12.75" customHeight="1" x14ac:dyDescent="0.25">
      <c r="J1286" s="10"/>
    </row>
    <row r="1287" spans="10:10" ht="12.75" customHeight="1" x14ac:dyDescent="0.25">
      <c r="J1287" s="10"/>
    </row>
    <row r="1288" spans="10:10" ht="12.75" customHeight="1" x14ac:dyDescent="0.25">
      <c r="J1288" s="10"/>
    </row>
    <row r="1289" spans="10:10" ht="12.75" customHeight="1" x14ac:dyDescent="0.25">
      <c r="J1289" s="10"/>
    </row>
    <row r="1290" spans="10:10" ht="12.75" customHeight="1" x14ac:dyDescent="0.25">
      <c r="J1290" s="10"/>
    </row>
    <row r="1291" spans="10:10" ht="12.75" customHeight="1" x14ac:dyDescent="0.25">
      <c r="J1291" s="10"/>
    </row>
    <row r="1292" spans="10:10" ht="12.75" customHeight="1" x14ac:dyDescent="0.25">
      <c r="J1292" s="10"/>
    </row>
    <row r="1293" spans="10:10" ht="12.75" customHeight="1" x14ac:dyDescent="0.25">
      <c r="J1293" s="10"/>
    </row>
    <row r="1294" spans="10:10" ht="12.75" customHeight="1" x14ac:dyDescent="0.25">
      <c r="J1294" s="10"/>
    </row>
    <row r="1295" spans="10:10" ht="12.75" customHeight="1" x14ac:dyDescent="0.25">
      <c r="J1295" s="10"/>
    </row>
    <row r="1296" spans="10:10" ht="12.75" customHeight="1" x14ac:dyDescent="0.25">
      <c r="J1296" s="10"/>
    </row>
    <row r="1297" spans="10:10" ht="12.75" customHeight="1" x14ac:dyDescent="0.25">
      <c r="J1297" s="10"/>
    </row>
    <row r="1298" spans="10:10" ht="12.75" customHeight="1" x14ac:dyDescent="0.25">
      <c r="J1298" s="10"/>
    </row>
    <row r="1299" spans="10:10" ht="12.75" customHeight="1" x14ac:dyDescent="0.25">
      <c r="J1299" s="10"/>
    </row>
    <row r="1300" spans="10:10" ht="12.75" customHeight="1" x14ac:dyDescent="0.25">
      <c r="J1300" s="10"/>
    </row>
    <row r="1301" spans="10:10" ht="12.75" customHeight="1" x14ac:dyDescent="0.25">
      <c r="J1301" s="10"/>
    </row>
    <row r="1302" spans="10:10" ht="12.75" customHeight="1" x14ac:dyDescent="0.25">
      <c r="J1302" s="10"/>
    </row>
    <row r="1303" spans="10:10" ht="12.75" customHeight="1" x14ac:dyDescent="0.25">
      <c r="J1303" s="10"/>
    </row>
    <row r="1304" spans="10:10" ht="12.75" customHeight="1" x14ac:dyDescent="0.25">
      <c r="J1304" s="10"/>
    </row>
    <row r="1305" spans="10:10" ht="12.75" customHeight="1" x14ac:dyDescent="0.25">
      <c r="J1305" s="10"/>
    </row>
    <row r="1306" spans="10:10" ht="12.75" customHeight="1" x14ac:dyDescent="0.25">
      <c r="J1306" s="10"/>
    </row>
    <row r="1307" spans="10:10" ht="12.75" customHeight="1" x14ac:dyDescent="0.25">
      <c r="J1307" s="10"/>
    </row>
    <row r="1308" spans="10:10" ht="12.75" customHeight="1" x14ac:dyDescent="0.25">
      <c r="J1308" s="10"/>
    </row>
    <row r="1309" spans="10:10" ht="12.75" customHeight="1" x14ac:dyDescent="0.25">
      <c r="J1309" s="10"/>
    </row>
    <row r="1310" spans="10:10" ht="12.75" customHeight="1" x14ac:dyDescent="0.25">
      <c r="J1310" s="10"/>
    </row>
    <row r="1311" spans="10:10" ht="12.75" customHeight="1" x14ac:dyDescent="0.25">
      <c r="J1311" s="10"/>
    </row>
    <row r="1312" spans="10:10" ht="12.75" customHeight="1" x14ac:dyDescent="0.25">
      <c r="J1312" s="10"/>
    </row>
    <row r="1313" spans="10:10" ht="12.75" customHeight="1" x14ac:dyDescent="0.25">
      <c r="J1313" s="10"/>
    </row>
    <row r="1314" spans="10:10" ht="12.75" customHeight="1" x14ac:dyDescent="0.25">
      <c r="J1314" s="10"/>
    </row>
    <row r="1315" spans="10:10" ht="12.75" customHeight="1" x14ac:dyDescent="0.25">
      <c r="J1315" s="10"/>
    </row>
    <row r="1316" spans="10:10" ht="12.75" customHeight="1" x14ac:dyDescent="0.25">
      <c r="J1316" s="10"/>
    </row>
    <row r="1317" spans="10:10" ht="12.75" customHeight="1" x14ac:dyDescent="0.25">
      <c r="J1317" s="10"/>
    </row>
    <row r="1318" spans="10:10" ht="12.75" customHeight="1" x14ac:dyDescent="0.25">
      <c r="J1318" s="10"/>
    </row>
    <row r="1319" spans="10:10" ht="12.75" customHeight="1" x14ac:dyDescent="0.25">
      <c r="J1319" s="10"/>
    </row>
    <row r="1320" spans="10:10" ht="12.75" customHeight="1" x14ac:dyDescent="0.25">
      <c r="J1320" s="10"/>
    </row>
    <row r="1321" spans="10:10" ht="12.75" customHeight="1" x14ac:dyDescent="0.25">
      <c r="J1321" s="10"/>
    </row>
    <row r="1322" spans="10:10" ht="12.75" customHeight="1" x14ac:dyDescent="0.25">
      <c r="J1322" s="10"/>
    </row>
    <row r="1323" spans="10:10" ht="12.75" customHeight="1" x14ac:dyDescent="0.25">
      <c r="J1323" s="10"/>
    </row>
    <row r="1324" spans="10:10" ht="12.75" customHeight="1" x14ac:dyDescent="0.25">
      <c r="J1324" s="10"/>
    </row>
    <row r="1325" spans="10:10" ht="12.75" customHeight="1" x14ac:dyDescent="0.25">
      <c r="J1325" s="10"/>
    </row>
    <row r="1326" spans="10:10" ht="12.75" customHeight="1" x14ac:dyDescent="0.25">
      <c r="J1326" s="10"/>
    </row>
    <row r="1327" spans="10:10" ht="12.75" customHeight="1" x14ac:dyDescent="0.25">
      <c r="J1327" s="10"/>
    </row>
    <row r="1328" spans="10:10" ht="12.75" customHeight="1" x14ac:dyDescent="0.25">
      <c r="J1328" s="10"/>
    </row>
    <row r="1329" spans="10:10" ht="12.75" customHeight="1" x14ac:dyDescent="0.25">
      <c r="J1329" s="10"/>
    </row>
    <row r="1330" spans="10:10" ht="12.75" customHeight="1" x14ac:dyDescent="0.25">
      <c r="J1330" s="10"/>
    </row>
    <row r="1331" spans="10:10" ht="12.75" customHeight="1" x14ac:dyDescent="0.25">
      <c r="J1331" s="10"/>
    </row>
    <row r="1332" spans="10:10" ht="12.75" customHeight="1" x14ac:dyDescent="0.25">
      <c r="J1332" s="10"/>
    </row>
    <row r="1333" spans="10:10" ht="12.75" customHeight="1" x14ac:dyDescent="0.25">
      <c r="J1333" s="10"/>
    </row>
    <row r="1334" spans="10:10" ht="12.75" customHeight="1" x14ac:dyDescent="0.25">
      <c r="J1334" s="10"/>
    </row>
    <row r="1335" spans="10:10" ht="12.75" customHeight="1" x14ac:dyDescent="0.25">
      <c r="J1335" s="10"/>
    </row>
    <row r="1336" spans="10:10" ht="12.75" customHeight="1" x14ac:dyDescent="0.25">
      <c r="J1336" s="10"/>
    </row>
    <row r="1337" spans="10:10" ht="12.75" customHeight="1" x14ac:dyDescent="0.25">
      <c r="J1337" s="10"/>
    </row>
    <row r="1338" spans="10:10" ht="12.75" customHeight="1" x14ac:dyDescent="0.25">
      <c r="J1338" s="10"/>
    </row>
    <row r="1339" spans="10:10" ht="12.75" customHeight="1" x14ac:dyDescent="0.25">
      <c r="J1339" s="10"/>
    </row>
  </sheetData>
  <autoFilter ref="A8:I361" xr:uid="{61EE0C6B-4768-4225-B93D-E49906AAD3C2}">
    <filterColumn colId="2" showButton="0"/>
    <filterColumn colId="6" showButton="0"/>
  </autoFilter>
  <mergeCells count="7">
    <mergeCell ref="B366:I366"/>
    <mergeCell ref="B1:B3"/>
    <mergeCell ref="C1:G1"/>
    <mergeCell ref="I1:J3"/>
    <mergeCell ref="C2:G2"/>
    <mergeCell ref="C3:G3"/>
    <mergeCell ref="E4:F4"/>
  </mergeCells>
  <pageMargins left="0.11811023622047245" right="0.11811023622047245" top="0" bottom="0" header="0" footer="0"/>
  <pageSetup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274"/>
  <sheetViews>
    <sheetView topLeftCell="A3" zoomScaleNormal="100" workbookViewId="0">
      <selection activeCell="B8" sqref="B8:I292"/>
    </sheetView>
  </sheetViews>
  <sheetFormatPr baseColWidth="10" defaultRowHeight="15" customHeight="1" x14ac:dyDescent="0.25"/>
  <cols>
    <col min="2" max="2" width="7.21875" customWidth="1"/>
    <col min="3" max="3" width="31.109375" customWidth="1"/>
    <col min="4" max="4" width="16" customWidth="1"/>
    <col min="5" max="5" width="15.109375" bestFit="1" customWidth="1"/>
    <col min="6" max="6" width="15.109375" customWidth="1"/>
    <col min="7" max="7" width="16.44140625" customWidth="1"/>
    <col min="8" max="8" width="0.33203125" customWidth="1"/>
    <col min="9" max="9" width="9.33203125" bestFit="1" customWidth="1"/>
    <col min="10" max="10" width="13.6640625" customWidth="1"/>
    <col min="11" max="11" width="18.44140625" customWidth="1"/>
    <col min="12" max="26" width="10" customWidth="1"/>
  </cols>
  <sheetData>
    <row r="1" spans="1:26" ht="15.75" customHeight="1" x14ac:dyDescent="0.25">
      <c r="B1" s="64"/>
      <c r="C1" s="66" t="s">
        <v>0</v>
      </c>
      <c r="D1" s="67"/>
      <c r="E1" s="67"/>
      <c r="F1" s="67"/>
      <c r="G1" s="67"/>
      <c r="I1" s="68"/>
      <c r="J1" s="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B2" s="65"/>
      <c r="C2" s="66" t="s">
        <v>1</v>
      </c>
      <c r="D2" s="67"/>
      <c r="E2" s="67"/>
      <c r="F2" s="67"/>
      <c r="G2" s="67"/>
      <c r="I2" s="70"/>
      <c r="J2" s="7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B3" s="65"/>
      <c r="C3" s="74" t="s">
        <v>2</v>
      </c>
      <c r="D3" s="65"/>
      <c r="E3" s="65"/>
      <c r="F3" s="65"/>
      <c r="G3" s="65"/>
      <c r="I3" s="72"/>
      <c r="J3" s="7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B4" s="13" t="s">
        <v>3</v>
      </c>
      <c r="C4" s="14" t="s">
        <v>4</v>
      </c>
      <c r="D4" s="14">
        <v>4</v>
      </c>
      <c r="E4" s="75" t="s">
        <v>5</v>
      </c>
      <c r="F4" s="76"/>
      <c r="G4" s="14">
        <v>2012</v>
      </c>
      <c r="I4" s="13" t="s">
        <v>6</v>
      </c>
      <c r="J4" s="14" t="s">
        <v>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25">
      <c r="B5" s="2"/>
      <c r="C5" s="1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2" x14ac:dyDescent="0.25">
      <c r="B6" s="3" t="s">
        <v>317</v>
      </c>
      <c r="C6" s="4"/>
      <c r="D6" s="4"/>
      <c r="E6" s="36" t="s">
        <v>507</v>
      </c>
      <c r="F6" s="4"/>
      <c r="G6" s="4"/>
      <c r="H6" s="34"/>
      <c r="I6" s="33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199999999999999" customHeight="1" x14ac:dyDescent="0.25">
      <c r="B7" s="7"/>
      <c r="C7" s="8"/>
      <c r="D7" s="8"/>
      <c r="E7" s="8"/>
      <c r="F7" s="8"/>
      <c r="G7" s="8"/>
      <c r="H7" s="8"/>
      <c r="I7" s="9"/>
      <c r="J7" s="10"/>
    </row>
    <row r="8" spans="1:26" ht="25.95" customHeight="1" x14ac:dyDescent="0.25">
      <c r="B8" s="41" t="s">
        <v>8</v>
      </c>
      <c r="C8" s="48" t="s">
        <v>9</v>
      </c>
      <c r="D8" s="40" t="s">
        <v>509</v>
      </c>
      <c r="E8" s="40" t="s">
        <v>510</v>
      </c>
      <c r="F8" s="38" t="s">
        <v>11</v>
      </c>
      <c r="G8" s="44" t="s">
        <v>12</v>
      </c>
      <c r="H8" s="45"/>
      <c r="I8" s="38" t="s">
        <v>13</v>
      </c>
      <c r="J8" s="10"/>
    </row>
    <row r="9" spans="1:26" ht="12.75" hidden="1" customHeight="1" x14ac:dyDescent="0.25">
      <c r="A9" s="39" t="s">
        <v>508</v>
      </c>
      <c r="B9" s="42"/>
      <c r="C9" s="43"/>
      <c r="D9" s="15" t="s">
        <v>14</v>
      </c>
      <c r="E9" s="15" t="s">
        <v>15</v>
      </c>
      <c r="F9" s="15" t="s">
        <v>16</v>
      </c>
      <c r="G9" s="46"/>
      <c r="H9" s="47"/>
      <c r="I9" s="15" t="s">
        <v>17</v>
      </c>
      <c r="J9" s="10"/>
    </row>
    <row r="10" spans="1:26" ht="13.8" x14ac:dyDescent="0.3">
      <c r="A10">
        <f>LEN(B10)</f>
        <v>1</v>
      </c>
      <c r="B10" s="17">
        <v>2</v>
      </c>
      <c r="C10" s="18" t="s">
        <v>22</v>
      </c>
      <c r="D10" s="20">
        <f>+D11+D273+D290</f>
        <v>22917049966.785004</v>
      </c>
      <c r="E10" s="20">
        <f>+E11+E273+E290</f>
        <v>39412041569</v>
      </c>
      <c r="F10" s="20">
        <f>+F11+F273+F290</f>
        <v>37598540074</v>
      </c>
      <c r="G10" s="20">
        <f>+E10-F10</f>
        <v>1813501495</v>
      </c>
      <c r="H10" s="19"/>
      <c r="I10" s="21">
        <f>+F10/E10</f>
        <v>0.95398610620500235</v>
      </c>
      <c r="J10" s="10"/>
      <c r="K10" s="32"/>
      <c r="N10" s="16"/>
    </row>
    <row r="11" spans="1:26" ht="13.8" x14ac:dyDescent="0.3">
      <c r="A11">
        <f t="shared" ref="A11:A74" si="0">LEN(B11)</f>
        <v>2</v>
      </c>
      <c r="B11" s="17" t="s">
        <v>23</v>
      </c>
      <c r="C11" s="17" t="s">
        <v>24</v>
      </c>
      <c r="D11" s="20">
        <f>+D12+D31</f>
        <v>20038105710.785004</v>
      </c>
      <c r="E11" s="20">
        <f>+E12+E31</f>
        <v>31734773505</v>
      </c>
      <c r="F11" s="20">
        <f>+F12+F31</f>
        <v>30766363951</v>
      </c>
      <c r="G11" s="20">
        <f t="shared" ref="G11:G74" si="1">+E11-F11</f>
        <v>968409554</v>
      </c>
      <c r="H11" s="22"/>
      <c r="I11" s="21">
        <f t="shared" ref="I11:I130" si="2">+F11/E11</f>
        <v>0.96948427711805096</v>
      </c>
      <c r="J11" s="10"/>
      <c r="K11" s="32"/>
    </row>
    <row r="12" spans="1:26" ht="13.8" x14ac:dyDescent="0.3">
      <c r="A12">
        <f t="shared" si="0"/>
        <v>4</v>
      </c>
      <c r="B12" s="17" t="s">
        <v>25</v>
      </c>
      <c r="C12" s="17" t="s">
        <v>26</v>
      </c>
      <c r="D12" s="20">
        <f>+D13</f>
        <v>16319652.4</v>
      </c>
      <c r="E12" s="20">
        <f>+E13</f>
        <v>972037144</v>
      </c>
      <c r="F12" s="20">
        <f>+F13</f>
        <v>967192824</v>
      </c>
      <c r="G12" s="20">
        <f t="shared" si="1"/>
        <v>4844320</v>
      </c>
      <c r="H12" s="22"/>
      <c r="I12" s="21">
        <f t="shared" si="2"/>
        <v>0.9950163221334678</v>
      </c>
      <c r="J12" s="10"/>
      <c r="K12" s="32"/>
    </row>
    <row r="13" spans="1:26" ht="13.8" x14ac:dyDescent="0.3">
      <c r="A13">
        <f t="shared" si="0"/>
        <v>6</v>
      </c>
      <c r="B13" s="17" t="s">
        <v>27</v>
      </c>
      <c r="C13" s="17" t="s">
        <v>28</v>
      </c>
      <c r="D13" s="20">
        <v>16319652.4</v>
      </c>
      <c r="E13" s="20">
        <v>972037144</v>
      </c>
      <c r="F13" s="20">
        <v>967192824</v>
      </c>
      <c r="G13" s="20">
        <f t="shared" si="1"/>
        <v>4844320</v>
      </c>
      <c r="H13" s="22"/>
      <c r="I13" s="21">
        <f t="shared" si="2"/>
        <v>0.9950163221334678</v>
      </c>
      <c r="J13" s="10"/>
    </row>
    <row r="14" spans="1:26" ht="13.8" hidden="1" x14ac:dyDescent="0.3">
      <c r="A14">
        <f t="shared" si="0"/>
        <v>8</v>
      </c>
      <c r="B14" s="23" t="s">
        <v>29</v>
      </c>
      <c r="C14" s="23" t="s">
        <v>30</v>
      </c>
      <c r="D14" s="25">
        <v>0</v>
      </c>
      <c r="E14" s="25">
        <v>0</v>
      </c>
      <c r="F14" s="25">
        <v>0</v>
      </c>
      <c r="G14" s="25">
        <f t="shared" si="1"/>
        <v>0</v>
      </c>
      <c r="H14" s="24"/>
      <c r="I14" s="26" t="e">
        <f t="shared" si="2"/>
        <v>#DIV/0!</v>
      </c>
      <c r="J14" s="10"/>
    </row>
    <row r="15" spans="1:26" ht="13.8" hidden="1" x14ac:dyDescent="0.3">
      <c r="A15">
        <f t="shared" si="0"/>
        <v>8</v>
      </c>
      <c r="B15" s="17" t="s">
        <v>31</v>
      </c>
      <c r="C15" s="17" t="s">
        <v>32</v>
      </c>
      <c r="D15" s="20">
        <f t="shared" ref="D15:F17" si="3">+D16</f>
        <v>0</v>
      </c>
      <c r="E15" s="20">
        <f t="shared" si="3"/>
        <v>0</v>
      </c>
      <c r="F15" s="20">
        <f t="shared" si="3"/>
        <v>0</v>
      </c>
      <c r="G15" s="20">
        <f t="shared" si="1"/>
        <v>0</v>
      </c>
      <c r="H15" s="20">
        <f t="shared" ref="H15" si="4">+H16</f>
        <v>0</v>
      </c>
      <c r="I15" s="21" t="e">
        <f t="shared" si="2"/>
        <v>#DIV/0!</v>
      </c>
      <c r="J15" s="10"/>
    </row>
    <row r="16" spans="1:26" ht="13.8" hidden="1" x14ac:dyDescent="0.3">
      <c r="A16">
        <f t="shared" si="0"/>
        <v>10</v>
      </c>
      <c r="B16" s="17" t="s">
        <v>33</v>
      </c>
      <c r="C16" s="17" t="s">
        <v>34</v>
      </c>
      <c r="D16" s="20">
        <f t="shared" si="3"/>
        <v>0</v>
      </c>
      <c r="E16" s="20">
        <f t="shared" si="3"/>
        <v>0</v>
      </c>
      <c r="F16" s="20">
        <f t="shared" si="3"/>
        <v>0</v>
      </c>
      <c r="G16" s="20">
        <f t="shared" si="1"/>
        <v>0</v>
      </c>
      <c r="H16" s="22"/>
      <c r="I16" s="21" t="e">
        <f t="shared" si="2"/>
        <v>#DIV/0!</v>
      </c>
      <c r="J16" s="10"/>
    </row>
    <row r="17" spans="1:11" ht="13.8" hidden="1" x14ac:dyDescent="0.3">
      <c r="A17">
        <f t="shared" si="0"/>
        <v>12</v>
      </c>
      <c r="B17" s="17" t="s">
        <v>35</v>
      </c>
      <c r="C17" s="17" t="s">
        <v>36</v>
      </c>
      <c r="D17" s="20">
        <f>+D18</f>
        <v>0</v>
      </c>
      <c r="E17" s="20">
        <f>+E18</f>
        <v>0</v>
      </c>
      <c r="F17" s="20">
        <f t="shared" si="3"/>
        <v>0</v>
      </c>
      <c r="G17" s="20">
        <f t="shared" si="1"/>
        <v>0</v>
      </c>
      <c r="H17" s="22"/>
      <c r="I17" s="21" t="e">
        <f t="shared" si="2"/>
        <v>#DIV/0!</v>
      </c>
      <c r="J17" s="10"/>
    </row>
    <row r="18" spans="1:11" ht="13.8" hidden="1" x14ac:dyDescent="0.3">
      <c r="A18">
        <f t="shared" si="0"/>
        <v>16</v>
      </c>
      <c r="B18" s="23" t="s">
        <v>37</v>
      </c>
      <c r="C18" s="23" t="s">
        <v>38</v>
      </c>
      <c r="D18" s="25">
        <v>0</v>
      </c>
      <c r="E18" s="25">
        <v>0</v>
      </c>
      <c r="F18" s="25">
        <v>0</v>
      </c>
      <c r="G18" s="25">
        <f t="shared" si="1"/>
        <v>0</v>
      </c>
      <c r="H18" s="24"/>
      <c r="I18" s="26" t="e">
        <f t="shared" si="2"/>
        <v>#DIV/0!</v>
      </c>
      <c r="J18" s="10"/>
    </row>
    <row r="19" spans="1:11" ht="13.8" hidden="1" x14ac:dyDescent="0.3">
      <c r="A19">
        <f t="shared" si="0"/>
        <v>8</v>
      </c>
      <c r="B19" s="17" t="s">
        <v>39</v>
      </c>
      <c r="C19" s="17" t="s">
        <v>40</v>
      </c>
      <c r="D19" s="20">
        <f>+D20+D25+D29+D27</f>
        <v>16319652.4</v>
      </c>
      <c r="E19" s="20">
        <f>+E20+E25+E29+E27</f>
        <v>20103302</v>
      </c>
      <c r="F19" s="20">
        <f>+F20+F25+F29+F27</f>
        <v>0</v>
      </c>
      <c r="G19" s="20">
        <f>+E19-F19</f>
        <v>20103302</v>
      </c>
      <c r="H19" s="22"/>
      <c r="I19" s="21">
        <f t="shared" si="2"/>
        <v>0</v>
      </c>
      <c r="J19" s="10"/>
    </row>
    <row r="20" spans="1:11" ht="13.8" hidden="1" x14ac:dyDescent="0.3">
      <c r="A20">
        <f t="shared" si="0"/>
        <v>10</v>
      </c>
      <c r="B20" s="17" t="s">
        <v>41</v>
      </c>
      <c r="C20" s="17" t="s">
        <v>42</v>
      </c>
      <c r="D20" s="20">
        <f>SUM(D21:D24)</f>
        <v>16319652.4</v>
      </c>
      <c r="E20" s="20">
        <f t="shared" ref="E20:F20" si="5">SUM(E21:E24)</f>
        <v>20103302</v>
      </c>
      <c r="F20" s="20">
        <f t="shared" si="5"/>
        <v>0</v>
      </c>
      <c r="G20" s="20">
        <f>+E20-F20</f>
        <v>20103302</v>
      </c>
      <c r="H20" s="22"/>
      <c r="I20" s="21">
        <f t="shared" si="2"/>
        <v>0</v>
      </c>
      <c r="J20" s="10"/>
    </row>
    <row r="21" spans="1:11" ht="13.8" hidden="1" x14ac:dyDescent="0.3">
      <c r="A21">
        <f t="shared" si="0"/>
        <v>14</v>
      </c>
      <c r="B21" s="29" t="s">
        <v>502</v>
      </c>
      <c r="C21" s="23" t="s">
        <v>109</v>
      </c>
      <c r="D21" s="25">
        <v>0</v>
      </c>
      <c r="E21" s="25">
        <v>13960000</v>
      </c>
      <c r="F21" s="25">
        <v>0</v>
      </c>
      <c r="G21" s="25">
        <f t="shared" ref="G21" si="6">+E21-F21</f>
        <v>13960000</v>
      </c>
      <c r="H21" s="24"/>
      <c r="I21" s="26">
        <f t="shared" si="2"/>
        <v>0</v>
      </c>
      <c r="J21" s="10"/>
    </row>
    <row r="22" spans="1:11" ht="13.8" hidden="1" x14ac:dyDescent="0.3">
      <c r="A22">
        <f t="shared" si="0"/>
        <v>14</v>
      </c>
      <c r="B22" s="29" t="s">
        <v>391</v>
      </c>
      <c r="C22" s="23" t="s">
        <v>392</v>
      </c>
      <c r="D22" s="25">
        <v>0</v>
      </c>
      <c r="E22" s="25">
        <v>0</v>
      </c>
      <c r="F22" s="25">
        <v>0</v>
      </c>
      <c r="G22" s="25">
        <f t="shared" si="1"/>
        <v>0</v>
      </c>
      <c r="H22" s="24"/>
      <c r="I22" s="26" t="e">
        <f t="shared" si="2"/>
        <v>#DIV/0!</v>
      </c>
      <c r="J22" s="10"/>
    </row>
    <row r="23" spans="1:11" ht="13.8" hidden="1" x14ac:dyDescent="0.3">
      <c r="A23">
        <f t="shared" si="0"/>
        <v>14</v>
      </c>
      <c r="B23" s="29" t="s">
        <v>447</v>
      </c>
      <c r="C23" s="23" t="s">
        <v>446</v>
      </c>
      <c r="D23" s="25">
        <v>0</v>
      </c>
      <c r="E23" s="25">
        <v>0</v>
      </c>
      <c r="F23" s="25">
        <v>0</v>
      </c>
      <c r="G23" s="25">
        <f t="shared" si="1"/>
        <v>0</v>
      </c>
      <c r="H23" s="24"/>
      <c r="I23" s="26" t="e">
        <f t="shared" si="2"/>
        <v>#DIV/0!</v>
      </c>
      <c r="J23" s="10"/>
    </row>
    <row r="24" spans="1:11" ht="13.8" hidden="1" x14ac:dyDescent="0.3">
      <c r="A24">
        <f t="shared" si="0"/>
        <v>14</v>
      </c>
      <c r="B24" s="23" t="s">
        <v>43</v>
      </c>
      <c r="C24" s="23" t="s">
        <v>44</v>
      </c>
      <c r="D24" s="25">
        <v>16319652.4</v>
      </c>
      <c r="E24" s="25">
        <v>6143302</v>
      </c>
      <c r="F24" s="25">
        <v>0</v>
      </c>
      <c r="G24" s="25">
        <f t="shared" si="1"/>
        <v>6143302</v>
      </c>
      <c r="H24" s="24"/>
      <c r="I24" s="26">
        <f t="shared" si="2"/>
        <v>0</v>
      </c>
      <c r="J24" s="10"/>
    </row>
    <row r="25" spans="1:11" ht="13.8" hidden="1" x14ac:dyDescent="0.3">
      <c r="A25">
        <f t="shared" si="0"/>
        <v>10</v>
      </c>
      <c r="B25" s="17" t="s">
        <v>45</v>
      </c>
      <c r="C25" s="17" t="s">
        <v>46</v>
      </c>
      <c r="D25" s="20">
        <f>SUM(D26:D26)</f>
        <v>0</v>
      </c>
      <c r="E25" s="20">
        <f>SUM(E26:E26)</f>
        <v>0</v>
      </c>
      <c r="F25" s="20">
        <f>SUM(F26:F26)</f>
        <v>0</v>
      </c>
      <c r="G25" s="20">
        <f>SUM(G26:G26)</f>
        <v>0</v>
      </c>
      <c r="H25" s="22"/>
      <c r="I25" s="21" t="e">
        <f t="shared" si="2"/>
        <v>#DIV/0!</v>
      </c>
      <c r="J25" s="10"/>
    </row>
    <row r="26" spans="1:11" ht="13.8" hidden="1" x14ac:dyDescent="0.3">
      <c r="A26">
        <f t="shared" si="0"/>
        <v>14</v>
      </c>
      <c r="B26" s="23" t="s">
        <v>47</v>
      </c>
      <c r="C26" s="23" t="s">
        <v>48</v>
      </c>
      <c r="D26" s="25">
        <v>0</v>
      </c>
      <c r="E26" s="25">
        <v>0</v>
      </c>
      <c r="F26" s="25">
        <v>0</v>
      </c>
      <c r="G26" s="25">
        <f t="shared" si="1"/>
        <v>0</v>
      </c>
      <c r="H26" s="24"/>
      <c r="I26" s="26" t="e">
        <f>+F26/E26</f>
        <v>#DIV/0!</v>
      </c>
      <c r="J26" s="10"/>
    </row>
    <row r="27" spans="1:11" ht="13.8" hidden="1" x14ac:dyDescent="0.3">
      <c r="A27">
        <f t="shared" si="0"/>
        <v>10</v>
      </c>
      <c r="B27" s="30" t="s">
        <v>377</v>
      </c>
      <c r="C27" s="23" t="s">
        <v>116</v>
      </c>
      <c r="D27" s="20">
        <f>+D28</f>
        <v>0</v>
      </c>
      <c r="E27" s="20">
        <f>+E28</f>
        <v>0</v>
      </c>
      <c r="F27" s="20">
        <f t="shared" ref="F27:G27" si="7">+F28</f>
        <v>0</v>
      </c>
      <c r="G27" s="20">
        <f t="shared" si="7"/>
        <v>0</v>
      </c>
      <c r="H27" s="24"/>
      <c r="I27" s="21" t="e">
        <f>+F27/E27</f>
        <v>#DIV/0!</v>
      </c>
      <c r="J27" s="10"/>
    </row>
    <row r="28" spans="1:11" ht="13.8" hidden="1" x14ac:dyDescent="0.3">
      <c r="A28">
        <f t="shared" si="0"/>
        <v>14</v>
      </c>
      <c r="B28" s="29" t="s">
        <v>378</v>
      </c>
      <c r="C28" s="23" t="s">
        <v>379</v>
      </c>
      <c r="D28" s="25">
        <v>0</v>
      </c>
      <c r="E28" s="25">
        <v>0</v>
      </c>
      <c r="F28" s="25">
        <v>0</v>
      </c>
      <c r="G28" s="25">
        <f t="shared" si="1"/>
        <v>0</v>
      </c>
      <c r="H28" s="24"/>
      <c r="I28" s="26" t="e">
        <f t="shared" ref="I28" si="8">+F28/E28</f>
        <v>#DIV/0!</v>
      </c>
      <c r="J28" s="10"/>
    </row>
    <row r="29" spans="1:11" ht="13.8" hidden="1" x14ac:dyDescent="0.3">
      <c r="A29">
        <f t="shared" si="0"/>
        <v>10</v>
      </c>
      <c r="B29" s="17" t="s">
        <v>49</v>
      </c>
      <c r="C29" s="17" t="s">
        <v>50</v>
      </c>
      <c r="D29" s="20">
        <f>+D30</f>
        <v>0</v>
      </c>
      <c r="E29" s="20">
        <f>+E30</f>
        <v>0</v>
      </c>
      <c r="F29" s="20">
        <f>+F30</f>
        <v>0</v>
      </c>
      <c r="G29" s="20">
        <f>+G30</f>
        <v>0</v>
      </c>
      <c r="H29" s="22"/>
      <c r="I29" s="21" t="e">
        <f t="shared" si="2"/>
        <v>#DIV/0!</v>
      </c>
      <c r="J29" s="10"/>
    </row>
    <row r="30" spans="1:11" ht="13.8" hidden="1" x14ac:dyDescent="0.3">
      <c r="A30">
        <f t="shared" si="0"/>
        <v>14</v>
      </c>
      <c r="B30" s="23" t="s">
        <v>51</v>
      </c>
      <c r="C30" s="23" t="s">
        <v>52</v>
      </c>
      <c r="D30" s="25">
        <v>0</v>
      </c>
      <c r="E30" s="25">
        <v>0</v>
      </c>
      <c r="F30" s="25">
        <v>0</v>
      </c>
      <c r="G30" s="25">
        <f t="shared" si="1"/>
        <v>0</v>
      </c>
      <c r="H30" s="24"/>
      <c r="I30" s="26" t="e">
        <f t="shared" si="2"/>
        <v>#DIV/0!</v>
      </c>
      <c r="J30" s="10"/>
    </row>
    <row r="31" spans="1:11" ht="13.8" x14ac:dyDescent="0.3">
      <c r="A31">
        <f t="shared" si="0"/>
        <v>4</v>
      </c>
      <c r="B31" s="17" t="s">
        <v>53</v>
      </c>
      <c r="C31" s="17" t="s">
        <v>54</v>
      </c>
      <c r="D31" s="20">
        <f>+D32+D129</f>
        <v>20021786058.385002</v>
      </c>
      <c r="E31" s="20">
        <f>+E32+E129</f>
        <v>30762736361</v>
      </c>
      <c r="F31" s="20">
        <f>+F32+F129</f>
        <v>29799171127</v>
      </c>
      <c r="G31" s="27">
        <f t="shared" si="1"/>
        <v>963565234</v>
      </c>
      <c r="H31" s="22"/>
      <c r="I31" s="21">
        <f t="shared" si="2"/>
        <v>0.96867751871314101</v>
      </c>
      <c r="J31" s="10"/>
    </row>
    <row r="32" spans="1:11" ht="13.8" x14ac:dyDescent="0.3">
      <c r="A32">
        <f t="shared" si="0"/>
        <v>6</v>
      </c>
      <c r="B32" s="30" t="s">
        <v>55</v>
      </c>
      <c r="C32" s="17" t="s">
        <v>56</v>
      </c>
      <c r="D32" s="20">
        <v>939236383</v>
      </c>
      <c r="E32" s="20">
        <v>1807090855</v>
      </c>
      <c r="F32" s="20">
        <v>1699289410</v>
      </c>
      <c r="G32" s="27">
        <f>+E32-F32</f>
        <v>107801445</v>
      </c>
      <c r="H32" s="22"/>
      <c r="I32" s="21">
        <f t="shared" si="2"/>
        <v>0.94034530986545217</v>
      </c>
      <c r="J32" s="10"/>
      <c r="K32" s="32"/>
    </row>
    <row r="33" spans="1:12" ht="13.8" hidden="1" x14ac:dyDescent="0.3">
      <c r="A33">
        <f t="shared" si="0"/>
        <v>8</v>
      </c>
      <c r="B33" s="30" t="s">
        <v>490</v>
      </c>
      <c r="C33" s="17" t="s">
        <v>318</v>
      </c>
      <c r="D33" s="20">
        <v>0</v>
      </c>
      <c r="E33" s="20">
        <v>0</v>
      </c>
      <c r="F33" s="20">
        <f>+F34</f>
        <v>0</v>
      </c>
      <c r="G33" s="27">
        <f t="shared" si="1"/>
        <v>0</v>
      </c>
      <c r="H33" s="22"/>
      <c r="I33" s="21" t="e">
        <f t="shared" si="2"/>
        <v>#DIV/0!</v>
      </c>
      <c r="J33" s="10"/>
    </row>
    <row r="34" spans="1:12" ht="13.8" hidden="1" x14ac:dyDescent="0.3">
      <c r="A34">
        <f t="shared" si="0"/>
        <v>10</v>
      </c>
      <c r="B34" s="30" t="s">
        <v>491</v>
      </c>
      <c r="C34" s="17" t="s">
        <v>318</v>
      </c>
      <c r="D34" s="20">
        <v>0</v>
      </c>
      <c r="E34" s="20">
        <v>0</v>
      </c>
      <c r="F34" s="20">
        <f>+F35</f>
        <v>0</v>
      </c>
      <c r="G34" s="27">
        <f t="shared" si="1"/>
        <v>0</v>
      </c>
      <c r="H34" s="22"/>
      <c r="I34" s="21" t="e">
        <f t="shared" si="2"/>
        <v>#DIV/0!</v>
      </c>
      <c r="J34" s="10"/>
    </row>
    <row r="35" spans="1:12" ht="13.8" hidden="1" x14ac:dyDescent="0.3">
      <c r="A35">
        <f t="shared" si="0"/>
        <v>14</v>
      </c>
      <c r="B35" s="29" t="s">
        <v>320</v>
      </c>
      <c r="C35" s="23" t="s">
        <v>319</v>
      </c>
      <c r="D35" s="25">
        <v>0</v>
      </c>
      <c r="E35" s="25">
        <v>0</v>
      </c>
      <c r="F35" s="25">
        <v>0</v>
      </c>
      <c r="G35" s="28">
        <f t="shared" si="1"/>
        <v>0</v>
      </c>
      <c r="H35" s="24"/>
      <c r="I35" s="26" t="e">
        <f t="shared" si="2"/>
        <v>#DIV/0!</v>
      </c>
      <c r="J35" s="10"/>
    </row>
    <row r="36" spans="1:12" ht="13.8" hidden="1" x14ac:dyDescent="0.3">
      <c r="A36">
        <f t="shared" si="0"/>
        <v>10</v>
      </c>
      <c r="B36" s="30" t="s">
        <v>492</v>
      </c>
      <c r="C36" s="17" t="s">
        <v>465</v>
      </c>
      <c r="D36" s="20">
        <f>+D37</f>
        <v>0</v>
      </c>
      <c r="E36" s="20">
        <f>+E37</f>
        <v>0</v>
      </c>
      <c r="F36" s="20">
        <f>+F37</f>
        <v>0</v>
      </c>
      <c r="G36" s="27">
        <f t="shared" si="1"/>
        <v>0</v>
      </c>
      <c r="H36" s="22"/>
      <c r="I36" s="21" t="e">
        <f t="shared" si="2"/>
        <v>#DIV/0!</v>
      </c>
      <c r="J36" s="10"/>
    </row>
    <row r="37" spans="1:12" ht="13.8" hidden="1" x14ac:dyDescent="0.3">
      <c r="A37">
        <f t="shared" si="0"/>
        <v>14</v>
      </c>
      <c r="B37" s="29" t="s">
        <v>464</v>
      </c>
      <c r="C37" s="23" t="s">
        <v>466</v>
      </c>
      <c r="D37" s="25">
        <v>0</v>
      </c>
      <c r="E37" s="25">
        <v>0</v>
      </c>
      <c r="F37" s="25">
        <v>0</v>
      </c>
      <c r="G37" s="28">
        <f t="shared" si="1"/>
        <v>0</v>
      </c>
      <c r="H37" s="24"/>
      <c r="I37" s="26" t="e">
        <f t="shared" si="2"/>
        <v>#DIV/0!</v>
      </c>
      <c r="J37" s="10"/>
    </row>
    <row r="38" spans="1:12" ht="13.8" hidden="1" x14ac:dyDescent="0.3">
      <c r="A38">
        <f t="shared" si="0"/>
        <v>8</v>
      </c>
      <c r="B38" s="30" t="s">
        <v>58</v>
      </c>
      <c r="C38" s="17" t="s">
        <v>59</v>
      </c>
      <c r="D38" s="20">
        <f>+D46+D39+D43</f>
        <v>195886000</v>
      </c>
      <c r="E38" s="20">
        <f>+E46+E39+E43</f>
        <v>213731594</v>
      </c>
      <c r="F38" s="20">
        <f t="shared" ref="F38" si="9">+F46+F39+F43</f>
        <v>13855534</v>
      </c>
      <c r="G38" s="20">
        <f>+G46+G39</f>
        <v>195886000</v>
      </c>
      <c r="H38" s="22"/>
      <c r="I38" s="21">
        <f>+F38/E38</f>
        <v>6.4826793927340476E-2</v>
      </c>
      <c r="J38" s="10"/>
    </row>
    <row r="39" spans="1:12" ht="13.8" hidden="1" x14ac:dyDescent="0.3">
      <c r="A39">
        <f t="shared" si="0"/>
        <v>10</v>
      </c>
      <c r="B39" s="30" t="s">
        <v>493</v>
      </c>
      <c r="C39" s="17" t="s">
        <v>321</v>
      </c>
      <c r="D39" s="20">
        <f>SUM(D40:D42)</f>
        <v>0</v>
      </c>
      <c r="E39" s="20">
        <f>SUM(E40:E42)</f>
        <v>11953200</v>
      </c>
      <c r="F39" s="20">
        <f>SUM(F40:F42)</f>
        <v>11953200</v>
      </c>
      <c r="G39" s="20">
        <f t="shared" ref="G39" si="10">SUM(G40:G42)</f>
        <v>0</v>
      </c>
      <c r="H39" s="22"/>
      <c r="I39" s="21">
        <f>+F39/E39</f>
        <v>1</v>
      </c>
      <c r="J39" s="10"/>
    </row>
    <row r="40" spans="1:12" ht="13.8" hidden="1" x14ac:dyDescent="0.3">
      <c r="A40">
        <f t="shared" si="0"/>
        <v>14</v>
      </c>
      <c r="B40" s="29" t="s">
        <v>322</v>
      </c>
      <c r="C40" s="23" t="s">
        <v>323</v>
      </c>
      <c r="D40" s="25">
        <v>0</v>
      </c>
      <c r="E40" s="25">
        <v>1837500</v>
      </c>
      <c r="F40" s="25">
        <v>1837500</v>
      </c>
      <c r="G40" s="28">
        <f t="shared" si="1"/>
        <v>0</v>
      </c>
      <c r="H40" s="24"/>
      <c r="I40" s="26">
        <f t="shared" ref="I40:I42" si="11">+F40/E40</f>
        <v>1</v>
      </c>
      <c r="J40" s="10"/>
    </row>
    <row r="41" spans="1:12" ht="13.8" hidden="1" x14ac:dyDescent="0.3">
      <c r="A41">
        <f t="shared" si="0"/>
        <v>14</v>
      </c>
      <c r="B41" s="29" t="s">
        <v>324</v>
      </c>
      <c r="C41" s="23" t="s">
        <v>325</v>
      </c>
      <c r="D41" s="25">
        <v>0</v>
      </c>
      <c r="E41" s="25">
        <v>9294600</v>
      </c>
      <c r="F41" s="25">
        <v>9294600</v>
      </c>
      <c r="G41" s="28">
        <f t="shared" si="1"/>
        <v>0</v>
      </c>
      <c r="H41" s="24"/>
      <c r="I41" s="26">
        <f t="shared" si="11"/>
        <v>1</v>
      </c>
      <c r="J41" s="10"/>
    </row>
    <row r="42" spans="1:12" ht="13.8" hidden="1" x14ac:dyDescent="0.3">
      <c r="A42">
        <f t="shared" si="0"/>
        <v>14</v>
      </c>
      <c r="B42" s="29" t="s">
        <v>326</v>
      </c>
      <c r="C42" s="23" t="s">
        <v>327</v>
      </c>
      <c r="D42" s="25">
        <v>0</v>
      </c>
      <c r="E42" s="25">
        <v>821100</v>
      </c>
      <c r="F42" s="25">
        <v>821100</v>
      </c>
      <c r="G42" s="28">
        <f t="shared" si="1"/>
        <v>0</v>
      </c>
      <c r="H42" s="24"/>
      <c r="I42" s="26">
        <f t="shared" si="11"/>
        <v>1</v>
      </c>
      <c r="J42" s="10"/>
    </row>
    <row r="43" spans="1:12" ht="13.8" hidden="1" x14ac:dyDescent="0.3">
      <c r="A43">
        <f t="shared" si="0"/>
        <v>10</v>
      </c>
      <c r="B43" s="30" t="s">
        <v>494</v>
      </c>
      <c r="C43" s="17" t="s">
        <v>499</v>
      </c>
      <c r="D43" s="20">
        <f>+D44+D45</f>
        <v>0</v>
      </c>
      <c r="E43" s="20">
        <f t="shared" ref="E43:F43" si="12">+E44+E45</f>
        <v>5892394</v>
      </c>
      <c r="F43" s="20">
        <f t="shared" si="12"/>
        <v>1902334</v>
      </c>
      <c r="G43" s="20">
        <f t="shared" ref="G43" si="13">SUM(G44:G46)</f>
        <v>199876060</v>
      </c>
      <c r="H43" s="22"/>
      <c r="I43" s="21">
        <f>+F43/E43</f>
        <v>0.3228456888660195</v>
      </c>
      <c r="J43" s="10"/>
    </row>
    <row r="44" spans="1:12" ht="13.8" hidden="1" x14ac:dyDescent="0.3">
      <c r="A44">
        <f t="shared" si="0"/>
        <v>14</v>
      </c>
      <c r="B44" s="29" t="s">
        <v>495</v>
      </c>
      <c r="C44" s="23" t="s">
        <v>497</v>
      </c>
      <c r="D44" s="25">
        <v>0</v>
      </c>
      <c r="E44" s="25">
        <v>4349569</v>
      </c>
      <c r="F44" s="25">
        <v>1048509</v>
      </c>
      <c r="G44" s="28">
        <f t="shared" ref="G44:G45" si="14">+E44-F44</f>
        <v>3301060</v>
      </c>
      <c r="H44" s="24"/>
      <c r="I44" s="26">
        <f t="shared" ref="I44:I45" si="15">+F44/E44</f>
        <v>0.24106043610297939</v>
      </c>
      <c r="J44" s="10"/>
    </row>
    <row r="45" spans="1:12" ht="13.8" hidden="1" x14ac:dyDescent="0.3">
      <c r="A45">
        <f t="shared" si="0"/>
        <v>14</v>
      </c>
      <c r="B45" s="29" t="s">
        <v>496</v>
      </c>
      <c r="C45" s="23" t="s">
        <v>498</v>
      </c>
      <c r="D45" s="25">
        <v>0</v>
      </c>
      <c r="E45" s="25">
        <v>1542825</v>
      </c>
      <c r="F45" s="25">
        <v>853825</v>
      </c>
      <c r="G45" s="28">
        <f t="shared" si="14"/>
        <v>689000</v>
      </c>
      <c r="H45" s="24"/>
      <c r="I45" s="26">
        <f t="shared" si="15"/>
        <v>0.55341662210555309</v>
      </c>
      <c r="J45" s="10"/>
    </row>
    <row r="46" spans="1:12" ht="13.8" hidden="1" x14ac:dyDescent="0.3">
      <c r="A46">
        <f t="shared" si="0"/>
        <v>10</v>
      </c>
      <c r="B46" s="30" t="s">
        <v>60</v>
      </c>
      <c r="C46" s="17" t="s">
        <v>61</v>
      </c>
      <c r="D46" s="20">
        <f>SUM(D47:D48)</f>
        <v>195886000</v>
      </c>
      <c r="E46" s="20">
        <f>SUM(E47:E48)</f>
        <v>195886000</v>
      </c>
      <c r="F46" s="20">
        <f>SUM(F47:F48)</f>
        <v>0</v>
      </c>
      <c r="G46" s="27">
        <f t="shared" si="1"/>
        <v>195886000</v>
      </c>
      <c r="H46" s="22"/>
      <c r="I46" s="21">
        <f t="shared" si="2"/>
        <v>0</v>
      </c>
      <c r="J46" s="10"/>
    </row>
    <row r="47" spans="1:12" ht="13.8" hidden="1" x14ac:dyDescent="0.3">
      <c r="A47">
        <f t="shared" si="0"/>
        <v>14</v>
      </c>
      <c r="B47" s="29" t="s">
        <v>62</v>
      </c>
      <c r="C47" s="23" t="s">
        <v>61</v>
      </c>
      <c r="D47" s="25">
        <v>195886000</v>
      </c>
      <c r="E47" s="25">
        <v>195886000</v>
      </c>
      <c r="F47" s="25">
        <v>0</v>
      </c>
      <c r="G47" s="28">
        <f t="shared" si="1"/>
        <v>195886000</v>
      </c>
      <c r="H47" s="24"/>
      <c r="I47" s="26">
        <f t="shared" si="2"/>
        <v>0</v>
      </c>
      <c r="J47" s="10"/>
    </row>
    <row r="48" spans="1:12" ht="13.8" hidden="1" x14ac:dyDescent="0.3">
      <c r="A48">
        <f t="shared" si="0"/>
        <v>14</v>
      </c>
      <c r="B48" s="29" t="s">
        <v>62</v>
      </c>
      <c r="C48" s="23" t="s">
        <v>63</v>
      </c>
      <c r="D48" s="25">
        <v>0</v>
      </c>
      <c r="E48" s="25">
        <v>0</v>
      </c>
      <c r="F48" s="25">
        <v>0</v>
      </c>
      <c r="G48" s="28">
        <f t="shared" si="1"/>
        <v>0</v>
      </c>
      <c r="H48" s="24"/>
      <c r="I48" s="26" t="e">
        <f t="shared" si="2"/>
        <v>#DIV/0!</v>
      </c>
      <c r="J48" s="10"/>
      <c r="L48" s="32"/>
    </row>
    <row r="49" spans="1:10" ht="13.8" hidden="1" x14ac:dyDescent="0.3">
      <c r="A49">
        <f t="shared" si="0"/>
        <v>8</v>
      </c>
      <c r="B49" s="30" t="s">
        <v>64</v>
      </c>
      <c r="C49" s="17" t="s">
        <v>65</v>
      </c>
      <c r="D49" s="20">
        <f>+D52+D57+D61+D68+D74+D81+D88+D50</f>
        <v>297230399</v>
      </c>
      <c r="E49" s="20">
        <f>+E52+E57+E61+E68+E74+E81+E88+E50</f>
        <v>275547028</v>
      </c>
      <c r="F49" s="20">
        <f>+F52+F57+F61+F68+F74+F81+F88+F50</f>
        <v>44176678</v>
      </c>
      <c r="G49" s="27">
        <f>+E49-F49</f>
        <v>231370350</v>
      </c>
      <c r="H49" s="22"/>
      <c r="I49" s="21">
        <f t="shared" si="2"/>
        <v>0.16032355101286014</v>
      </c>
      <c r="J49" s="10"/>
    </row>
    <row r="50" spans="1:10" ht="13.8" hidden="1" x14ac:dyDescent="0.3">
      <c r="A50">
        <f t="shared" si="0"/>
        <v>10</v>
      </c>
      <c r="B50" s="30" t="s">
        <v>328</v>
      </c>
      <c r="C50" s="17" t="s">
        <v>330</v>
      </c>
      <c r="D50" s="20">
        <f>+D51</f>
        <v>0</v>
      </c>
      <c r="E50" s="20">
        <f>+E51</f>
        <v>148750</v>
      </c>
      <c r="F50" s="20">
        <f>+F51</f>
        <v>148750</v>
      </c>
      <c r="G50" s="27">
        <f>+G51</f>
        <v>0</v>
      </c>
      <c r="H50" s="22"/>
      <c r="I50" s="21">
        <f t="shared" si="2"/>
        <v>1</v>
      </c>
      <c r="J50" s="10"/>
    </row>
    <row r="51" spans="1:10" ht="13.8" hidden="1" x14ac:dyDescent="0.3">
      <c r="A51">
        <f t="shared" si="0"/>
        <v>14</v>
      </c>
      <c r="B51" s="29" t="s">
        <v>329</v>
      </c>
      <c r="C51" s="23" t="s">
        <v>330</v>
      </c>
      <c r="D51" s="25">
        <v>0</v>
      </c>
      <c r="E51" s="25">
        <v>148750</v>
      </c>
      <c r="F51" s="25">
        <v>148750</v>
      </c>
      <c r="G51" s="28">
        <f t="shared" si="1"/>
        <v>0</v>
      </c>
      <c r="H51" s="24"/>
      <c r="I51" s="26">
        <f t="shared" si="2"/>
        <v>1</v>
      </c>
      <c r="J51" s="10"/>
    </row>
    <row r="52" spans="1:10" ht="13.8" hidden="1" x14ac:dyDescent="0.3">
      <c r="A52">
        <f t="shared" si="0"/>
        <v>10</v>
      </c>
      <c r="B52" s="30" t="s">
        <v>66</v>
      </c>
      <c r="C52" s="17" t="s">
        <v>67</v>
      </c>
      <c r="D52" s="20">
        <f>SUM(D53:D56)</f>
        <v>98298000</v>
      </c>
      <c r="E52" s="20">
        <f>SUM(E53:E56)</f>
        <v>92049910</v>
      </c>
      <c r="F52" s="20">
        <f>SUM(F53:F56)</f>
        <v>18431910</v>
      </c>
      <c r="G52" s="27">
        <f>+E52-F52</f>
        <v>73618000</v>
      </c>
      <c r="H52" s="22"/>
      <c r="I52" s="21">
        <f t="shared" si="2"/>
        <v>0.20023821859250052</v>
      </c>
      <c r="J52" s="10"/>
    </row>
    <row r="53" spans="1:10" ht="13.8" hidden="1" x14ac:dyDescent="0.3">
      <c r="A53">
        <f t="shared" si="0"/>
        <v>14</v>
      </c>
      <c r="B53" s="29" t="s">
        <v>68</v>
      </c>
      <c r="C53" s="23" t="s">
        <v>69</v>
      </c>
      <c r="D53" s="25">
        <v>87376000</v>
      </c>
      <c r="E53" s="25">
        <v>80627910</v>
      </c>
      <c r="F53" s="25">
        <v>18431910</v>
      </c>
      <c r="G53" s="28">
        <f t="shared" si="1"/>
        <v>62196000</v>
      </c>
      <c r="H53" s="24"/>
      <c r="I53" s="26">
        <f t="shared" si="2"/>
        <v>0.228604586178657</v>
      </c>
      <c r="J53" s="10"/>
    </row>
    <row r="54" spans="1:10" ht="13.8" hidden="1" x14ac:dyDescent="0.3">
      <c r="A54">
        <f t="shared" si="0"/>
        <v>14</v>
      </c>
      <c r="B54" s="29" t="s">
        <v>393</v>
      </c>
      <c r="C54" s="23" t="s">
        <v>394</v>
      </c>
      <c r="D54" s="25">
        <v>0</v>
      </c>
      <c r="E54" s="25">
        <v>0</v>
      </c>
      <c r="F54" s="25">
        <v>0</v>
      </c>
      <c r="G54" s="28">
        <f t="shared" si="1"/>
        <v>0</v>
      </c>
      <c r="H54" s="24"/>
      <c r="I54" s="26" t="e">
        <f t="shared" si="2"/>
        <v>#DIV/0!</v>
      </c>
      <c r="J54" s="10"/>
    </row>
    <row r="55" spans="1:10" ht="13.8" hidden="1" x14ac:dyDescent="0.3">
      <c r="A55">
        <f t="shared" si="0"/>
        <v>14</v>
      </c>
      <c r="B55" s="23" t="s">
        <v>70</v>
      </c>
      <c r="C55" s="23" t="s">
        <v>71</v>
      </c>
      <c r="D55" s="25">
        <v>10922000</v>
      </c>
      <c r="E55" s="25">
        <v>10922000</v>
      </c>
      <c r="F55" s="25">
        <v>0</v>
      </c>
      <c r="G55" s="28">
        <f t="shared" si="1"/>
        <v>10922000</v>
      </c>
      <c r="H55" s="24"/>
      <c r="I55" s="26">
        <f t="shared" si="2"/>
        <v>0</v>
      </c>
      <c r="J55" s="10"/>
    </row>
    <row r="56" spans="1:10" ht="13.8" hidden="1" x14ac:dyDescent="0.3">
      <c r="A56">
        <f t="shared" si="0"/>
        <v>14</v>
      </c>
      <c r="B56" s="29" t="s">
        <v>380</v>
      </c>
      <c r="C56" s="23" t="s">
        <v>381</v>
      </c>
      <c r="D56" s="25">
        <v>0</v>
      </c>
      <c r="E56" s="25">
        <v>500000</v>
      </c>
      <c r="F56" s="25">
        <v>0</v>
      </c>
      <c r="G56" s="28">
        <f t="shared" si="1"/>
        <v>500000</v>
      </c>
      <c r="H56" s="24"/>
      <c r="I56" s="26">
        <f t="shared" si="2"/>
        <v>0</v>
      </c>
      <c r="J56" s="10"/>
    </row>
    <row r="57" spans="1:10" ht="13.8" hidden="1" x14ac:dyDescent="0.3">
      <c r="A57">
        <f t="shared" si="0"/>
        <v>10</v>
      </c>
      <c r="B57" s="17" t="s">
        <v>72</v>
      </c>
      <c r="C57" s="17" t="s">
        <v>73</v>
      </c>
      <c r="D57" s="20">
        <f>SUM(D58:D60)</f>
        <v>70993000</v>
      </c>
      <c r="E57" s="20">
        <f t="shared" ref="E57:F57" si="16">SUM(E58:E60)</f>
        <v>70993000</v>
      </c>
      <c r="F57" s="20">
        <f t="shared" si="16"/>
        <v>817005</v>
      </c>
      <c r="G57" s="27">
        <f>+E57-F57</f>
        <v>70175995</v>
      </c>
      <c r="H57" s="22"/>
      <c r="I57" s="21">
        <f t="shared" si="2"/>
        <v>1.1508247291986533E-2</v>
      </c>
      <c r="J57" s="10"/>
    </row>
    <row r="58" spans="1:10" ht="13.8" hidden="1" x14ac:dyDescent="0.3">
      <c r="A58">
        <f t="shared" si="0"/>
        <v>14</v>
      </c>
      <c r="B58" s="29" t="s">
        <v>430</v>
      </c>
      <c r="C58" s="23" t="s">
        <v>75</v>
      </c>
      <c r="D58" s="25">
        <v>0</v>
      </c>
      <c r="E58" s="25">
        <v>0</v>
      </c>
      <c r="F58" s="25">
        <v>0</v>
      </c>
      <c r="G58" s="28">
        <f t="shared" si="1"/>
        <v>0</v>
      </c>
      <c r="H58" s="22"/>
      <c r="I58" s="26" t="e">
        <f t="shared" si="2"/>
        <v>#DIV/0!</v>
      </c>
      <c r="J58" s="10"/>
    </row>
    <row r="59" spans="1:10" ht="13.8" hidden="1" x14ac:dyDescent="0.3">
      <c r="A59">
        <f t="shared" si="0"/>
        <v>14</v>
      </c>
      <c r="B59" s="23" t="s">
        <v>74</v>
      </c>
      <c r="C59" s="23" t="s">
        <v>75</v>
      </c>
      <c r="D59" s="25">
        <v>70993000</v>
      </c>
      <c r="E59" s="25">
        <v>70993000</v>
      </c>
      <c r="F59" s="25">
        <v>817005</v>
      </c>
      <c r="G59" s="28">
        <f t="shared" si="1"/>
        <v>70175995</v>
      </c>
      <c r="H59" s="24"/>
      <c r="I59" s="26">
        <f t="shared" si="2"/>
        <v>1.1508247291986533E-2</v>
      </c>
      <c r="J59" s="10"/>
    </row>
    <row r="60" spans="1:10" ht="13.8" hidden="1" x14ac:dyDescent="0.3">
      <c r="A60">
        <f t="shared" si="0"/>
        <v>14</v>
      </c>
      <c r="B60" s="29" t="s">
        <v>332</v>
      </c>
      <c r="C60" s="23" t="s">
        <v>331</v>
      </c>
      <c r="D60" s="25">
        <v>0</v>
      </c>
      <c r="E60" s="25">
        <v>0</v>
      </c>
      <c r="F60" s="25">
        <v>0</v>
      </c>
      <c r="G60" s="28">
        <f t="shared" si="1"/>
        <v>0</v>
      </c>
      <c r="H60" s="24"/>
      <c r="I60" s="26" t="e">
        <f t="shared" si="2"/>
        <v>#DIV/0!</v>
      </c>
      <c r="J60" s="10"/>
    </row>
    <row r="61" spans="1:10" ht="13.8" hidden="1" x14ac:dyDescent="0.3">
      <c r="A61">
        <f t="shared" si="0"/>
        <v>10</v>
      </c>
      <c r="B61" s="17" t="s">
        <v>76</v>
      </c>
      <c r="C61" s="17" t="s">
        <v>77</v>
      </c>
      <c r="D61" s="20">
        <f>SUM(D62:D67)</f>
        <v>37868399</v>
      </c>
      <c r="E61" s="20">
        <f t="shared" ref="E61:F61" si="17">SUM(E62:E67)</f>
        <v>24205649</v>
      </c>
      <c r="F61" s="20">
        <f t="shared" si="17"/>
        <v>6277250</v>
      </c>
      <c r="G61" s="27">
        <f>+E61-F61</f>
        <v>17928399</v>
      </c>
      <c r="H61" s="22"/>
      <c r="I61" s="21">
        <f t="shared" si="2"/>
        <v>0.25932996053937657</v>
      </c>
      <c r="J61" s="10"/>
    </row>
    <row r="62" spans="1:10" ht="13.8" hidden="1" x14ac:dyDescent="0.3">
      <c r="A62">
        <f t="shared" si="0"/>
        <v>14</v>
      </c>
      <c r="B62" s="29" t="s">
        <v>395</v>
      </c>
      <c r="C62" s="23" t="s">
        <v>396</v>
      </c>
      <c r="D62" s="25">
        <v>5872400</v>
      </c>
      <c r="E62" s="25">
        <v>8490400</v>
      </c>
      <c r="F62" s="25">
        <v>2618000</v>
      </c>
      <c r="G62" s="28">
        <f t="shared" si="1"/>
        <v>5872400</v>
      </c>
      <c r="H62" s="24"/>
      <c r="I62" s="26">
        <f t="shared" si="2"/>
        <v>0.30834825214359746</v>
      </c>
      <c r="J62" s="10"/>
    </row>
    <row r="63" spans="1:10" ht="13.8" hidden="1" x14ac:dyDescent="0.3">
      <c r="A63">
        <f t="shared" si="0"/>
        <v>14</v>
      </c>
      <c r="B63" s="29" t="s">
        <v>397</v>
      </c>
      <c r="C63" s="23" t="s">
        <v>398</v>
      </c>
      <c r="D63" s="25">
        <v>0</v>
      </c>
      <c r="E63" s="25">
        <v>0</v>
      </c>
      <c r="F63" s="25">
        <v>0</v>
      </c>
      <c r="G63" s="28">
        <f t="shared" si="1"/>
        <v>0</v>
      </c>
      <c r="H63" s="24"/>
      <c r="I63" s="26" t="e">
        <f t="shared" si="2"/>
        <v>#DIV/0!</v>
      </c>
      <c r="J63" s="10"/>
    </row>
    <row r="64" spans="1:10" ht="13.8" hidden="1" x14ac:dyDescent="0.3">
      <c r="A64">
        <f t="shared" si="0"/>
        <v>14</v>
      </c>
      <c r="B64" s="23" t="s">
        <v>78</v>
      </c>
      <c r="C64" s="23" t="s">
        <v>79</v>
      </c>
      <c r="D64" s="25">
        <v>31995999</v>
      </c>
      <c r="E64" s="25">
        <v>11995999</v>
      </c>
      <c r="F64" s="25">
        <v>0</v>
      </c>
      <c r="G64" s="28">
        <f t="shared" si="1"/>
        <v>11995999</v>
      </c>
      <c r="H64" s="24"/>
      <c r="I64" s="26">
        <f t="shared" si="2"/>
        <v>0</v>
      </c>
      <c r="J64" s="10"/>
    </row>
    <row r="65" spans="1:10" ht="13.8" hidden="1" x14ac:dyDescent="0.3">
      <c r="A65">
        <f t="shared" si="0"/>
        <v>14</v>
      </c>
      <c r="B65" s="29" t="s">
        <v>448</v>
      </c>
      <c r="C65" s="23" t="s">
        <v>449</v>
      </c>
      <c r="D65" s="25">
        <v>0</v>
      </c>
      <c r="E65" s="25">
        <v>0</v>
      </c>
      <c r="F65" s="25">
        <v>0</v>
      </c>
      <c r="G65" s="28">
        <f t="shared" si="1"/>
        <v>0</v>
      </c>
      <c r="H65" s="24"/>
      <c r="I65" s="26" t="e">
        <f t="shared" si="2"/>
        <v>#DIV/0!</v>
      </c>
      <c r="J65" s="10"/>
    </row>
    <row r="66" spans="1:10" ht="13.8" hidden="1" x14ac:dyDescent="0.3">
      <c r="A66">
        <f t="shared" si="0"/>
        <v>14</v>
      </c>
      <c r="B66" s="29" t="s">
        <v>333</v>
      </c>
      <c r="C66" s="23" t="s">
        <v>266</v>
      </c>
      <c r="D66" s="25">
        <v>0</v>
      </c>
      <c r="E66" s="25">
        <v>3659250</v>
      </c>
      <c r="F66" s="25">
        <v>3659250</v>
      </c>
      <c r="G66" s="28">
        <f t="shared" si="1"/>
        <v>0</v>
      </c>
      <c r="H66" s="24"/>
      <c r="I66" s="26">
        <f t="shared" si="2"/>
        <v>1</v>
      </c>
      <c r="J66" s="10"/>
    </row>
    <row r="67" spans="1:10" ht="13.8" hidden="1" x14ac:dyDescent="0.3">
      <c r="A67">
        <f t="shared" si="0"/>
        <v>14</v>
      </c>
      <c r="B67" s="29" t="s">
        <v>503</v>
      </c>
      <c r="C67" s="23" t="s">
        <v>504</v>
      </c>
      <c r="D67" s="25">
        <v>0</v>
      </c>
      <c r="E67" s="25">
        <v>60000</v>
      </c>
      <c r="F67" s="25">
        <v>0</v>
      </c>
      <c r="G67" s="28">
        <f t="shared" si="1"/>
        <v>60000</v>
      </c>
      <c r="H67" s="24"/>
      <c r="I67" s="26">
        <f t="shared" si="2"/>
        <v>0</v>
      </c>
      <c r="J67" s="10"/>
    </row>
    <row r="68" spans="1:10" ht="13.8" hidden="1" x14ac:dyDescent="0.3">
      <c r="A68">
        <f t="shared" si="0"/>
        <v>10</v>
      </c>
      <c r="B68" s="17" t="s">
        <v>80</v>
      </c>
      <c r="C68" s="17" t="s">
        <v>81</v>
      </c>
      <c r="D68" s="20">
        <f>SUM(D69:D73)</f>
        <v>60071000</v>
      </c>
      <c r="E68" s="20">
        <f>SUM(E69:E73)</f>
        <v>21097218</v>
      </c>
      <c r="F68" s="20">
        <f>SUM(F69:F73)</f>
        <v>12487860</v>
      </c>
      <c r="G68" s="27">
        <f t="shared" si="1"/>
        <v>8609358</v>
      </c>
      <c r="H68" s="22"/>
      <c r="I68" s="21">
        <f t="shared" si="2"/>
        <v>0.59191974979829098</v>
      </c>
      <c r="J68" s="10"/>
    </row>
    <row r="69" spans="1:10" ht="13.8" hidden="1" x14ac:dyDescent="0.3">
      <c r="A69">
        <f t="shared" si="0"/>
        <v>14</v>
      </c>
      <c r="B69" s="23" t="s">
        <v>82</v>
      </c>
      <c r="C69" s="23" t="s">
        <v>83</v>
      </c>
      <c r="D69" s="25">
        <v>0</v>
      </c>
      <c r="E69" s="25">
        <v>20000</v>
      </c>
      <c r="F69" s="25">
        <v>0</v>
      </c>
      <c r="G69" s="28">
        <f t="shared" si="1"/>
        <v>20000</v>
      </c>
      <c r="H69" s="24"/>
      <c r="I69" s="26">
        <f t="shared" si="2"/>
        <v>0</v>
      </c>
      <c r="J69" s="10"/>
    </row>
    <row r="70" spans="1:10" ht="13.8" hidden="1" x14ac:dyDescent="0.3">
      <c r="A70">
        <f t="shared" si="0"/>
        <v>14</v>
      </c>
      <c r="B70" s="23" t="s">
        <v>84</v>
      </c>
      <c r="C70" s="23" t="s">
        <v>85</v>
      </c>
      <c r="D70" s="25">
        <v>0</v>
      </c>
      <c r="E70" s="25">
        <v>0</v>
      </c>
      <c r="F70" s="25">
        <v>0</v>
      </c>
      <c r="G70" s="28">
        <f t="shared" si="1"/>
        <v>0</v>
      </c>
      <c r="H70" s="24"/>
      <c r="I70" s="26" t="e">
        <f t="shared" si="2"/>
        <v>#DIV/0!</v>
      </c>
      <c r="J70" s="10"/>
    </row>
    <row r="71" spans="1:10" ht="13.8" hidden="1" x14ac:dyDescent="0.3">
      <c r="A71">
        <f t="shared" si="0"/>
        <v>14</v>
      </c>
      <c r="B71" s="23" t="s">
        <v>86</v>
      </c>
      <c r="C71" s="23" t="s">
        <v>87</v>
      </c>
      <c r="D71" s="25">
        <v>60071000</v>
      </c>
      <c r="E71" s="25">
        <v>14377968</v>
      </c>
      <c r="F71" s="25">
        <v>11803610</v>
      </c>
      <c r="G71" s="28">
        <f t="shared" si="1"/>
        <v>2574358</v>
      </c>
      <c r="H71" s="24"/>
      <c r="I71" s="26">
        <f t="shared" si="2"/>
        <v>0.82095119421603946</v>
      </c>
      <c r="J71" s="10"/>
    </row>
    <row r="72" spans="1:10" ht="13.8" hidden="1" x14ac:dyDescent="0.3">
      <c r="A72">
        <f t="shared" si="0"/>
        <v>14</v>
      </c>
      <c r="B72" s="29" t="s">
        <v>400</v>
      </c>
      <c r="C72" s="23" t="s">
        <v>399</v>
      </c>
      <c r="D72" s="25">
        <v>0</v>
      </c>
      <c r="E72" s="25">
        <v>0</v>
      </c>
      <c r="F72" s="25">
        <v>0</v>
      </c>
      <c r="G72" s="28">
        <f t="shared" si="1"/>
        <v>0</v>
      </c>
      <c r="H72" s="24"/>
      <c r="I72" s="26" t="e">
        <f t="shared" si="2"/>
        <v>#DIV/0!</v>
      </c>
      <c r="J72" s="10"/>
    </row>
    <row r="73" spans="1:10" ht="13.8" hidden="1" x14ac:dyDescent="0.3">
      <c r="A73">
        <f t="shared" si="0"/>
        <v>14</v>
      </c>
      <c r="B73" s="29" t="s">
        <v>334</v>
      </c>
      <c r="C73" s="23" t="s">
        <v>335</v>
      </c>
      <c r="D73" s="25">
        <v>0</v>
      </c>
      <c r="E73" s="25">
        <v>6699250</v>
      </c>
      <c r="F73" s="25">
        <v>684250</v>
      </c>
      <c r="G73" s="28">
        <f t="shared" si="1"/>
        <v>6015000</v>
      </c>
      <c r="H73" s="24"/>
      <c r="I73" s="26">
        <f t="shared" si="2"/>
        <v>0.10213829906332798</v>
      </c>
      <c r="J73" s="10"/>
    </row>
    <row r="74" spans="1:10" ht="13.8" hidden="1" x14ac:dyDescent="0.3">
      <c r="A74">
        <f t="shared" si="0"/>
        <v>10</v>
      </c>
      <c r="B74" s="17" t="s">
        <v>88</v>
      </c>
      <c r="C74" s="17" t="s">
        <v>89</v>
      </c>
      <c r="D74" s="20">
        <f>SUM(D75:D80)</f>
        <v>0</v>
      </c>
      <c r="E74" s="20">
        <f>SUM(E75:E80)</f>
        <v>27337823</v>
      </c>
      <c r="F74" s="20">
        <f>SUM(F75:F80)</f>
        <v>1639225</v>
      </c>
      <c r="G74" s="27">
        <f t="shared" si="1"/>
        <v>25698598</v>
      </c>
      <c r="H74" s="22"/>
      <c r="I74" s="21">
        <f t="shared" si="2"/>
        <v>5.996179725064428E-2</v>
      </c>
      <c r="J74" s="10"/>
    </row>
    <row r="75" spans="1:10" ht="13.8" hidden="1" x14ac:dyDescent="0.3">
      <c r="A75">
        <f t="shared" ref="A75:A138" si="18">LEN(B75)</f>
        <v>14</v>
      </c>
      <c r="B75" s="29" t="s">
        <v>336</v>
      </c>
      <c r="C75" s="23" t="s">
        <v>337</v>
      </c>
      <c r="D75" s="25">
        <v>0</v>
      </c>
      <c r="E75" s="25">
        <v>20459998</v>
      </c>
      <c r="F75" s="25">
        <v>0</v>
      </c>
      <c r="G75" s="28">
        <f t="shared" ref="G75:G177" si="19">+E75-F75</f>
        <v>20459998</v>
      </c>
      <c r="H75" s="24"/>
      <c r="I75" s="26">
        <f t="shared" si="2"/>
        <v>0</v>
      </c>
      <c r="J75" s="10"/>
    </row>
    <row r="76" spans="1:10" ht="13.8" hidden="1" x14ac:dyDescent="0.3">
      <c r="A76">
        <f t="shared" si="18"/>
        <v>14</v>
      </c>
      <c r="B76" s="29" t="s">
        <v>338</v>
      </c>
      <c r="C76" s="23" t="s">
        <v>339</v>
      </c>
      <c r="D76" s="25">
        <v>0</v>
      </c>
      <c r="E76" s="25">
        <v>3390125</v>
      </c>
      <c r="F76" s="25">
        <v>104125</v>
      </c>
      <c r="G76" s="28">
        <f t="shared" si="19"/>
        <v>3286000</v>
      </c>
      <c r="H76" s="24"/>
      <c r="I76" s="26">
        <f t="shared" si="2"/>
        <v>3.0714206703292651E-2</v>
      </c>
      <c r="J76" s="10"/>
    </row>
    <row r="77" spans="1:10" ht="13.8" hidden="1" x14ac:dyDescent="0.3">
      <c r="A77">
        <f t="shared" si="18"/>
        <v>14</v>
      </c>
      <c r="B77" s="29" t="s">
        <v>90</v>
      </c>
      <c r="C77" s="23" t="s">
        <v>445</v>
      </c>
      <c r="D77" s="25">
        <v>0</v>
      </c>
      <c r="E77" s="25">
        <v>0</v>
      </c>
      <c r="F77" s="25">
        <v>0</v>
      </c>
      <c r="G77" s="28">
        <f t="shared" si="19"/>
        <v>0</v>
      </c>
      <c r="H77" s="24"/>
      <c r="I77" s="26" t="e">
        <f t="shared" si="2"/>
        <v>#DIV/0!</v>
      </c>
      <c r="J77" s="10"/>
    </row>
    <row r="78" spans="1:10" ht="13.8" hidden="1" x14ac:dyDescent="0.3">
      <c r="A78">
        <f t="shared" si="18"/>
        <v>14</v>
      </c>
      <c r="B78" s="29" t="s">
        <v>413</v>
      </c>
      <c r="C78" s="23" t="s">
        <v>414</v>
      </c>
      <c r="D78" s="25">
        <v>0</v>
      </c>
      <c r="E78" s="25">
        <v>1404200</v>
      </c>
      <c r="F78" s="25">
        <v>1404200</v>
      </c>
      <c r="G78" s="28">
        <f t="shared" si="19"/>
        <v>0</v>
      </c>
      <c r="H78" s="24"/>
      <c r="I78" s="26">
        <f t="shared" si="2"/>
        <v>1</v>
      </c>
      <c r="J78" s="10"/>
    </row>
    <row r="79" spans="1:10" ht="13.8" hidden="1" x14ac:dyDescent="0.3">
      <c r="A79">
        <f t="shared" si="18"/>
        <v>14</v>
      </c>
      <c r="B79" s="29" t="s">
        <v>340</v>
      </c>
      <c r="C79" s="23" t="s">
        <v>341</v>
      </c>
      <c r="D79" s="25">
        <v>0</v>
      </c>
      <c r="E79" s="25">
        <v>2083500</v>
      </c>
      <c r="F79" s="25">
        <v>130900</v>
      </c>
      <c r="G79" s="28">
        <f t="shared" si="19"/>
        <v>1952600</v>
      </c>
      <c r="H79" s="24"/>
      <c r="I79" s="26">
        <f t="shared" si="2"/>
        <v>6.2826973842092626E-2</v>
      </c>
      <c r="J79" s="10"/>
    </row>
    <row r="80" spans="1:10" ht="13.8" hidden="1" x14ac:dyDescent="0.3">
      <c r="A80">
        <f t="shared" si="18"/>
        <v>14</v>
      </c>
      <c r="B80" s="29" t="s">
        <v>402</v>
      </c>
      <c r="C80" s="23" t="s">
        <v>401</v>
      </c>
      <c r="D80" s="25">
        <v>0</v>
      </c>
      <c r="E80" s="25">
        <v>0</v>
      </c>
      <c r="F80" s="25">
        <v>0</v>
      </c>
      <c r="G80" s="28">
        <f t="shared" si="19"/>
        <v>0</v>
      </c>
      <c r="H80" s="24"/>
      <c r="I80" s="26" t="e">
        <f t="shared" si="2"/>
        <v>#DIV/0!</v>
      </c>
      <c r="J80" s="10"/>
    </row>
    <row r="81" spans="1:10" ht="13.8" hidden="1" x14ac:dyDescent="0.3">
      <c r="A81">
        <f t="shared" si="18"/>
        <v>10</v>
      </c>
      <c r="B81" s="17" t="s">
        <v>92</v>
      </c>
      <c r="C81" s="17" t="s">
        <v>93</v>
      </c>
      <c r="D81" s="20">
        <f>SUM(D82:D87)</f>
        <v>0</v>
      </c>
      <c r="E81" s="20">
        <f>SUM(E82:E87)</f>
        <v>2213298</v>
      </c>
      <c r="F81" s="20">
        <f>SUM(F82:F87)</f>
        <v>1873298</v>
      </c>
      <c r="G81" s="27">
        <f t="shared" si="19"/>
        <v>340000</v>
      </c>
      <c r="H81" s="22"/>
      <c r="I81" s="21">
        <f t="shared" si="2"/>
        <v>0.84638308985053079</v>
      </c>
      <c r="J81" s="10"/>
    </row>
    <row r="82" spans="1:10" ht="13.8" hidden="1" x14ac:dyDescent="0.3">
      <c r="A82">
        <f t="shared" si="18"/>
        <v>14</v>
      </c>
      <c r="B82" s="23" t="s">
        <v>94</v>
      </c>
      <c r="C82" s="23" t="s">
        <v>95</v>
      </c>
      <c r="D82" s="25">
        <v>0</v>
      </c>
      <c r="E82" s="25">
        <v>1689800</v>
      </c>
      <c r="F82" s="25">
        <v>1689800</v>
      </c>
      <c r="G82" s="28">
        <f t="shared" si="19"/>
        <v>0</v>
      </c>
      <c r="H82" s="24"/>
      <c r="I82" s="26">
        <f t="shared" si="2"/>
        <v>1</v>
      </c>
      <c r="J82" s="10"/>
    </row>
    <row r="83" spans="1:10" ht="13.8" hidden="1" x14ac:dyDescent="0.3">
      <c r="A83">
        <f t="shared" si="18"/>
        <v>14</v>
      </c>
      <c r="B83" s="29" t="s">
        <v>342</v>
      </c>
      <c r="C83" s="23" t="s">
        <v>343</v>
      </c>
      <c r="D83" s="25">
        <v>0</v>
      </c>
      <c r="E83" s="25">
        <v>0</v>
      </c>
      <c r="F83" s="25">
        <v>0</v>
      </c>
      <c r="G83" s="28">
        <f t="shared" si="19"/>
        <v>0</v>
      </c>
      <c r="H83" s="24"/>
      <c r="I83" s="26" t="e">
        <f t="shared" si="2"/>
        <v>#DIV/0!</v>
      </c>
      <c r="J83" s="10"/>
    </row>
    <row r="84" spans="1:10" ht="13.8" hidden="1" x14ac:dyDescent="0.3">
      <c r="A84">
        <f t="shared" si="18"/>
        <v>14</v>
      </c>
      <c r="B84" s="29" t="s">
        <v>344</v>
      </c>
      <c r="C84" s="23" t="s">
        <v>345</v>
      </c>
      <c r="D84" s="25">
        <v>0</v>
      </c>
      <c r="E84" s="25">
        <v>0</v>
      </c>
      <c r="F84" s="25">
        <v>0</v>
      </c>
      <c r="G84" s="28">
        <f t="shared" si="19"/>
        <v>0</v>
      </c>
      <c r="H84" s="24"/>
      <c r="I84" s="26" t="e">
        <f t="shared" si="2"/>
        <v>#DIV/0!</v>
      </c>
      <c r="J84" s="10"/>
    </row>
    <row r="85" spans="1:10" ht="13.8" hidden="1" x14ac:dyDescent="0.3">
      <c r="A85">
        <f t="shared" si="18"/>
        <v>14</v>
      </c>
      <c r="B85" s="23" t="s">
        <v>96</v>
      </c>
      <c r="C85" s="23" t="s">
        <v>97</v>
      </c>
      <c r="D85" s="25">
        <v>0</v>
      </c>
      <c r="E85" s="25">
        <v>0</v>
      </c>
      <c r="F85" s="25">
        <v>0</v>
      </c>
      <c r="G85" s="28">
        <f t="shared" si="19"/>
        <v>0</v>
      </c>
      <c r="H85" s="24"/>
      <c r="I85" s="26" t="e">
        <f t="shared" si="2"/>
        <v>#DIV/0!</v>
      </c>
      <c r="J85" s="10"/>
    </row>
    <row r="86" spans="1:10" ht="13.8" hidden="1" x14ac:dyDescent="0.3">
      <c r="A86">
        <f t="shared" si="18"/>
        <v>14</v>
      </c>
      <c r="B86" s="29" t="s">
        <v>346</v>
      </c>
      <c r="C86" s="23" t="s">
        <v>347</v>
      </c>
      <c r="D86" s="25">
        <v>0</v>
      </c>
      <c r="E86" s="25">
        <v>0</v>
      </c>
      <c r="F86" s="25">
        <v>0</v>
      </c>
      <c r="G86" s="28">
        <f t="shared" si="19"/>
        <v>0</v>
      </c>
      <c r="H86" s="24"/>
      <c r="I86" s="26" t="e">
        <f t="shared" si="2"/>
        <v>#DIV/0!</v>
      </c>
      <c r="J86" s="10"/>
    </row>
    <row r="87" spans="1:10" ht="13.8" hidden="1" x14ac:dyDescent="0.3">
      <c r="A87">
        <f t="shared" si="18"/>
        <v>14</v>
      </c>
      <c r="B87" s="29" t="s">
        <v>348</v>
      </c>
      <c r="C87" s="23" t="s">
        <v>349</v>
      </c>
      <c r="D87" s="25">
        <v>0</v>
      </c>
      <c r="E87" s="25">
        <v>523498</v>
      </c>
      <c r="F87" s="25">
        <v>183498</v>
      </c>
      <c r="G87" s="28">
        <f t="shared" si="19"/>
        <v>340000</v>
      </c>
      <c r="H87" s="24"/>
      <c r="I87" s="26">
        <f t="shared" si="2"/>
        <v>0.35052282912255633</v>
      </c>
      <c r="J87" s="10"/>
    </row>
    <row r="88" spans="1:10" ht="13.8" hidden="1" x14ac:dyDescent="0.3">
      <c r="A88">
        <f t="shared" si="18"/>
        <v>10</v>
      </c>
      <c r="B88" s="17" t="s">
        <v>98</v>
      </c>
      <c r="C88" s="17" t="s">
        <v>99</v>
      </c>
      <c r="D88" s="20">
        <f>SUM(D89:D92)</f>
        <v>30000000</v>
      </c>
      <c r="E88" s="20">
        <f>SUM(E89:E92)</f>
        <v>37501380</v>
      </c>
      <c r="F88" s="20">
        <f>SUM(F89:F92)</f>
        <v>2501380</v>
      </c>
      <c r="G88" s="27">
        <f t="shared" si="19"/>
        <v>35000000</v>
      </c>
      <c r="H88" s="22"/>
      <c r="I88" s="21">
        <f t="shared" si="2"/>
        <v>6.6701012069422513E-2</v>
      </c>
      <c r="J88" s="10"/>
    </row>
    <row r="89" spans="1:10" ht="13.8" hidden="1" x14ac:dyDescent="0.3">
      <c r="A89">
        <f t="shared" si="18"/>
        <v>16</v>
      </c>
      <c r="B89" s="29" t="s">
        <v>350</v>
      </c>
      <c r="C89" s="23" t="s">
        <v>351</v>
      </c>
      <c r="D89" s="25">
        <v>0</v>
      </c>
      <c r="E89" s="25">
        <v>0</v>
      </c>
      <c r="F89" s="25">
        <v>0</v>
      </c>
      <c r="G89" s="28">
        <f t="shared" si="19"/>
        <v>0</v>
      </c>
      <c r="H89" s="22"/>
      <c r="I89" s="26" t="e">
        <f t="shared" si="2"/>
        <v>#DIV/0!</v>
      </c>
      <c r="J89" s="10"/>
    </row>
    <row r="90" spans="1:10" ht="13.8" hidden="1" x14ac:dyDescent="0.3">
      <c r="A90">
        <f t="shared" si="18"/>
        <v>14</v>
      </c>
      <c r="B90" s="29" t="s">
        <v>467</v>
      </c>
      <c r="C90" s="23" t="s">
        <v>468</v>
      </c>
      <c r="D90" s="25">
        <v>0</v>
      </c>
      <c r="E90" s="25">
        <v>0</v>
      </c>
      <c r="F90" s="25">
        <v>0</v>
      </c>
      <c r="G90" s="28">
        <f t="shared" si="19"/>
        <v>0</v>
      </c>
      <c r="H90" s="22"/>
      <c r="I90" s="26" t="e">
        <f t="shared" si="2"/>
        <v>#DIV/0!</v>
      </c>
      <c r="J90" s="10"/>
    </row>
    <row r="91" spans="1:10" ht="13.8" hidden="1" x14ac:dyDescent="0.3">
      <c r="A91">
        <f t="shared" si="18"/>
        <v>14</v>
      </c>
      <c r="B91" s="29" t="s">
        <v>469</v>
      </c>
      <c r="C91" s="23" t="s">
        <v>470</v>
      </c>
      <c r="D91" s="25">
        <v>0</v>
      </c>
      <c r="E91" s="25">
        <v>0</v>
      </c>
      <c r="F91" s="25">
        <v>0</v>
      </c>
      <c r="G91" s="28">
        <f t="shared" si="19"/>
        <v>0</v>
      </c>
      <c r="H91" s="22"/>
      <c r="I91" s="26" t="e">
        <f t="shared" si="2"/>
        <v>#DIV/0!</v>
      </c>
      <c r="J91" s="10"/>
    </row>
    <row r="92" spans="1:10" ht="13.8" hidden="1" x14ac:dyDescent="0.3">
      <c r="A92">
        <f t="shared" si="18"/>
        <v>14</v>
      </c>
      <c r="B92" s="23" t="s">
        <v>100</v>
      </c>
      <c r="C92" s="23" t="s">
        <v>485</v>
      </c>
      <c r="D92" s="25">
        <v>30000000</v>
      </c>
      <c r="E92" s="25">
        <v>37501380</v>
      </c>
      <c r="F92" s="25">
        <v>2501380</v>
      </c>
      <c r="G92" s="28">
        <f t="shared" si="19"/>
        <v>35000000</v>
      </c>
      <c r="H92" s="24"/>
      <c r="I92" s="26">
        <f t="shared" si="2"/>
        <v>6.6701012069422513E-2</v>
      </c>
      <c r="J92" s="10"/>
    </row>
    <row r="93" spans="1:10" ht="13.8" hidden="1" x14ac:dyDescent="0.3">
      <c r="A93">
        <f t="shared" si="18"/>
        <v>8</v>
      </c>
      <c r="B93" s="17" t="s">
        <v>101</v>
      </c>
      <c r="C93" s="17" t="s">
        <v>102</v>
      </c>
      <c r="D93" s="20">
        <f>+D94+D99+D110+D113+D120+D127+D105+D123</f>
        <v>446119984</v>
      </c>
      <c r="E93" s="20">
        <f>+E94+E99+E110+E113+E120+E127+E105+E123</f>
        <v>501573554</v>
      </c>
      <c r="F93" s="20">
        <f>+F94+F99+F110+F113+F120+F127+F105+F123</f>
        <v>106840785</v>
      </c>
      <c r="G93" s="27">
        <f t="shared" si="19"/>
        <v>394732769</v>
      </c>
      <c r="H93" s="22"/>
      <c r="I93" s="21">
        <f t="shared" si="2"/>
        <v>0.21301120074604252</v>
      </c>
      <c r="J93" s="10"/>
    </row>
    <row r="94" spans="1:10" ht="13.8" hidden="1" x14ac:dyDescent="0.3">
      <c r="A94">
        <f t="shared" si="18"/>
        <v>10</v>
      </c>
      <c r="B94" s="17" t="s">
        <v>103</v>
      </c>
      <c r="C94" s="17" t="s">
        <v>104</v>
      </c>
      <c r="D94" s="20">
        <f>SUM(D95:D98)</f>
        <v>16383000</v>
      </c>
      <c r="E94" s="20">
        <f>SUM(E95:E98)</f>
        <v>99089781</v>
      </c>
      <c r="F94" s="20">
        <f>SUM(F95:F98)</f>
        <v>18346500</v>
      </c>
      <c r="G94" s="27">
        <f t="shared" si="19"/>
        <v>80743281</v>
      </c>
      <c r="H94" s="22"/>
      <c r="I94" s="21">
        <f t="shared" si="2"/>
        <v>0.18515027296306166</v>
      </c>
      <c r="J94" s="10"/>
    </row>
    <row r="95" spans="1:10" ht="13.8" hidden="1" x14ac:dyDescent="0.3">
      <c r="A95">
        <f t="shared" si="18"/>
        <v>14</v>
      </c>
      <c r="B95" s="29" t="s">
        <v>382</v>
      </c>
      <c r="C95" s="23" t="s">
        <v>383</v>
      </c>
      <c r="D95" s="25">
        <v>0</v>
      </c>
      <c r="E95" s="25">
        <v>1179600</v>
      </c>
      <c r="F95" s="25">
        <v>999600</v>
      </c>
      <c r="G95" s="28">
        <f t="shared" si="19"/>
        <v>180000</v>
      </c>
      <c r="H95" s="24"/>
      <c r="I95" s="26">
        <f t="shared" si="2"/>
        <v>0.84740590030518825</v>
      </c>
      <c r="J95" s="10"/>
    </row>
    <row r="96" spans="1:10" ht="13.8" hidden="1" x14ac:dyDescent="0.3">
      <c r="A96">
        <f t="shared" si="18"/>
        <v>14</v>
      </c>
      <c r="B96" s="29" t="s">
        <v>505</v>
      </c>
      <c r="C96" s="23" t="s">
        <v>506</v>
      </c>
      <c r="D96" s="25">
        <v>0</v>
      </c>
      <c r="E96" s="25">
        <v>72941050</v>
      </c>
      <c r="F96" s="25">
        <v>0</v>
      </c>
      <c r="G96" s="28">
        <f t="shared" si="19"/>
        <v>72941050</v>
      </c>
      <c r="H96" s="24"/>
      <c r="I96" s="26">
        <f t="shared" si="2"/>
        <v>0</v>
      </c>
      <c r="J96" s="10"/>
    </row>
    <row r="97" spans="1:10" ht="13.8" hidden="1" x14ac:dyDescent="0.3">
      <c r="A97">
        <f t="shared" si="18"/>
        <v>14</v>
      </c>
      <c r="B97" s="29" t="s">
        <v>352</v>
      </c>
      <c r="C97" s="23" t="s">
        <v>353</v>
      </c>
      <c r="D97" s="25">
        <v>0</v>
      </c>
      <c r="E97" s="25">
        <v>963900</v>
      </c>
      <c r="F97" s="25">
        <v>963900</v>
      </c>
      <c r="G97" s="28">
        <f t="shared" si="19"/>
        <v>0</v>
      </c>
      <c r="H97" s="24"/>
      <c r="I97" s="26">
        <f t="shared" si="2"/>
        <v>1</v>
      </c>
      <c r="J97" s="31"/>
    </row>
    <row r="98" spans="1:10" ht="13.8" hidden="1" x14ac:dyDescent="0.3">
      <c r="A98">
        <f t="shared" si="18"/>
        <v>14</v>
      </c>
      <c r="B98" s="23" t="s">
        <v>105</v>
      </c>
      <c r="C98" s="23" t="s">
        <v>106</v>
      </c>
      <c r="D98" s="25">
        <v>16383000</v>
      </c>
      <c r="E98" s="25">
        <v>24005231</v>
      </c>
      <c r="F98" s="25">
        <v>16383000</v>
      </c>
      <c r="G98" s="28">
        <f t="shared" si="19"/>
        <v>7622231</v>
      </c>
      <c r="H98" s="24"/>
      <c r="I98" s="26">
        <f t="shared" si="2"/>
        <v>0.68247624861431244</v>
      </c>
      <c r="J98" s="10"/>
    </row>
    <row r="99" spans="1:10" ht="13.8" hidden="1" x14ac:dyDescent="0.3">
      <c r="A99">
        <f t="shared" si="18"/>
        <v>10</v>
      </c>
      <c r="B99" s="17" t="s">
        <v>107</v>
      </c>
      <c r="C99" s="17" t="s">
        <v>42</v>
      </c>
      <c r="D99" s="20">
        <f>SUM(D100:D104)</f>
        <v>120000000</v>
      </c>
      <c r="E99" s="20">
        <f>SUM(E100:E104)</f>
        <v>109882845</v>
      </c>
      <c r="F99" s="20">
        <f>SUM(F100:F104)</f>
        <v>81013350</v>
      </c>
      <c r="G99" s="27">
        <f t="shared" si="19"/>
        <v>28869495</v>
      </c>
      <c r="H99" s="22"/>
      <c r="I99" s="21">
        <f t="shared" si="2"/>
        <v>0.73727022630329597</v>
      </c>
      <c r="J99" s="10"/>
    </row>
    <row r="100" spans="1:10" ht="13.8" hidden="1" x14ac:dyDescent="0.3">
      <c r="A100">
        <f t="shared" si="18"/>
        <v>14</v>
      </c>
      <c r="B100" s="23" t="s">
        <v>108</v>
      </c>
      <c r="C100" s="23" t="s">
        <v>109</v>
      </c>
      <c r="D100" s="25">
        <v>0</v>
      </c>
      <c r="E100" s="25">
        <v>0</v>
      </c>
      <c r="F100" s="25">
        <v>0</v>
      </c>
      <c r="G100" s="28">
        <f t="shared" si="19"/>
        <v>0</v>
      </c>
      <c r="H100" s="24"/>
      <c r="I100" s="26" t="e">
        <f t="shared" si="2"/>
        <v>#DIV/0!</v>
      </c>
      <c r="J100" s="10"/>
    </row>
    <row r="101" spans="1:10" ht="13.8" hidden="1" x14ac:dyDescent="0.3">
      <c r="A101">
        <f t="shared" si="18"/>
        <v>14</v>
      </c>
      <c r="B101" s="29" t="s">
        <v>431</v>
      </c>
      <c r="C101" s="23" t="s">
        <v>432</v>
      </c>
      <c r="D101" s="25">
        <v>0</v>
      </c>
      <c r="E101" s="25">
        <v>16003494</v>
      </c>
      <c r="F101" s="25">
        <v>0</v>
      </c>
      <c r="G101" s="28">
        <f t="shared" si="19"/>
        <v>16003494</v>
      </c>
      <c r="H101" s="24"/>
      <c r="I101" s="26">
        <f t="shared" si="2"/>
        <v>0</v>
      </c>
      <c r="J101" s="10"/>
    </row>
    <row r="102" spans="1:10" ht="13.8" hidden="1" x14ac:dyDescent="0.3">
      <c r="A102">
        <f t="shared" si="18"/>
        <v>14</v>
      </c>
      <c r="B102" s="29" t="s">
        <v>403</v>
      </c>
      <c r="C102" s="23" t="s">
        <v>392</v>
      </c>
      <c r="D102" s="25">
        <v>80000000</v>
      </c>
      <c r="E102" s="25">
        <v>41980001</v>
      </c>
      <c r="F102" s="25">
        <v>40000000</v>
      </c>
      <c r="G102" s="28">
        <f t="shared" si="19"/>
        <v>1980001</v>
      </c>
      <c r="H102" s="24"/>
      <c r="I102" s="26">
        <f t="shared" si="2"/>
        <v>0.95283466048512</v>
      </c>
      <c r="J102" s="10"/>
    </row>
    <row r="103" spans="1:10" ht="13.8" hidden="1" x14ac:dyDescent="0.3">
      <c r="A103">
        <f t="shared" si="18"/>
        <v>14</v>
      </c>
      <c r="B103" s="29" t="s">
        <v>450</v>
      </c>
      <c r="C103" s="23" t="s">
        <v>111</v>
      </c>
      <c r="D103" s="25">
        <v>0</v>
      </c>
      <c r="E103" s="25">
        <v>0</v>
      </c>
      <c r="F103" s="25">
        <v>0</v>
      </c>
      <c r="G103" s="28">
        <f t="shared" si="19"/>
        <v>0</v>
      </c>
      <c r="H103" s="24"/>
      <c r="I103" s="26" t="e">
        <f t="shared" si="2"/>
        <v>#DIV/0!</v>
      </c>
      <c r="J103" s="10"/>
    </row>
    <row r="104" spans="1:10" ht="13.8" hidden="1" x14ac:dyDescent="0.3">
      <c r="A104">
        <f t="shared" si="18"/>
        <v>14</v>
      </c>
      <c r="B104" s="23" t="s">
        <v>110</v>
      </c>
      <c r="C104" s="23" t="s">
        <v>111</v>
      </c>
      <c r="D104" s="25">
        <v>40000000</v>
      </c>
      <c r="E104" s="25">
        <v>51899350</v>
      </c>
      <c r="F104" s="25">
        <v>41013350</v>
      </c>
      <c r="G104" s="28">
        <f t="shared" si="19"/>
        <v>10886000</v>
      </c>
      <c r="H104" s="24"/>
      <c r="I104" s="26">
        <f t="shared" si="2"/>
        <v>0.79024785474191872</v>
      </c>
      <c r="J104" s="10"/>
    </row>
    <row r="105" spans="1:10" ht="13.8" hidden="1" x14ac:dyDescent="0.3">
      <c r="A105">
        <f t="shared" si="18"/>
        <v>10</v>
      </c>
      <c r="B105" s="30" t="s">
        <v>354</v>
      </c>
      <c r="C105" s="17" t="s">
        <v>355</v>
      </c>
      <c r="D105" s="20">
        <f>SUM(D106:D109)</f>
        <v>0</v>
      </c>
      <c r="E105" s="20">
        <f t="shared" ref="E105:F105" si="20">SUM(E106:E109)</f>
        <v>8135283</v>
      </c>
      <c r="F105" s="20">
        <f t="shared" si="20"/>
        <v>7439285</v>
      </c>
      <c r="G105" s="27">
        <f>+E105-F105</f>
        <v>695998</v>
      </c>
      <c r="H105" s="22"/>
      <c r="I105" s="21">
        <f t="shared" si="2"/>
        <v>0.91444698358987631</v>
      </c>
      <c r="J105" s="10"/>
    </row>
    <row r="106" spans="1:10" ht="13.8" hidden="1" x14ac:dyDescent="0.3">
      <c r="A106">
        <f t="shared" si="18"/>
        <v>14</v>
      </c>
      <c r="B106" s="29" t="s">
        <v>415</v>
      </c>
      <c r="C106" s="23" t="s">
        <v>416</v>
      </c>
      <c r="D106" s="25">
        <v>0</v>
      </c>
      <c r="E106" s="25">
        <v>770373</v>
      </c>
      <c r="F106" s="25">
        <v>74375</v>
      </c>
      <c r="G106" s="28">
        <f t="shared" ref="G106:G109" si="21">+E106-F106</f>
        <v>695998</v>
      </c>
      <c r="H106" s="22"/>
      <c r="I106" s="26">
        <f t="shared" si="2"/>
        <v>9.6544141604132022E-2</v>
      </c>
      <c r="J106" s="10"/>
    </row>
    <row r="107" spans="1:10" ht="13.8" hidden="1" x14ac:dyDescent="0.3">
      <c r="A107">
        <f t="shared" si="18"/>
        <v>14</v>
      </c>
      <c r="B107" s="29" t="s">
        <v>356</v>
      </c>
      <c r="C107" s="23" t="s">
        <v>357</v>
      </c>
      <c r="D107" s="25">
        <v>0</v>
      </c>
      <c r="E107" s="25">
        <v>4742150</v>
      </c>
      <c r="F107" s="25">
        <v>4742150</v>
      </c>
      <c r="G107" s="28">
        <f t="shared" si="21"/>
        <v>0</v>
      </c>
      <c r="H107" s="24"/>
      <c r="I107" s="26">
        <f t="shared" si="2"/>
        <v>1</v>
      </c>
      <c r="J107" s="10"/>
    </row>
    <row r="108" spans="1:10" ht="13.8" hidden="1" x14ac:dyDescent="0.3">
      <c r="A108">
        <f t="shared" si="18"/>
        <v>14</v>
      </c>
      <c r="B108" s="29" t="s">
        <v>417</v>
      </c>
      <c r="C108" s="23" t="s">
        <v>418</v>
      </c>
      <c r="D108" s="25">
        <v>0</v>
      </c>
      <c r="E108" s="25">
        <v>2622760</v>
      </c>
      <c r="F108" s="25">
        <v>2622760</v>
      </c>
      <c r="G108" s="28">
        <f t="shared" si="21"/>
        <v>0</v>
      </c>
      <c r="H108" s="24"/>
      <c r="I108" s="26">
        <f t="shared" si="2"/>
        <v>1</v>
      </c>
      <c r="J108" s="10"/>
    </row>
    <row r="109" spans="1:10" ht="13.8" hidden="1" x14ac:dyDescent="0.3">
      <c r="A109">
        <f t="shared" si="18"/>
        <v>14</v>
      </c>
      <c r="B109" s="29" t="s">
        <v>404</v>
      </c>
      <c r="C109" s="23" t="s">
        <v>405</v>
      </c>
      <c r="D109" s="25">
        <v>0</v>
      </c>
      <c r="E109" s="25">
        <v>0</v>
      </c>
      <c r="F109" s="25">
        <v>0</v>
      </c>
      <c r="G109" s="28">
        <f t="shared" si="21"/>
        <v>0</v>
      </c>
      <c r="H109" s="24"/>
      <c r="I109" s="26" t="e">
        <f t="shared" si="2"/>
        <v>#DIV/0!</v>
      </c>
      <c r="J109" s="10"/>
    </row>
    <row r="110" spans="1:10" ht="13.8" hidden="1" x14ac:dyDescent="0.3">
      <c r="A110">
        <f t="shared" si="18"/>
        <v>10</v>
      </c>
      <c r="B110" s="17" t="s">
        <v>112</v>
      </c>
      <c r="C110" s="17" t="s">
        <v>46</v>
      </c>
      <c r="D110" s="20">
        <f>SUM(D111:D112)</f>
        <v>80822800</v>
      </c>
      <c r="E110" s="20">
        <f>SUM(E111:E112)</f>
        <v>90122800</v>
      </c>
      <c r="F110" s="20">
        <f>SUM(F111:F112)</f>
        <v>0</v>
      </c>
      <c r="G110" s="27">
        <f t="shared" si="19"/>
        <v>90122800</v>
      </c>
      <c r="H110" s="22"/>
      <c r="I110" s="21">
        <f t="shared" si="2"/>
        <v>0</v>
      </c>
      <c r="J110" s="10"/>
    </row>
    <row r="111" spans="1:10" ht="13.8" hidden="1" x14ac:dyDescent="0.3">
      <c r="A111">
        <f t="shared" si="18"/>
        <v>14</v>
      </c>
      <c r="B111" s="29" t="s">
        <v>358</v>
      </c>
      <c r="C111" s="23" t="s">
        <v>359</v>
      </c>
      <c r="D111" s="25">
        <v>0</v>
      </c>
      <c r="E111" s="25">
        <v>8500000</v>
      </c>
      <c r="F111" s="25">
        <v>0</v>
      </c>
      <c r="G111" s="28">
        <f t="shared" si="19"/>
        <v>8500000</v>
      </c>
      <c r="H111" s="24"/>
      <c r="I111" s="26">
        <f t="shared" si="2"/>
        <v>0</v>
      </c>
      <c r="J111" s="10"/>
    </row>
    <row r="112" spans="1:10" ht="13.8" hidden="1" x14ac:dyDescent="0.3">
      <c r="A112">
        <f t="shared" si="18"/>
        <v>14</v>
      </c>
      <c r="B112" s="23" t="s">
        <v>113</v>
      </c>
      <c r="C112" s="23" t="s">
        <v>114</v>
      </c>
      <c r="D112" s="25">
        <v>80822800</v>
      </c>
      <c r="E112" s="25">
        <v>81622800</v>
      </c>
      <c r="F112" s="25">
        <v>0</v>
      </c>
      <c r="G112" s="28">
        <f t="shared" si="19"/>
        <v>81622800</v>
      </c>
      <c r="H112" s="24"/>
      <c r="I112" s="26">
        <f t="shared" si="2"/>
        <v>0</v>
      </c>
      <c r="J112" s="10"/>
    </row>
    <row r="113" spans="1:10" ht="13.8" hidden="1" x14ac:dyDescent="0.3">
      <c r="A113">
        <f t="shared" si="18"/>
        <v>10</v>
      </c>
      <c r="B113" s="17" t="s">
        <v>115</v>
      </c>
      <c r="C113" s="17" t="s">
        <v>116</v>
      </c>
      <c r="D113" s="20">
        <f>SUM(D114:D119)</f>
        <v>0</v>
      </c>
      <c r="E113" s="20">
        <f>SUM(E114:E119)</f>
        <v>13186656</v>
      </c>
      <c r="F113" s="20">
        <f>SUM(F114:F119)</f>
        <v>41650</v>
      </c>
      <c r="G113" s="27">
        <f t="shared" si="19"/>
        <v>13145006</v>
      </c>
      <c r="H113" s="22"/>
      <c r="I113" s="21">
        <f t="shared" si="2"/>
        <v>3.1584959826054461E-3</v>
      </c>
      <c r="J113" s="10"/>
    </row>
    <row r="114" spans="1:10" ht="13.8" hidden="1" x14ac:dyDescent="0.3">
      <c r="A114">
        <f t="shared" si="18"/>
        <v>14</v>
      </c>
      <c r="B114" s="29" t="s">
        <v>384</v>
      </c>
      <c r="C114" s="23" t="s">
        <v>379</v>
      </c>
      <c r="D114" s="25">
        <v>0</v>
      </c>
      <c r="E114" s="25">
        <v>0</v>
      </c>
      <c r="F114" s="25">
        <v>0</v>
      </c>
      <c r="G114" s="28">
        <f t="shared" si="19"/>
        <v>0</v>
      </c>
      <c r="H114" s="22"/>
      <c r="I114" s="26" t="e">
        <f t="shared" si="2"/>
        <v>#DIV/0!</v>
      </c>
      <c r="J114" s="10"/>
    </row>
    <row r="115" spans="1:10" ht="13.8" hidden="1" x14ac:dyDescent="0.3">
      <c r="A115">
        <f t="shared" si="18"/>
        <v>14</v>
      </c>
      <c r="B115" s="29" t="s">
        <v>385</v>
      </c>
      <c r="C115" s="23" t="s">
        <v>388</v>
      </c>
      <c r="D115" s="25">
        <v>0</v>
      </c>
      <c r="E115" s="25">
        <v>41650</v>
      </c>
      <c r="F115" s="25">
        <v>41650</v>
      </c>
      <c r="G115" s="28">
        <f t="shared" si="19"/>
        <v>0</v>
      </c>
      <c r="H115" s="22"/>
      <c r="I115" s="26">
        <f t="shared" si="2"/>
        <v>1</v>
      </c>
      <c r="J115" s="10"/>
    </row>
    <row r="116" spans="1:10" ht="13.8" hidden="1" x14ac:dyDescent="0.3">
      <c r="A116">
        <f t="shared" si="18"/>
        <v>14</v>
      </c>
      <c r="B116" s="29" t="s">
        <v>386</v>
      </c>
      <c r="C116" s="23" t="s">
        <v>389</v>
      </c>
      <c r="D116" s="25">
        <v>0</v>
      </c>
      <c r="E116" s="25">
        <v>0</v>
      </c>
      <c r="F116" s="25">
        <v>0</v>
      </c>
      <c r="G116" s="28">
        <f t="shared" si="19"/>
        <v>0</v>
      </c>
      <c r="H116" s="22"/>
      <c r="I116" s="26" t="e">
        <f t="shared" si="2"/>
        <v>#DIV/0!</v>
      </c>
      <c r="J116" s="10"/>
    </row>
    <row r="117" spans="1:10" ht="13.8" hidden="1" x14ac:dyDescent="0.3">
      <c r="A117">
        <f t="shared" si="18"/>
        <v>14</v>
      </c>
      <c r="B117" s="29" t="s">
        <v>360</v>
      </c>
      <c r="C117" s="23" t="s">
        <v>361</v>
      </c>
      <c r="D117" s="25">
        <v>0</v>
      </c>
      <c r="E117" s="25">
        <v>10357005</v>
      </c>
      <c r="F117" s="25">
        <v>0</v>
      </c>
      <c r="G117" s="28">
        <f t="shared" si="19"/>
        <v>10357005</v>
      </c>
      <c r="H117" s="24"/>
      <c r="I117" s="26">
        <f>+F117/E117</f>
        <v>0</v>
      </c>
      <c r="J117" s="10"/>
    </row>
    <row r="118" spans="1:10" ht="13.8" hidden="1" x14ac:dyDescent="0.3">
      <c r="A118">
        <f t="shared" si="18"/>
        <v>14</v>
      </c>
      <c r="B118" s="23" t="s">
        <v>117</v>
      </c>
      <c r="C118" s="23" t="s">
        <v>118</v>
      </c>
      <c r="D118" s="25">
        <v>0</v>
      </c>
      <c r="E118" s="25">
        <v>0</v>
      </c>
      <c r="F118" s="25">
        <v>0</v>
      </c>
      <c r="G118" s="28">
        <f t="shared" si="19"/>
        <v>0</v>
      </c>
      <c r="H118" s="24"/>
      <c r="I118" s="26" t="e">
        <f t="shared" si="2"/>
        <v>#DIV/0!</v>
      </c>
      <c r="J118" s="10"/>
    </row>
    <row r="119" spans="1:10" ht="13.8" hidden="1" x14ac:dyDescent="0.3">
      <c r="A119">
        <f t="shared" si="18"/>
        <v>14</v>
      </c>
      <c r="B119" s="29" t="s">
        <v>387</v>
      </c>
      <c r="C119" s="23" t="s">
        <v>390</v>
      </c>
      <c r="D119" s="25">
        <v>0</v>
      </c>
      <c r="E119" s="25">
        <v>2788001</v>
      </c>
      <c r="F119" s="25">
        <v>0</v>
      </c>
      <c r="G119" s="28">
        <f t="shared" si="19"/>
        <v>2788001</v>
      </c>
      <c r="H119" s="24"/>
      <c r="I119" s="26">
        <f t="shared" si="2"/>
        <v>0</v>
      </c>
      <c r="J119" s="10"/>
    </row>
    <row r="120" spans="1:10" ht="13.8" hidden="1" x14ac:dyDescent="0.3">
      <c r="A120">
        <f t="shared" si="18"/>
        <v>10</v>
      </c>
      <c r="B120" s="17" t="s">
        <v>119</v>
      </c>
      <c r="C120" s="17" t="s">
        <v>50</v>
      </c>
      <c r="D120" s="20">
        <f>SUM(D121:D122)</f>
        <v>14220444</v>
      </c>
      <c r="E120" s="20">
        <f>SUM(E121:E122)</f>
        <v>14220444</v>
      </c>
      <c r="F120" s="20">
        <f>SUM(F121:F122)</f>
        <v>0</v>
      </c>
      <c r="G120" s="27">
        <f t="shared" si="19"/>
        <v>14220444</v>
      </c>
      <c r="H120" s="22"/>
      <c r="I120" s="21">
        <f t="shared" si="2"/>
        <v>0</v>
      </c>
      <c r="J120" s="10"/>
    </row>
    <row r="121" spans="1:10" ht="13.8" hidden="1" x14ac:dyDescent="0.3">
      <c r="A121">
        <f t="shared" si="18"/>
        <v>14</v>
      </c>
      <c r="B121" s="29" t="s">
        <v>362</v>
      </c>
      <c r="C121" s="23" t="s">
        <v>363</v>
      </c>
      <c r="D121" s="25">
        <v>0</v>
      </c>
      <c r="E121" s="25">
        <v>0</v>
      </c>
      <c r="F121" s="25">
        <v>0</v>
      </c>
      <c r="G121" s="28">
        <f t="shared" si="19"/>
        <v>0</v>
      </c>
      <c r="H121" s="24"/>
      <c r="I121" s="26" t="e">
        <f t="shared" si="2"/>
        <v>#DIV/0!</v>
      </c>
      <c r="J121" s="10"/>
    </row>
    <row r="122" spans="1:10" ht="13.8" hidden="1" x14ac:dyDescent="0.3">
      <c r="A122">
        <f t="shared" si="18"/>
        <v>14</v>
      </c>
      <c r="B122" s="23" t="s">
        <v>120</v>
      </c>
      <c r="C122" s="23" t="s">
        <v>121</v>
      </c>
      <c r="D122" s="25">
        <v>14220444</v>
      </c>
      <c r="E122" s="25">
        <v>14220444</v>
      </c>
      <c r="F122" s="25">
        <v>0</v>
      </c>
      <c r="G122" s="28">
        <f t="shared" si="19"/>
        <v>14220444</v>
      </c>
      <c r="H122" s="24"/>
      <c r="I122" s="26">
        <f t="shared" si="2"/>
        <v>0</v>
      </c>
      <c r="J122" s="10"/>
    </row>
    <row r="123" spans="1:10" ht="13.8" hidden="1" x14ac:dyDescent="0.3">
      <c r="A123">
        <f t="shared" si="18"/>
        <v>10</v>
      </c>
      <c r="B123" s="30" t="s">
        <v>364</v>
      </c>
      <c r="C123" s="17" t="s">
        <v>365</v>
      </c>
      <c r="D123" s="20">
        <f>SUM(D124:D126)</f>
        <v>120000000</v>
      </c>
      <c r="E123" s="20">
        <f>SUM(E124:E126)</f>
        <v>121175000</v>
      </c>
      <c r="F123" s="20">
        <f>SUM(F124:F126)</f>
        <v>0</v>
      </c>
      <c r="G123" s="27">
        <f t="shared" si="19"/>
        <v>121175000</v>
      </c>
      <c r="H123" s="22"/>
      <c r="I123" s="21">
        <f t="shared" si="2"/>
        <v>0</v>
      </c>
      <c r="J123" s="10"/>
    </row>
    <row r="124" spans="1:10" ht="13.8" hidden="1" x14ac:dyDescent="0.3">
      <c r="A124">
        <f t="shared" si="18"/>
        <v>14</v>
      </c>
      <c r="B124" s="29" t="s">
        <v>471</v>
      </c>
      <c r="C124" s="23" t="s">
        <v>472</v>
      </c>
      <c r="D124" s="25">
        <v>0</v>
      </c>
      <c r="E124" s="25">
        <v>0</v>
      </c>
      <c r="F124" s="25">
        <v>0</v>
      </c>
      <c r="G124" s="28">
        <f t="shared" si="19"/>
        <v>0</v>
      </c>
      <c r="H124" s="24"/>
      <c r="I124" s="26" t="e">
        <f t="shared" si="2"/>
        <v>#DIV/0!</v>
      </c>
      <c r="J124" s="10"/>
    </row>
    <row r="125" spans="1:10" ht="13.8" hidden="1" x14ac:dyDescent="0.3">
      <c r="A125">
        <f t="shared" si="18"/>
        <v>14</v>
      </c>
      <c r="B125" s="29" t="s">
        <v>367</v>
      </c>
      <c r="C125" s="23" t="s">
        <v>366</v>
      </c>
      <c r="D125" s="25">
        <v>0</v>
      </c>
      <c r="E125" s="25">
        <v>1175000</v>
      </c>
      <c r="F125" s="25">
        <v>0</v>
      </c>
      <c r="G125" s="28">
        <f t="shared" si="19"/>
        <v>1175000</v>
      </c>
      <c r="H125" s="24"/>
      <c r="I125" s="26">
        <f t="shared" si="2"/>
        <v>0</v>
      </c>
      <c r="J125" s="10"/>
    </row>
    <row r="126" spans="1:10" ht="13.8" hidden="1" x14ac:dyDescent="0.3">
      <c r="A126">
        <f t="shared" si="18"/>
        <v>14</v>
      </c>
      <c r="B126" s="29" t="s">
        <v>473</v>
      </c>
      <c r="C126" s="23" t="s">
        <v>406</v>
      </c>
      <c r="D126" s="25">
        <v>120000000</v>
      </c>
      <c r="E126" s="25">
        <v>120000000</v>
      </c>
      <c r="F126" s="25">
        <v>0</v>
      </c>
      <c r="G126" s="28">
        <f t="shared" si="19"/>
        <v>120000000</v>
      </c>
      <c r="H126" s="24"/>
      <c r="I126" s="26">
        <f t="shared" si="2"/>
        <v>0</v>
      </c>
      <c r="J126" s="10"/>
    </row>
    <row r="127" spans="1:10" ht="13.8" hidden="1" x14ac:dyDescent="0.3">
      <c r="A127">
        <f t="shared" si="18"/>
        <v>10</v>
      </c>
      <c r="B127" s="17" t="s">
        <v>122</v>
      </c>
      <c r="C127" s="17" t="s">
        <v>123</v>
      </c>
      <c r="D127" s="20">
        <f>+D128</f>
        <v>94693740</v>
      </c>
      <c r="E127" s="20">
        <f>+E128</f>
        <v>45760745</v>
      </c>
      <c r="F127" s="20">
        <f>+F128</f>
        <v>0</v>
      </c>
      <c r="G127" s="27">
        <f t="shared" si="19"/>
        <v>45760745</v>
      </c>
      <c r="H127" s="22"/>
      <c r="I127" s="21">
        <f t="shared" si="2"/>
        <v>0</v>
      </c>
      <c r="J127" s="10"/>
    </row>
    <row r="128" spans="1:10" ht="13.8" hidden="1" x14ac:dyDescent="0.3">
      <c r="A128">
        <f t="shared" si="18"/>
        <v>14</v>
      </c>
      <c r="B128" s="23" t="s">
        <v>124</v>
      </c>
      <c r="C128" s="23" t="s">
        <v>125</v>
      </c>
      <c r="D128" s="25">
        <v>94693740</v>
      </c>
      <c r="E128" s="25">
        <v>45760745</v>
      </c>
      <c r="F128" s="25">
        <v>0</v>
      </c>
      <c r="G128" s="28">
        <f t="shared" si="19"/>
        <v>45760745</v>
      </c>
      <c r="H128" s="24"/>
      <c r="I128" s="26">
        <f t="shared" si="2"/>
        <v>0</v>
      </c>
      <c r="J128" s="10"/>
    </row>
    <row r="129" spans="1:11" ht="13.8" x14ac:dyDescent="0.3">
      <c r="A129">
        <f t="shared" si="18"/>
        <v>6</v>
      </c>
      <c r="B129" s="17" t="s">
        <v>126</v>
      </c>
      <c r="C129" s="17" t="s">
        <v>127</v>
      </c>
      <c r="D129" s="20">
        <v>19082549675.385002</v>
      </c>
      <c r="E129" s="20">
        <v>28955645506</v>
      </c>
      <c r="F129" s="20">
        <v>28099881717</v>
      </c>
      <c r="G129" s="27">
        <f t="shared" si="19"/>
        <v>855763789</v>
      </c>
      <c r="H129" s="22"/>
      <c r="I129" s="21">
        <f t="shared" si="2"/>
        <v>0.97044570155334042</v>
      </c>
      <c r="J129" s="10"/>
    </row>
    <row r="130" spans="1:11" ht="13.8" hidden="1" x14ac:dyDescent="0.3">
      <c r="A130">
        <f t="shared" si="18"/>
        <v>8</v>
      </c>
      <c r="B130" s="17" t="s">
        <v>128</v>
      </c>
      <c r="C130" s="17" t="s">
        <v>129</v>
      </c>
      <c r="D130" s="20">
        <f t="shared" ref="D130:F132" si="22">+D131</f>
        <v>54282340</v>
      </c>
      <c r="E130" s="20">
        <f t="shared" si="22"/>
        <v>54282340</v>
      </c>
      <c r="F130" s="20">
        <f t="shared" si="22"/>
        <v>7000000</v>
      </c>
      <c r="G130" s="27">
        <f t="shared" si="19"/>
        <v>47282340</v>
      </c>
      <c r="H130" s="22"/>
      <c r="I130" s="21">
        <f t="shared" si="2"/>
        <v>0.12895538401623807</v>
      </c>
      <c r="J130" s="10"/>
      <c r="K130" s="32"/>
    </row>
    <row r="131" spans="1:11" ht="13.8" hidden="1" x14ac:dyDescent="0.3">
      <c r="A131">
        <f t="shared" si="18"/>
        <v>10</v>
      </c>
      <c r="B131" s="17" t="s">
        <v>130</v>
      </c>
      <c r="C131" s="17" t="s">
        <v>131</v>
      </c>
      <c r="D131" s="20">
        <f t="shared" si="22"/>
        <v>54282340</v>
      </c>
      <c r="E131" s="20">
        <f t="shared" si="22"/>
        <v>54282340</v>
      </c>
      <c r="F131" s="20">
        <f t="shared" si="22"/>
        <v>7000000</v>
      </c>
      <c r="G131" s="27">
        <f t="shared" si="19"/>
        <v>47282340</v>
      </c>
      <c r="H131" s="22"/>
      <c r="I131" s="21">
        <f t="shared" ref="I131:I194" si="23">+F131/E131</f>
        <v>0.12895538401623807</v>
      </c>
      <c r="J131" s="10"/>
    </row>
    <row r="132" spans="1:11" ht="13.8" hidden="1" x14ac:dyDescent="0.3">
      <c r="A132">
        <f t="shared" si="18"/>
        <v>12</v>
      </c>
      <c r="B132" s="30" t="s">
        <v>368</v>
      </c>
      <c r="C132" s="17" t="s">
        <v>369</v>
      </c>
      <c r="D132" s="20">
        <f t="shared" si="22"/>
        <v>54282340</v>
      </c>
      <c r="E132" s="20">
        <f t="shared" si="22"/>
        <v>54282340</v>
      </c>
      <c r="F132" s="20">
        <f t="shared" si="22"/>
        <v>7000000</v>
      </c>
      <c r="G132" s="27">
        <f t="shared" si="19"/>
        <v>47282340</v>
      </c>
      <c r="H132" s="22"/>
      <c r="I132" s="21">
        <f t="shared" si="23"/>
        <v>0.12895538401623807</v>
      </c>
      <c r="J132" s="10"/>
    </row>
    <row r="133" spans="1:11" ht="13.8" hidden="1" x14ac:dyDescent="0.3">
      <c r="A133">
        <f t="shared" si="18"/>
        <v>14</v>
      </c>
      <c r="B133" s="29" t="s">
        <v>370</v>
      </c>
      <c r="C133" s="23" t="s">
        <v>369</v>
      </c>
      <c r="D133" s="25">
        <v>54282340</v>
      </c>
      <c r="E133" s="25">
        <v>54282340</v>
      </c>
      <c r="F133" s="25">
        <v>7000000</v>
      </c>
      <c r="G133" s="28">
        <f t="shared" si="19"/>
        <v>47282340</v>
      </c>
      <c r="H133" s="24"/>
      <c r="I133" s="26">
        <f t="shared" si="23"/>
        <v>0.12895538401623807</v>
      </c>
      <c r="J133" s="10"/>
    </row>
    <row r="134" spans="1:11" ht="13.8" hidden="1" x14ac:dyDescent="0.3">
      <c r="A134">
        <f t="shared" si="18"/>
        <v>8</v>
      </c>
      <c r="B134" s="17" t="s">
        <v>132</v>
      </c>
      <c r="C134" s="17" t="s">
        <v>133</v>
      </c>
      <c r="D134" s="20">
        <f>+D135+D143+D145+D147+D151</f>
        <v>3048620200</v>
      </c>
      <c r="E134" s="20">
        <f>+E135+E143+E145+E147+E151</f>
        <v>2834284750</v>
      </c>
      <c r="F134" s="20">
        <f>+F135+F143+F145+F147+F151</f>
        <v>1835443892</v>
      </c>
      <c r="G134" s="27">
        <f t="shared" si="19"/>
        <v>998840858</v>
      </c>
      <c r="H134" s="22"/>
      <c r="I134" s="21">
        <f t="shared" si="23"/>
        <v>0.64758627092778875</v>
      </c>
      <c r="J134" s="10"/>
    </row>
    <row r="135" spans="1:11" ht="13.8" hidden="1" x14ac:dyDescent="0.3">
      <c r="A135">
        <f t="shared" si="18"/>
        <v>10</v>
      </c>
      <c r="B135" s="17" t="s">
        <v>134</v>
      </c>
      <c r="C135" s="17" t="s">
        <v>135</v>
      </c>
      <c r="D135" s="20">
        <f>SUM(D136:D142)</f>
        <v>1527760200</v>
      </c>
      <c r="E135" s="20">
        <f>SUM(E136:E142)</f>
        <v>1327760200</v>
      </c>
      <c r="F135" s="20">
        <f>SUM(F136:F142)</f>
        <v>408795342</v>
      </c>
      <c r="G135" s="27">
        <f t="shared" si="19"/>
        <v>918964858</v>
      </c>
      <c r="H135" s="22"/>
      <c r="I135" s="21">
        <f t="shared" si="23"/>
        <v>0.30788341298376015</v>
      </c>
      <c r="J135" s="10"/>
    </row>
    <row r="136" spans="1:11" ht="13.8" hidden="1" x14ac:dyDescent="0.3">
      <c r="A136">
        <f t="shared" si="18"/>
        <v>14</v>
      </c>
      <c r="B136" s="29" t="s">
        <v>419</v>
      </c>
      <c r="C136" s="23" t="s">
        <v>137</v>
      </c>
      <c r="D136" s="25">
        <v>0</v>
      </c>
      <c r="E136" s="25">
        <v>0</v>
      </c>
      <c r="F136" s="25">
        <v>0</v>
      </c>
      <c r="G136" s="28">
        <f t="shared" si="19"/>
        <v>0</v>
      </c>
      <c r="H136" s="24"/>
      <c r="I136" s="26" t="e">
        <f t="shared" si="23"/>
        <v>#DIV/0!</v>
      </c>
      <c r="J136" s="10"/>
    </row>
    <row r="137" spans="1:11" ht="13.8" hidden="1" x14ac:dyDescent="0.3">
      <c r="A137">
        <f t="shared" si="18"/>
        <v>14</v>
      </c>
      <c r="B137" s="23" t="s">
        <v>136</v>
      </c>
      <c r="C137" s="23" t="s">
        <v>137</v>
      </c>
      <c r="D137" s="25">
        <v>398653000</v>
      </c>
      <c r="E137" s="25">
        <v>398653000</v>
      </c>
      <c r="F137" s="25">
        <v>138145412</v>
      </c>
      <c r="G137" s="28">
        <f t="shared" si="19"/>
        <v>260507588</v>
      </c>
      <c r="H137" s="24"/>
      <c r="I137" s="26">
        <f t="shared" si="23"/>
        <v>0.34653047136231258</v>
      </c>
      <c r="J137" s="10"/>
    </row>
    <row r="138" spans="1:11" ht="13.8" hidden="1" x14ac:dyDescent="0.3">
      <c r="A138">
        <f t="shared" si="18"/>
        <v>14</v>
      </c>
      <c r="B138" s="29" t="s">
        <v>433</v>
      </c>
      <c r="C138" s="23" t="s">
        <v>139</v>
      </c>
      <c r="D138" s="25">
        <v>0</v>
      </c>
      <c r="E138" s="25">
        <v>0</v>
      </c>
      <c r="F138" s="25">
        <v>0</v>
      </c>
      <c r="G138" s="28">
        <f t="shared" si="19"/>
        <v>0</v>
      </c>
      <c r="H138" s="24"/>
      <c r="I138" s="26" t="e">
        <f t="shared" si="23"/>
        <v>#DIV/0!</v>
      </c>
      <c r="J138" s="10"/>
    </row>
    <row r="139" spans="1:11" ht="13.8" hidden="1" x14ac:dyDescent="0.3">
      <c r="A139">
        <f t="shared" ref="A139:A202" si="24">LEN(B139)</f>
        <v>14</v>
      </c>
      <c r="B139" s="23" t="s">
        <v>138</v>
      </c>
      <c r="C139" s="23" t="s">
        <v>139</v>
      </c>
      <c r="D139" s="25">
        <v>341858600</v>
      </c>
      <c r="E139" s="25">
        <v>341858600</v>
      </c>
      <c r="F139" s="25">
        <v>93879530</v>
      </c>
      <c r="G139" s="28">
        <f t="shared" si="19"/>
        <v>247979070</v>
      </c>
      <c r="H139" s="24"/>
      <c r="I139" s="26">
        <f t="shared" si="23"/>
        <v>0.27461508939661017</v>
      </c>
      <c r="J139" s="10"/>
    </row>
    <row r="140" spans="1:11" ht="13.8" hidden="1" x14ac:dyDescent="0.3">
      <c r="A140">
        <f t="shared" si="24"/>
        <v>14</v>
      </c>
      <c r="B140" s="29" t="s">
        <v>434</v>
      </c>
      <c r="C140" s="23" t="s">
        <v>435</v>
      </c>
      <c r="D140" s="25">
        <v>500000000</v>
      </c>
      <c r="E140" s="25">
        <v>300000000</v>
      </c>
      <c r="F140" s="25">
        <v>50000000</v>
      </c>
      <c r="G140" s="28">
        <f t="shared" si="19"/>
        <v>250000000</v>
      </c>
      <c r="H140" s="24"/>
      <c r="I140" s="26">
        <f t="shared" si="23"/>
        <v>0.16666666666666666</v>
      </c>
      <c r="J140" s="10"/>
    </row>
    <row r="141" spans="1:11" ht="13.8" hidden="1" x14ac:dyDescent="0.3">
      <c r="A141">
        <f t="shared" si="24"/>
        <v>14</v>
      </c>
      <c r="B141" s="29" t="s">
        <v>270</v>
      </c>
      <c r="C141" s="23" t="s">
        <v>269</v>
      </c>
      <c r="D141" s="25">
        <v>32766000</v>
      </c>
      <c r="E141" s="25">
        <v>32766000</v>
      </c>
      <c r="F141" s="25">
        <v>32766000</v>
      </c>
      <c r="G141" s="28">
        <f t="shared" si="19"/>
        <v>0</v>
      </c>
      <c r="H141" s="24"/>
      <c r="I141" s="26">
        <f t="shared" si="23"/>
        <v>1</v>
      </c>
      <c r="J141" s="10"/>
    </row>
    <row r="142" spans="1:11" ht="13.8" hidden="1" x14ac:dyDescent="0.3">
      <c r="A142">
        <f t="shared" si="24"/>
        <v>14</v>
      </c>
      <c r="B142" s="23" t="s">
        <v>140</v>
      </c>
      <c r="C142" s="23" t="s">
        <v>141</v>
      </c>
      <c r="D142" s="25">
        <v>254482600</v>
      </c>
      <c r="E142" s="25">
        <v>254482600</v>
      </c>
      <c r="F142" s="25">
        <v>94004400</v>
      </c>
      <c r="G142" s="28">
        <f t="shared" si="19"/>
        <v>160478200</v>
      </c>
      <c r="H142" s="24"/>
      <c r="I142" s="26">
        <f t="shared" si="23"/>
        <v>0.36939421398555344</v>
      </c>
      <c r="J142" s="10"/>
    </row>
    <row r="143" spans="1:11" ht="13.8" hidden="1" x14ac:dyDescent="0.3">
      <c r="A143">
        <f t="shared" si="24"/>
        <v>10</v>
      </c>
      <c r="B143" s="17" t="s">
        <v>142</v>
      </c>
      <c r="C143" s="17" t="s">
        <v>143</v>
      </c>
      <c r="D143" s="20">
        <f>+D144</f>
        <v>0</v>
      </c>
      <c r="E143" s="20">
        <f>+E144</f>
        <v>0</v>
      </c>
      <c r="F143" s="20">
        <f>+F144</f>
        <v>0</v>
      </c>
      <c r="G143" s="27">
        <f t="shared" si="19"/>
        <v>0</v>
      </c>
      <c r="H143" s="22"/>
      <c r="I143" s="21" t="e">
        <f t="shared" si="23"/>
        <v>#DIV/0!</v>
      </c>
      <c r="J143" s="10"/>
    </row>
    <row r="144" spans="1:11" ht="13.8" hidden="1" x14ac:dyDescent="0.3">
      <c r="A144">
        <f t="shared" si="24"/>
        <v>14</v>
      </c>
      <c r="B144" s="23" t="s">
        <v>144</v>
      </c>
      <c r="C144" s="23" t="s">
        <v>145</v>
      </c>
      <c r="D144" s="25">
        <v>0</v>
      </c>
      <c r="E144" s="25">
        <v>0</v>
      </c>
      <c r="F144" s="25">
        <v>0</v>
      </c>
      <c r="G144" s="28">
        <f t="shared" si="19"/>
        <v>0</v>
      </c>
      <c r="H144" s="24"/>
      <c r="I144" s="26" t="e">
        <f t="shared" si="23"/>
        <v>#DIV/0!</v>
      </c>
      <c r="J144" s="10"/>
    </row>
    <row r="145" spans="1:10" ht="13.8" hidden="1" x14ac:dyDescent="0.3">
      <c r="A145">
        <f t="shared" si="24"/>
        <v>10</v>
      </c>
      <c r="B145" s="17" t="s">
        <v>146</v>
      </c>
      <c r="C145" s="17" t="s">
        <v>147</v>
      </c>
      <c r="D145" s="20">
        <f>+D146</f>
        <v>32766000</v>
      </c>
      <c r="E145" s="20">
        <f>+E146</f>
        <v>32766000</v>
      </c>
      <c r="F145" s="20">
        <f>+F146</f>
        <v>285000</v>
      </c>
      <c r="G145" s="27">
        <f t="shared" si="19"/>
        <v>32481000</v>
      </c>
      <c r="H145" s="22"/>
      <c r="I145" s="21">
        <f t="shared" si="23"/>
        <v>8.6980406518952572E-3</v>
      </c>
      <c r="J145" s="10"/>
    </row>
    <row r="146" spans="1:10" ht="13.8" hidden="1" x14ac:dyDescent="0.3">
      <c r="A146">
        <f t="shared" si="24"/>
        <v>14</v>
      </c>
      <c r="B146" s="23" t="s">
        <v>148</v>
      </c>
      <c r="C146" s="23" t="s">
        <v>149</v>
      </c>
      <c r="D146" s="25">
        <v>32766000</v>
      </c>
      <c r="E146" s="25">
        <v>32766000</v>
      </c>
      <c r="F146" s="25">
        <v>285000</v>
      </c>
      <c r="G146" s="28">
        <f t="shared" si="19"/>
        <v>32481000</v>
      </c>
      <c r="H146" s="24"/>
      <c r="I146" s="26">
        <f t="shared" si="23"/>
        <v>8.6980406518952572E-3</v>
      </c>
      <c r="J146" s="10"/>
    </row>
    <row r="147" spans="1:10" ht="13.8" hidden="1" x14ac:dyDescent="0.3">
      <c r="A147">
        <f t="shared" si="24"/>
        <v>10</v>
      </c>
      <c r="B147" s="17" t="s">
        <v>150</v>
      </c>
      <c r="C147" s="17" t="s">
        <v>151</v>
      </c>
      <c r="D147" s="20">
        <f>+D148</f>
        <v>70000000</v>
      </c>
      <c r="E147" s="20">
        <f>+E148</f>
        <v>55194500</v>
      </c>
      <c r="F147" s="20">
        <f>+F148</f>
        <v>7800000</v>
      </c>
      <c r="G147" s="27">
        <f t="shared" si="19"/>
        <v>47394500</v>
      </c>
      <c r="H147" s="22"/>
      <c r="I147" s="21">
        <f t="shared" si="23"/>
        <v>0.14131842846660447</v>
      </c>
      <c r="J147" s="10"/>
    </row>
    <row r="148" spans="1:10" ht="13.8" hidden="1" x14ac:dyDescent="0.3">
      <c r="A148">
        <f t="shared" si="24"/>
        <v>12</v>
      </c>
      <c r="B148" s="17" t="s">
        <v>152</v>
      </c>
      <c r="C148" s="17" t="s">
        <v>151</v>
      </c>
      <c r="D148" s="20">
        <f>SUM(D149:D150)</f>
        <v>70000000</v>
      </c>
      <c r="E148" s="20">
        <f>SUM(E149:E150)</f>
        <v>55194500</v>
      </c>
      <c r="F148" s="20">
        <f>SUM(F149:F150)</f>
        <v>7800000</v>
      </c>
      <c r="G148" s="20">
        <f>SUM(G149:G150)</f>
        <v>47394500</v>
      </c>
      <c r="H148" s="22"/>
      <c r="I148" s="21">
        <f t="shared" si="23"/>
        <v>0.14131842846660447</v>
      </c>
      <c r="J148" s="10"/>
    </row>
    <row r="149" spans="1:10" ht="13.8" hidden="1" x14ac:dyDescent="0.3">
      <c r="A149">
        <f t="shared" si="24"/>
        <v>14</v>
      </c>
      <c r="B149" s="23" t="s">
        <v>153</v>
      </c>
      <c r="C149" s="23" t="s">
        <v>151</v>
      </c>
      <c r="D149" s="25">
        <v>70000000</v>
      </c>
      <c r="E149" s="25">
        <v>55194500</v>
      </c>
      <c r="F149" s="25">
        <v>7800000</v>
      </c>
      <c r="G149" s="28">
        <f t="shared" si="19"/>
        <v>47394500</v>
      </c>
      <c r="H149" s="24"/>
      <c r="I149" s="26">
        <f t="shared" si="23"/>
        <v>0.14131842846660447</v>
      </c>
      <c r="J149" s="10"/>
    </row>
    <row r="150" spans="1:10" ht="13.8" hidden="1" x14ac:dyDescent="0.3">
      <c r="A150">
        <f t="shared" si="24"/>
        <v>14</v>
      </c>
      <c r="B150" s="29" t="s">
        <v>474</v>
      </c>
      <c r="C150" s="23" t="s">
        <v>151</v>
      </c>
      <c r="D150" s="25">
        <v>0</v>
      </c>
      <c r="E150" s="25">
        <v>0</v>
      </c>
      <c r="F150" s="25">
        <v>0</v>
      </c>
      <c r="G150" s="28">
        <v>0</v>
      </c>
      <c r="H150" s="24"/>
      <c r="I150" s="26" t="e">
        <f t="shared" si="23"/>
        <v>#DIV/0!</v>
      </c>
      <c r="J150" s="10"/>
    </row>
    <row r="151" spans="1:10" ht="13.8" hidden="1" x14ac:dyDescent="0.3">
      <c r="A151">
        <f t="shared" si="24"/>
        <v>10</v>
      </c>
      <c r="B151" s="17" t="s">
        <v>154</v>
      </c>
      <c r="C151" s="17" t="s">
        <v>155</v>
      </c>
      <c r="D151" s="20">
        <f>SUM(D152:D156)</f>
        <v>1418094000</v>
      </c>
      <c r="E151" s="20">
        <f>SUM(E152:E156)</f>
        <v>1418564050</v>
      </c>
      <c r="F151" s="20">
        <f>SUM(F152:F156)</f>
        <v>1418563550</v>
      </c>
      <c r="G151" s="27">
        <f t="shared" si="19"/>
        <v>500</v>
      </c>
      <c r="H151" s="22"/>
      <c r="I151" s="21">
        <f t="shared" si="23"/>
        <v>0.99999964753089576</v>
      </c>
      <c r="J151" s="10"/>
    </row>
    <row r="152" spans="1:10" ht="13.8" hidden="1" x14ac:dyDescent="0.3">
      <c r="A152">
        <f t="shared" si="24"/>
        <v>14</v>
      </c>
      <c r="B152" s="29" t="s">
        <v>407</v>
      </c>
      <c r="C152" s="23" t="s">
        <v>157</v>
      </c>
      <c r="D152" s="25">
        <v>0</v>
      </c>
      <c r="E152" s="25">
        <v>0</v>
      </c>
      <c r="F152" s="25">
        <v>0</v>
      </c>
      <c r="G152" s="28">
        <f t="shared" si="19"/>
        <v>0</v>
      </c>
      <c r="H152" s="24"/>
      <c r="I152" s="26" t="e">
        <f t="shared" si="23"/>
        <v>#DIV/0!</v>
      </c>
      <c r="J152" s="10"/>
    </row>
    <row r="153" spans="1:10" ht="13.8" hidden="1" x14ac:dyDescent="0.3">
      <c r="A153">
        <f t="shared" si="24"/>
        <v>14</v>
      </c>
      <c r="B153" s="29" t="s">
        <v>451</v>
      </c>
      <c r="C153" s="23" t="s">
        <v>157</v>
      </c>
      <c r="D153" s="25">
        <v>0</v>
      </c>
      <c r="E153" s="25">
        <v>0</v>
      </c>
      <c r="F153" s="25">
        <v>0</v>
      </c>
      <c r="G153" s="28">
        <f t="shared" si="19"/>
        <v>0</v>
      </c>
      <c r="H153" s="24"/>
      <c r="I153" s="26" t="e">
        <f t="shared" si="23"/>
        <v>#DIV/0!</v>
      </c>
      <c r="J153" s="10"/>
    </row>
    <row r="154" spans="1:10" ht="13.8" hidden="1" x14ac:dyDescent="0.3">
      <c r="A154">
        <f t="shared" si="24"/>
        <v>14</v>
      </c>
      <c r="B154" s="23" t="s">
        <v>156</v>
      </c>
      <c r="C154" s="23" t="s">
        <v>157</v>
      </c>
      <c r="D154" s="25">
        <v>1224411500</v>
      </c>
      <c r="E154" s="25">
        <v>1224881550</v>
      </c>
      <c r="F154" s="25">
        <v>1224881050</v>
      </c>
      <c r="G154" s="28">
        <f t="shared" si="19"/>
        <v>500</v>
      </c>
      <c r="H154" s="24"/>
      <c r="I154" s="26">
        <f t="shared" si="23"/>
        <v>0.99999959179726394</v>
      </c>
      <c r="J154" s="10"/>
    </row>
    <row r="155" spans="1:10" ht="13.8" hidden="1" x14ac:dyDescent="0.3">
      <c r="A155">
        <f t="shared" si="24"/>
        <v>14</v>
      </c>
      <c r="B155" s="29" t="s">
        <v>452</v>
      </c>
      <c r="C155" s="23" t="s">
        <v>157</v>
      </c>
      <c r="D155" s="25">
        <v>0</v>
      </c>
      <c r="E155" s="25">
        <v>0</v>
      </c>
      <c r="F155" s="25">
        <v>0</v>
      </c>
      <c r="G155" s="28">
        <f t="shared" si="19"/>
        <v>0</v>
      </c>
      <c r="H155" s="24"/>
      <c r="I155" s="26" t="e">
        <f t="shared" si="23"/>
        <v>#DIV/0!</v>
      </c>
      <c r="J155" s="10"/>
    </row>
    <row r="156" spans="1:10" ht="13.8" hidden="1" x14ac:dyDescent="0.3">
      <c r="A156">
        <f t="shared" si="24"/>
        <v>14</v>
      </c>
      <c r="B156" s="23" t="s">
        <v>158</v>
      </c>
      <c r="C156" s="23" t="s">
        <v>159</v>
      </c>
      <c r="D156" s="25">
        <v>193682500</v>
      </c>
      <c r="E156" s="25">
        <v>193682500</v>
      </c>
      <c r="F156" s="25">
        <v>193682500</v>
      </c>
      <c r="G156" s="28">
        <f t="shared" si="19"/>
        <v>0</v>
      </c>
      <c r="H156" s="24"/>
      <c r="I156" s="26">
        <f t="shared" si="23"/>
        <v>1</v>
      </c>
      <c r="J156" s="10"/>
    </row>
    <row r="157" spans="1:10" ht="13.8" hidden="1" x14ac:dyDescent="0.3">
      <c r="A157">
        <f t="shared" si="24"/>
        <v>8</v>
      </c>
      <c r="B157" s="17" t="s">
        <v>160</v>
      </c>
      <c r="C157" s="17" t="s">
        <v>161</v>
      </c>
      <c r="D157" s="20">
        <f>+D158+D175+D160+D179</f>
        <v>2190963956</v>
      </c>
      <c r="E157" s="20">
        <f>+E158+E175+E160+E179</f>
        <v>2145301203</v>
      </c>
      <c r="F157" s="20">
        <f t="shared" ref="F157" si="25">+F158+F175+F160+F179</f>
        <v>1072770103</v>
      </c>
      <c r="G157" s="27">
        <f>+E157-F157</f>
        <v>1072531100</v>
      </c>
      <c r="H157" s="22"/>
      <c r="I157" s="21">
        <f t="shared" si="23"/>
        <v>0.50005570383302489</v>
      </c>
      <c r="J157" s="10"/>
    </row>
    <row r="158" spans="1:10" ht="13.8" hidden="1" x14ac:dyDescent="0.3">
      <c r="A158">
        <f t="shared" si="24"/>
        <v>10</v>
      </c>
      <c r="B158" s="17" t="s">
        <v>162</v>
      </c>
      <c r="C158" s="17" t="s">
        <v>163</v>
      </c>
      <c r="D158" s="20">
        <f>+D159</f>
        <v>262128000</v>
      </c>
      <c r="E158" s="20">
        <f>+E159</f>
        <v>228048148</v>
      </c>
      <c r="F158" s="20">
        <f>+F159</f>
        <v>22324188</v>
      </c>
      <c r="G158" s="27">
        <f>+E158-F158</f>
        <v>205723960</v>
      </c>
      <c r="H158" s="22"/>
      <c r="I158" s="21">
        <f t="shared" si="23"/>
        <v>9.7892432785729094E-2</v>
      </c>
      <c r="J158" s="10"/>
    </row>
    <row r="159" spans="1:10" ht="13.8" hidden="1" x14ac:dyDescent="0.3">
      <c r="A159">
        <f t="shared" si="24"/>
        <v>16</v>
      </c>
      <c r="B159" s="29" t="s">
        <v>287</v>
      </c>
      <c r="C159" s="23" t="s">
        <v>288</v>
      </c>
      <c r="D159" s="25">
        <v>262128000</v>
      </c>
      <c r="E159" s="25">
        <v>228048148</v>
      </c>
      <c r="F159" s="25">
        <v>22324188</v>
      </c>
      <c r="G159" s="28">
        <f t="shared" si="19"/>
        <v>205723960</v>
      </c>
      <c r="H159" s="24"/>
      <c r="I159" s="26">
        <f t="shared" si="23"/>
        <v>9.7892432785729094E-2</v>
      </c>
      <c r="J159" s="10"/>
    </row>
    <row r="160" spans="1:10" ht="13.8" hidden="1" x14ac:dyDescent="0.3">
      <c r="A160">
        <f t="shared" si="24"/>
        <v>12</v>
      </c>
      <c r="B160" s="17" t="s">
        <v>164</v>
      </c>
      <c r="C160" s="17" t="s">
        <v>165</v>
      </c>
      <c r="D160" s="20">
        <f>SUM(D161:D174)</f>
        <v>1308662539</v>
      </c>
      <c r="E160" s="20">
        <f>SUM(E161:E174)</f>
        <v>1502190538</v>
      </c>
      <c r="F160" s="20">
        <f>SUM(F161:F174)</f>
        <v>998170121</v>
      </c>
      <c r="G160" s="27">
        <f t="shared" si="19"/>
        <v>504020417</v>
      </c>
      <c r="H160" s="22"/>
      <c r="I160" s="21">
        <f t="shared" si="23"/>
        <v>0.66447637350249378</v>
      </c>
      <c r="J160" s="10"/>
    </row>
    <row r="161" spans="1:10" ht="13.8" hidden="1" x14ac:dyDescent="0.3">
      <c r="A161">
        <f t="shared" si="24"/>
        <v>16</v>
      </c>
      <c r="B161" s="23" t="s">
        <v>166</v>
      </c>
      <c r="C161" s="23" t="s">
        <v>167</v>
      </c>
      <c r="D161" s="25">
        <v>274783000</v>
      </c>
      <c r="E161" s="25">
        <v>274783000</v>
      </c>
      <c r="F161" s="25">
        <v>214146192</v>
      </c>
      <c r="G161" s="28">
        <f t="shared" si="19"/>
        <v>60636808</v>
      </c>
      <c r="H161" s="24"/>
      <c r="I161" s="26">
        <f t="shared" si="23"/>
        <v>0.77932838639944979</v>
      </c>
      <c r="J161" s="10"/>
    </row>
    <row r="162" spans="1:10" ht="13.8" hidden="1" x14ac:dyDescent="0.3">
      <c r="A162">
        <f t="shared" si="24"/>
        <v>16</v>
      </c>
      <c r="B162" s="29" t="s">
        <v>436</v>
      </c>
      <c r="C162" s="23" t="s">
        <v>271</v>
      </c>
      <c r="D162" s="25">
        <v>0</v>
      </c>
      <c r="E162" s="25">
        <v>0</v>
      </c>
      <c r="F162" s="25">
        <v>0</v>
      </c>
      <c r="G162" s="28">
        <f t="shared" si="19"/>
        <v>0</v>
      </c>
      <c r="H162" s="24"/>
      <c r="I162" s="26" t="e">
        <f t="shared" si="23"/>
        <v>#DIV/0!</v>
      </c>
      <c r="J162" s="10"/>
    </row>
    <row r="163" spans="1:10" ht="13.8" hidden="1" x14ac:dyDescent="0.3">
      <c r="A163">
        <f t="shared" si="24"/>
        <v>16</v>
      </c>
      <c r="B163" s="29" t="s">
        <v>272</v>
      </c>
      <c r="C163" s="23" t="s">
        <v>271</v>
      </c>
      <c r="D163" s="25">
        <v>0</v>
      </c>
      <c r="E163" s="25">
        <v>193528000</v>
      </c>
      <c r="F163" s="25">
        <v>64371400</v>
      </c>
      <c r="G163" s="28">
        <f t="shared" si="19"/>
        <v>129156600</v>
      </c>
      <c r="H163" s="24"/>
      <c r="I163" s="26">
        <f t="shared" si="23"/>
        <v>0.33262060270348476</v>
      </c>
      <c r="J163" s="10"/>
    </row>
    <row r="164" spans="1:10" ht="13.8" hidden="1" x14ac:dyDescent="0.3">
      <c r="A164">
        <f t="shared" si="24"/>
        <v>16</v>
      </c>
      <c r="B164" s="29" t="s">
        <v>273</v>
      </c>
      <c r="C164" s="23" t="s">
        <v>274</v>
      </c>
      <c r="D164" s="25">
        <v>238509175</v>
      </c>
      <c r="E164" s="25">
        <v>238509175</v>
      </c>
      <c r="F164" s="25">
        <v>204432712</v>
      </c>
      <c r="G164" s="28">
        <f t="shared" si="19"/>
        <v>34076463</v>
      </c>
      <c r="H164" s="24"/>
      <c r="I164" s="26">
        <f t="shared" si="23"/>
        <v>0.85712724468566037</v>
      </c>
      <c r="J164" s="10"/>
    </row>
    <row r="165" spans="1:10" ht="13.8" hidden="1" x14ac:dyDescent="0.3">
      <c r="A165">
        <f t="shared" si="24"/>
        <v>18</v>
      </c>
      <c r="B165" s="29" t="s">
        <v>453</v>
      </c>
      <c r="C165" s="23" t="s">
        <v>275</v>
      </c>
      <c r="D165" s="25">
        <v>0</v>
      </c>
      <c r="E165" s="25">
        <v>0</v>
      </c>
      <c r="F165" s="25">
        <v>0</v>
      </c>
      <c r="G165" s="28">
        <f t="shared" si="19"/>
        <v>0</v>
      </c>
      <c r="H165" s="24"/>
      <c r="I165" s="26" t="e">
        <f t="shared" si="23"/>
        <v>#DIV/0!</v>
      </c>
      <c r="J165" s="10"/>
    </row>
    <row r="166" spans="1:10" ht="13.8" hidden="1" x14ac:dyDescent="0.3">
      <c r="A166">
        <f t="shared" si="24"/>
        <v>18</v>
      </c>
      <c r="B166" s="29" t="s">
        <v>277</v>
      </c>
      <c r="C166" s="23" t="s">
        <v>275</v>
      </c>
      <c r="D166" s="25">
        <v>43523000</v>
      </c>
      <c r="E166" s="25">
        <v>43523000</v>
      </c>
      <c r="F166" s="25">
        <v>37816572</v>
      </c>
      <c r="G166" s="28">
        <f t="shared" si="19"/>
        <v>5706428</v>
      </c>
      <c r="H166" s="24"/>
      <c r="I166" s="26">
        <f t="shared" si="23"/>
        <v>0.86888707120373132</v>
      </c>
      <c r="J166" s="10"/>
    </row>
    <row r="167" spans="1:10" ht="13.8" hidden="1" x14ac:dyDescent="0.3">
      <c r="A167">
        <f t="shared" si="24"/>
        <v>18</v>
      </c>
      <c r="B167" s="29" t="s">
        <v>276</v>
      </c>
      <c r="C167" s="23" t="s">
        <v>278</v>
      </c>
      <c r="D167" s="25">
        <v>419900000</v>
      </c>
      <c r="E167" s="25">
        <v>419900000</v>
      </c>
      <c r="F167" s="25">
        <v>206859770</v>
      </c>
      <c r="G167" s="28">
        <f t="shared" si="19"/>
        <v>213040230</v>
      </c>
      <c r="H167" s="24"/>
      <c r="I167" s="26">
        <f t="shared" si="23"/>
        <v>0.49264055727554179</v>
      </c>
      <c r="J167" s="10"/>
    </row>
    <row r="168" spans="1:10" ht="13.8" hidden="1" x14ac:dyDescent="0.3">
      <c r="A168">
        <f t="shared" si="24"/>
        <v>18</v>
      </c>
      <c r="B168" s="29" t="s">
        <v>279</v>
      </c>
      <c r="C168" s="23" t="s">
        <v>280</v>
      </c>
      <c r="D168" s="25">
        <v>146149000</v>
      </c>
      <c r="E168" s="25">
        <v>146148999</v>
      </c>
      <c r="F168" s="25">
        <v>145681154</v>
      </c>
      <c r="G168" s="28">
        <f t="shared" si="19"/>
        <v>467845</v>
      </c>
      <c r="H168" s="24"/>
      <c r="I168" s="26">
        <f t="shared" si="23"/>
        <v>0.99679884909783067</v>
      </c>
      <c r="J168" s="10"/>
    </row>
    <row r="169" spans="1:10" ht="13.8" hidden="1" x14ac:dyDescent="0.3">
      <c r="A169">
        <f t="shared" si="24"/>
        <v>18</v>
      </c>
      <c r="B169" s="29" t="s">
        <v>281</v>
      </c>
      <c r="C169" s="23" t="s">
        <v>282</v>
      </c>
      <c r="D169" s="25">
        <v>7492000</v>
      </c>
      <c r="E169" s="25">
        <v>7492000</v>
      </c>
      <c r="F169" s="25">
        <v>6994600</v>
      </c>
      <c r="G169" s="28">
        <f t="shared" si="19"/>
        <v>497400</v>
      </c>
      <c r="H169" s="24"/>
      <c r="I169" s="26">
        <f t="shared" si="23"/>
        <v>0.93360918312867058</v>
      </c>
      <c r="J169" s="10"/>
    </row>
    <row r="170" spans="1:10" ht="13.8" hidden="1" x14ac:dyDescent="0.3">
      <c r="A170">
        <f t="shared" si="24"/>
        <v>18</v>
      </c>
      <c r="B170" s="29" t="s">
        <v>283</v>
      </c>
      <c r="C170" s="23" t="s">
        <v>284</v>
      </c>
      <c r="D170" s="25">
        <v>83700000</v>
      </c>
      <c r="E170" s="25">
        <v>83700000</v>
      </c>
      <c r="F170" s="25">
        <v>67541554</v>
      </c>
      <c r="G170" s="28">
        <f t="shared" si="19"/>
        <v>16158446</v>
      </c>
      <c r="H170" s="24"/>
      <c r="I170" s="26">
        <f t="shared" si="23"/>
        <v>0.80694807646356037</v>
      </c>
      <c r="J170" s="10"/>
    </row>
    <row r="171" spans="1:10" ht="13.8" hidden="1" x14ac:dyDescent="0.3">
      <c r="A171">
        <f t="shared" si="24"/>
        <v>16</v>
      </c>
      <c r="B171" s="29" t="s">
        <v>420</v>
      </c>
      <c r="C171" s="23" t="s">
        <v>421</v>
      </c>
      <c r="D171" s="25">
        <v>0</v>
      </c>
      <c r="E171" s="25">
        <v>0</v>
      </c>
      <c r="F171" s="25">
        <v>0</v>
      </c>
      <c r="G171" s="28">
        <f t="shared" si="19"/>
        <v>0</v>
      </c>
      <c r="H171" s="24"/>
      <c r="I171" s="26" t="e">
        <f t="shared" si="23"/>
        <v>#DIV/0!</v>
      </c>
      <c r="J171" s="10"/>
    </row>
    <row r="172" spans="1:10" ht="13.8" hidden="1" x14ac:dyDescent="0.3">
      <c r="A172">
        <f t="shared" si="24"/>
        <v>16</v>
      </c>
      <c r="B172" s="29" t="s">
        <v>422</v>
      </c>
      <c r="C172" s="23" t="s">
        <v>421</v>
      </c>
      <c r="D172" s="25">
        <v>0</v>
      </c>
      <c r="E172" s="25">
        <v>0</v>
      </c>
      <c r="F172" s="25">
        <v>0</v>
      </c>
      <c r="G172" s="28">
        <f t="shared" si="19"/>
        <v>0</v>
      </c>
      <c r="H172" s="24"/>
      <c r="I172" s="26" t="e">
        <f t="shared" si="23"/>
        <v>#DIV/0!</v>
      </c>
      <c r="J172" s="10"/>
    </row>
    <row r="173" spans="1:10" ht="13.8" hidden="1" x14ac:dyDescent="0.3">
      <c r="A173">
        <f t="shared" si="24"/>
        <v>16</v>
      </c>
      <c r="B173" s="29" t="s">
        <v>475</v>
      </c>
      <c r="C173" s="23" t="s">
        <v>200</v>
      </c>
      <c r="D173" s="25">
        <v>0</v>
      </c>
      <c r="E173" s="25">
        <v>0</v>
      </c>
      <c r="F173" s="25">
        <v>0</v>
      </c>
      <c r="G173" s="28">
        <f t="shared" si="19"/>
        <v>0</v>
      </c>
      <c r="H173" s="24"/>
      <c r="I173" s="26" t="e">
        <f t="shared" si="23"/>
        <v>#DIV/0!</v>
      </c>
      <c r="J173" s="10"/>
    </row>
    <row r="174" spans="1:10" ht="13.8" hidden="1" x14ac:dyDescent="0.3">
      <c r="A174">
        <f t="shared" si="24"/>
        <v>16</v>
      </c>
      <c r="B174" s="29" t="s">
        <v>476</v>
      </c>
      <c r="C174" s="23" t="s">
        <v>200</v>
      </c>
      <c r="D174" s="25">
        <v>94606364</v>
      </c>
      <c r="E174" s="25">
        <v>94606364</v>
      </c>
      <c r="F174" s="25">
        <v>50326167</v>
      </c>
      <c r="G174" s="28">
        <f t="shared" si="19"/>
        <v>44280197</v>
      </c>
      <c r="H174" s="24"/>
      <c r="I174" s="26">
        <f t="shared" si="23"/>
        <v>0.53195329438937111</v>
      </c>
      <c r="J174" s="10"/>
    </row>
    <row r="175" spans="1:10" ht="13.8" hidden="1" x14ac:dyDescent="0.3">
      <c r="A175">
        <f t="shared" si="24"/>
        <v>10</v>
      </c>
      <c r="B175" s="17" t="s">
        <v>168</v>
      </c>
      <c r="C175" s="17" t="s">
        <v>169</v>
      </c>
      <c r="D175" s="20">
        <f>+D176</f>
        <v>69884417</v>
      </c>
      <c r="E175" s="20">
        <f>+E176</f>
        <v>84689917</v>
      </c>
      <c r="F175" s="20">
        <f>+F176</f>
        <v>52275794</v>
      </c>
      <c r="G175" s="27">
        <f t="shared" si="19"/>
        <v>32414123</v>
      </c>
      <c r="H175" s="22"/>
      <c r="I175" s="21">
        <f t="shared" si="23"/>
        <v>0.61726113157012541</v>
      </c>
      <c r="J175" s="10"/>
    </row>
    <row r="176" spans="1:10" ht="13.8" hidden="1" x14ac:dyDescent="0.3">
      <c r="A176">
        <f t="shared" si="24"/>
        <v>12</v>
      </c>
      <c r="B176" s="17" t="s">
        <v>170</v>
      </c>
      <c r="C176" s="17" t="s">
        <v>171</v>
      </c>
      <c r="D176" s="20">
        <f>SUM(D177:D178)</f>
        <v>69884417</v>
      </c>
      <c r="E176" s="20">
        <f>SUM(E177:E178)</f>
        <v>84689917</v>
      </c>
      <c r="F176" s="20">
        <f>SUM(F177:F178)</f>
        <v>52275794</v>
      </c>
      <c r="G176" s="27">
        <f t="shared" si="19"/>
        <v>32414123</v>
      </c>
      <c r="H176" s="22"/>
      <c r="I176" s="21">
        <f t="shared" si="23"/>
        <v>0.61726113157012541</v>
      </c>
      <c r="J176" s="10"/>
    </row>
    <row r="177" spans="1:10" ht="13.8" hidden="1" x14ac:dyDescent="0.3">
      <c r="A177">
        <f t="shared" si="24"/>
        <v>16</v>
      </c>
      <c r="B177" s="29" t="s">
        <v>285</v>
      </c>
      <c r="C177" s="23" t="s">
        <v>286</v>
      </c>
      <c r="D177" s="25">
        <v>0</v>
      </c>
      <c r="E177" s="25">
        <v>14805500</v>
      </c>
      <c r="F177" s="25">
        <v>14805494</v>
      </c>
      <c r="G177" s="27">
        <f t="shared" si="19"/>
        <v>6</v>
      </c>
      <c r="H177" s="24"/>
      <c r="I177" s="26">
        <f t="shared" si="23"/>
        <v>0.99999959474519606</v>
      </c>
      <c r="J177" s="10"/>
    </row>
    <row r="178" spans="1:10" ht="13.8" hidden="1" x14ac:dyDescent="0.3">
      <c r="A178">
        <f t="shared" si="24"/>
        <v>16</v>
      </c>
      <c r="B178" s="23" t="s">
        <v>172</v>
      </c>
      <c r="C178" s="23" t="s">
        <v>173</v>
      </c>
      <c r="D178" s="25">
        <v>69884417</v>
      </c>
      <c r="E178" s="25">
        <v>69884417</v>
      </c>
      <c r="F178" s="25">
        <v>37470300</v>
      </c>
      <c r="G178" s="28">
        <f t="shared" ref="G178:H296" si="26">+E178-F178</f>
        <v>32414117</v>
      </c>
      <c r="H178" s="24"/>
      <c r="I178" s="26">
        <f t="shared" si="23"/>
        <v>0.53617532503705367</v>
      </c>
      <c r="J178" s="10"/>
    </row>
    <row r="179" spans="1:10" ht="13.8" hidden="1" x14ac:dyDescent="0.3">
      <c r="A179">
        <f t="shared" si="24"/>
        <v>10</v>
      </c>
      <c r="B179" s="30" t="s">
        <v>486</v>
      </c>
      <c r="C179" s="37" t="s">
        <v>487</v>
      </c>
      <c r="D179" s="20">
        <f>+D180</f>
        <v>550289000</v>
      </c>
      <c r="E179" s="20">
        <f>+E180</f>
        <v>330372600</v>
      </c>
      <c r="F179" s="20">
        <f t="shared" ref="F179:G179" si="27">+F180</f>
        <v>0</v>
      </c>
      <c r="G179" s="20">
        <f t="shared" si="27"/>
        <v>330372600</v>
      </c>
      <c r="H179" s="24"/>
      <c r="I179" s="21">
        <f t="shared" si="23"/>
        <v>0</v>
      </c>
      <c r="J179" s="10"/>
    </row>
    <row r="180" spans="1:10" ht="13.8" hidden="1" x14ac:dyDescent="0.3">
      <c r="A180">
        <f t="shared" si="24"/>
        <v>14</v>
      </c>
      <c r="B180" s="29" t="s">
        <v>488</v>
      </c>
      <c r="C180" s="23" t="s">
        <v>489</v>
      </c>
      <c r="D180" s="25">
        <v>550289000</v>
      </c>
      <c r="E180" s="25">
        <v>330372600</v>
      </c>
      <c r="F180" s="25">
        <v>0</v>
      </c>
      <c r="G180" s="28">
        <f t="shared" si="26"/>
        <v>330372600</v>
      </c>
      <c r="H180" s="24"/>
      <c r="I180" s="26">
        <f t="shared" si="23"/>
        <v>0</v>
      </c>
      <c r="J180" s="10"/>
    </row>
    <row r="181" spans="1:10" ht="13.8" hidden="1" x14ac:dyDescent="0.3">
      <c r="A181">
        <f t="shared" si="24"/>
        <v>8</v>
      </c>
      <c r="B181" s="17" t="s">
        <v>174</v>
      </c>
      <c r="C181" s="17" t="s">
        <v>175</v>
      </c>
      <c r="D181" s="20">
        <f>+D188+D204+D213+D227+D229+D244+D182</f>
        <v>12424340254.385</v>
      </c>
      <c r="E181" s="20">
        <f>+E188+E204+E213+E227+E229+E244+E182</f>
        <v>12629065158.385</v>
      </c>
      <c r="F181" s="20">
        <f>+F188+F204+F213+F227+F229+F244+F182</f>
        <v>11085689660</v>
      </c>
      <c r="G181" s="27">
        <f t="shared" si="26"/>
        <v>1543375498.3850002</v>
      </c>
      <c r="H181" s="22"/>
      <c r="I181" s="21">
        <f t="shared" si="23"/>
        <v>0.87779178592959561</v>
      </c>
      <c r="J181" s="10"/>
    </row>
    <row r="182" spans="1:10" ht="13.8" hidden="1" x14ac:dyDescent="0.3">
      <c r="A182">
        <f t="shared" si="24"/>
        <v>10</v>
      </c>
      <c r="B182" s="30" t="s">
        <v>289</v>
      </c>
      <c r="C182" s="17" t="s">
        <v>291</v>
      </c>
      <c r="D182" s="20">
        <f>SUM(D183:D187)</f>
        <v>1424884120</v>
      </c>
      <c r="E182" s="20">
        <f>SUM(E183:E187)</f>
        <v>1424884120</v>
      </c>
      <c r="F182" s="20">
        <f>SUM(F183:F187)</f>
        <v>1010404026</v>
      </c>
      <c r="G182" s="27">
        <f t="shared" si="26"/>
        <v>414480094</v>
      </c>
      <c r="H182" s="22"/>
      <c r="I182" s="21">
        <f t="shared" si="23"/>
        <v>0.70911312142351623</v>
      </c>
      <c r="J182" s="10"/>
    </row>
    <row r="183" spans="1:10" ht="13.8" hidden="1" x14ac:dyDescent="0.3">
      <c r="A183">
        <f t="shared" si="24"/>
        <v>14</v>
      </c>
      <c r="B183" s="29" t="s">
        <v>429</v>
      </c>
      <c r="C183" s="23" t="s">
        <v>408</v>
      </c>
      <c r="D183" s="25">
        <v>0</v>
      </c>
      <c r="E183" s="25">
        <v>0</v>
      </c>
      <c r="F183" s="25">
        <v>0</v>
      </c>
      <c r="G183" s="28">
        <f t="shared" si="26"/>
        <v>0</v>
      </c>
      <c r="H183" s="24"/>
      <c r="I183" s="26" t="e">
        <f t="shared" si="23"/>
        <v>#DIV/0!</v>
      </c>
      <c r="J183" s="10"/>
    </row>
    <row r="184" spans="1:10" ht="13.8" hidden="1" x14ac:dyDescent="0.3">
      <c r="A184">
        <f t="shared" si="24"/>
        <v>14</v>
      </c>
      <c r="B184" s="29" t="s">
        <v>290</v>
      </c>
      <c r="C184" s="23" t="s">
        <v>292</v>
      </c>
      <c r="D184" s="25">
        <v>1223264000</v>
      </c>
      <c r="E184" s="25">
        <v>1223264000</v>
      </c>
      <c r="F184" s="25">
        <v>925977733</v>
      </c>
      <c r="G184" s="28">
        <f t="shared" si="26"/>
        <v>297286267</v>
      </c>
      <c r="H184" s="24"/>
      <c r="I184" s="26">
        <f t="shared" si="23"/>
        <v>0.75697292898344104</v>
      </c>
      <c r="J184" s="10"/>
    </row>
    <row r="185" spans="1:10" ht="13.8" hidden="1" x14ac:dyDescent="0.3">
      <c r="A185">
        <f t="shared" si="24"/>
        <v>14</v>
      </c>
      <c r="B185" s="29" t="s">
        <v>409</v>
      </c>
      <c r="C185" s="23" t="s">
        <v>408</v>
      </c>
      <c r="D185" s="25">
        <v>0</v>
      </c>
      <c r="E185" s="25">
        <v>0</v>
      </c>
      <c r="F185" s="25">
        <v>0</v>
      </c>
      <c r="G185" s="28">
        <f t="shared" si="26"/>
        <v>0</v>
      </c>
      <c r="H185" s="24"/>
      <c r="I185" s="26" t="e">
        <f t="shared" si="23"/>
        <v>#DIV/0!</v>
      </c>
      <c r="J185" s="10"/>
    </row>
    <row r="186" spans="1:10" ht="13.8" hidden="1" x14ac:dyDescent="0.3">
      <c r="A186">
        <f t="shared" si="24"/>
        <v>14</v>
      </c>
      <c r="B186" s="29" t="s">
        <v>410</v>
      </c>
      <c r="C186" s="23" t="s">
        <v>293</v>
      </c>
      <c r="D186" s="25">
        <v>0</v>
      </c>
      <c r="E186" s="25">
        <v>0</v>
      </c>
      <c r="F186" s="25">
        <v>0</v>
      </c>
      <c r="G186" s="28">
        <f t="shared" si="26"/>
        <v>0</v>
      </c>
      <c r="H186" s="24"/>
      <c r="I186" s="26" t="e">
        <f t="shared" si="23"/>
        <v>#DIV/0!</v>
      </c>
      <c r="J186" s="10"/>
    </row>
    <row r="187" spans="1:10" ht="13.8" hidden="1" x14ac:dyDescent="0.3">
      <c r="A187">
        <f t="shared" si="24"/>
        <v>14</v>
      </c>
      <c r="B187" s="29" t="s">
        <v>294</v>
      </c>
      <c r="C187" s="23" t="s">
        <v>293</v>
      </c>
      <c r="D187" s="25">
        <v>201620120</v>
      </c>
      <c r="E187" s="25">
        <v>201620120</v>
      </c>
      <c r="F187" s="25">
        <v>84426293</v>
      </c>
      <c r="G187" s="27">
        <f t="shared" si="26"/>
        <v>117193827</v>
      </c>
      <c r="H187" s="24"/>
      <c r="I187" s="21">
        <f t="shared" si="23"/>
        <v>0.41873942441855505</v>
      </c>
      <c r="J187" s="10"/>
    </row>
    <row r="188" spans="1:10" ht="13.8" hidden="1" x14ac:dyDescent="0.3">
      <c r="A188">
        <f t="shared" si="24"/>
        <v>10</v>
      </c>
      <c r="B188" s="17" t="s">
        <v>176</v>
      </c>
      <c r="C188" s="17" t="s">
        <v>177</v>
      </c>
      <c r="D188" s="20">
        <f>SUM(D189:D203)</f>
        <v>668320108.875</v>
      </c>
      <c r="E188" s="20">
        <f>SUM(E189:E203)</f>
        <v>678071108.875</v>
      </c>
      <c r="F188" s="20">
        <f>SUM(F189:F203)</f>
        <v>397909425</v>
      </c>
      <c r="G188" s="27">
        <f t="shared" si="26"/>
        <v>280161683.875</v>
      </c>
      <c r="H188" s="22"/>
      <c r="I188" s="21">
        <f t="shared" si="23"/>
        <v>0.58682551105912584</v>
      </c>
      <c r="J188" s="10"/>
    </row>
    <row r="189" spans="1:10" ht="13.8" hidden="1" x14ac:dyDescent="0.3">
      <c r="A189">
        <f t="shared" si="24"/>
        <v>16</v>
      </c>
      <c r="B189" s="29" t="s">
        <v>437</v>
      </c>
      <c r="C189" s="23" t="s">
        <v>179</v>
      </c>
      <c r="D189" s="25">
        <v>0</v>
      </c>
      <c r="E189" s="25">
        <v>0</v>
      </c>
      <c r="F189" s="25">
        <v>0</v>
      </c>
      <c r="G189" s="28">
        <f t="shared" si="26"/>
        <v>0</v>
      </c>
      <c r="H189" s="22"/>
      <c r="I189" s="26" t="e">
        <f t="shared" si="23"/>
        <v>#DIV/0!</v>
      </c>
      <c r="J189" s="10"/>
    </row>
    <row r="190" spans="1:10" ht="13.8" hidden="1" x14ac:dyDescent="0.3">
      <c r="A190">
        <f t="shared" si="24"/>
        <v>16</v>
      </c>
      <c r="B190" s="29" t="s">
        <v>438</v>
      </c>
      <c r="C190" s="23" t="s">
        <v>179</v>
      </c>
      <c r="D190" s="25">
        <v>0</v>
      </c>
      <c r="E190" s="25">
        <v>0</v>
      </c>
      <c r="F190" s="25">
        <v>0</v>
      </c>
      <c r="G190" s="28">
        <f t="shared" si="26"/>
        <v>0</v>
      </c>
      <c r="H190" s="22"/>
      <c r="I190" s="26" t="e">
        <f t="shared" si="23"/>
        <v>#DIV/0!</v>
      </c>
      <c r="J190" s="10"/>
    </row>
    <row r="191" spans="1:10" ht="13.8" hidden="1" x14ac:dyDescent="0.3">
      <c r="A191">
        <f t="shared" si="24"/>
        <v>16</v>
      </c>
      <c r="B191" s="23" t="s">
        <v>178</v>
      </c>
      <c r="C191" s="23" t="s">
        <v>179</v>
      </c>
      <c r="D191" s="25">
        <v>300000000</v>
      </c>
      <c r="E191" s="25">
        <v>300000000</v>
      </c>
      <c r="F191" s="25">
        <v>179815183</v>
      </c>
      <c r="G191" s="28">
        <f t="shared" si="26"/>
        <v>120184817</v>
      </c>
      <c r="H191" s="24"/>
      <c r="I191" s="26">
        <f t="shared" si="23"/>
        <v>0.59938394333333334</v>
      </c>
      <c r="J191" s="10"/>
    </row>
    <row r="192" spans="1:10" ht="13.8" hidden="1" x14ac:dyDescent="0.3">
      <c r="A192">
        <f t="shared" si="24"/>
        <v>16</v>
      </c>
      <c r="B192" s="23" t="s">
        <v>180</v>
      </c>
      <c r="C192" s="23" t="s">
        <v>181</v>
      </c>
      <c r="D192" s="25">
        <v>95000000</v>
      </c>
      <c r="E192" s="25">
        <v>101472000</v>
      </c>
      <c r="F192" s="25">
        <v>101472000</v>
      </c>
      <c r="G192" s="28">
        <f t="shared" si="26"/>
        <v>0</v>
      </c>
      <c r="H192" s="24"/>
      <c r="I192" s="26">
        <f t="shared" si="23"/>
        <v>1</v>
      </c>
      <c r="J192" s="10"/>
    </row>
    <row r="193" spans="1:10" ht="13.8" hidden="1" x14ac:dyDescent="0.3">
      <c r="A193">
        <f t="shared" si="24"/>
        <v>16</v>
      </c>
      <c r="B193" s="29" t="s">
        <v>440</v>
      </c>
      <c r="C193" s="23" t="s">
        <v>439</v>
      </c>
      <c r="D193" s="25">
        <v>18960592</v>
      </c>
      <c r="E193" s="25">
        <v>18960592</v>
      </c>
      <c r="F193" s="25">
        <v>0</v>
      </c>
      <c r="G193" s="28">
        <f t="shared" si="26"/>
        <v>18960592</v>
      </c>
      <c r="H193" s="24"/>
      <c r="I193" s="26">
        <f t="shared" si="23"/>
        <v>0</v>
      </c>
      <c r="J193" s="10"/>
    </row>
    <row r="194" spans="1:10" ht="13.8" hidden="1" x14ac:dyDescent="0.3">
      <c r="A194">
        <f t="shared" si="24"/>
        <v>16</v>
      </c>
      <c r="B194" s="29" t="s">
        <v>442</v>
      </c>
      <c r="C194" s="23" t="s">
        <v>296</v>
      </c>
      <c r="D194" s="25">
        <v>0</v>
      </c>
      <c r="E194" s="25">
        <v>0</v>
      </c>
      <c r="F194" s="25">
        <v>0</v>
      </c>
      <c r="G194" s="28">
        <f t="shared" si="26"/>
        <v>0</v>
      </c>
      <c r="H194" s="24"/>
      <c r="I194" s="26" t="e">
        <f t="shared" si="23"/>
        <v>#DIV/0!</v>
      </c>
      <c r="J194" s="10"/>
    </row>
    <row r="195" spans="1:10" ht="13.8" hidden="1" x14ac:dyDescent="0.3">
      <c r="A195">
        <f t="shared" si="24"/>
        <v>16</v>
      </c>
      <c r="B195" s="29" t="s">
        <v>441</v>
      </c>
      <c r="C195" s="23" t="s">
        <v>296</v>
      </c>
      <c r="D195" s="25">
        <v>0</v>
      </c>
      <c r="E195" s="25">
        <v>0</v>
      </c>
      <c r="F195" s="25">
        <v>0</v>
      </c>
      <c r="G195" s="28">
        <f t="shared" si="26"/>
        <v>0</v>
      </c>
      <c r="H195" s="24"/>
      <c r="I195" s="26" t="e">
        <f t="shared" ref="I195:I295" si="28">+F195/E195</f>
        <v>#DIV/0!</v>
      </c>
      <c r="J195" s="10"/>
    </row>
    <row r="196" spans="1:10" ht="13.8" hidden="1" x14ac:dyDescent="0.3">
      <c r="A196">
        <f t="shared" si="24"/>
        <v>16</v>
      </c>
      <c r="B196" s="29" t="s">
        <v>295</v>
      </c>
      <c r="C196" s="23" t="s">
        <v>296</v>
      </c>
      <c r="D196" s="25">
        <v>200000000</v>
      </c>
      <c r="E196" s="25">
        <v>200000000</v>
      </c>
      <c r="F196" s="25">
        <v>73343550</v>
      </c>
      <c r="G196" s="28">
        <f t="shared" si="26"/>
        <v>126656450</v>
      </c>
      <c r="H196" s="24"/>
      <c r="I196" s="26">
        <f t="shared" si="28"/>
        <v>0.36671775000000001</v>
      </c>
      <c r="J196" s="10"/>
    </row>
    <row r="197" spans="1:10" ht="13.8" hidden="1" x14ac:dyDescent="0.3">
      <c r="A197">
        <f t="shared" si="24"/>
        <v>14</v>
      </c>
      <c r="B197" s="29" t="s">
        <v>478</v>
      </c>
      <c r="C197" s="23" t="s">
        <v>455</v>
      </c>
      <c r="D197" s="25">
        <v>0</v>
      </c>
      <c r="E197" s="25">
        <v>0</v>
      </c>
      <c r="F197" s="25">
        <v>0</v>
      </c>
      <c r="G197" s="28">
        <f t="shared" si="26"/>
        <v>0</v>
      </c>
      <c r="H197" s="24"/>
      <c r="I197" s="26" t="e">
        <f t="shared" si="28"/>
        <v>#DIV/0!</v>
      </c>
      <c r="J197" s="10"/>
    </row>
    <row r="198" spans="1:10" ht="13.8" hidden="1" x14ac:dyDescent="0.3">
      <c r="A198">
        <f t="shared" si="24"/>
        <v>14</v>
      </c>
      <c r="B198" s="29" t="s">
        <v>454</v>
      </c>
      <c r="C198" s="23" t="s">
        <v>455</v>
      </c>
      <c r="D198" s="25">
        <v>0</v>
      </c>
      <c r="E198" s="25">
        <v>0</v>
      </c>
      <c r="F198" s="25">
        <v>0</v>
      </c>
      <c r="G198" s="28">
        <f t="shared" si="26"/>
        <v>0</v>
      </c>
      <c r="H198" s="24"/>
      <c r="I198" s="26" t="e">
        <f t="shared" si="28"/>
        <v>#DIV/0!</v>
      </c>
      <c r="J198" s="10"/>
    </row>
    <row r="199" spans="1:10" ht="13.8" hidden="1" x14ac:dyDescent="0.3">
      <c r="A199">
        <f t="shared" si="24"/>
        <v>14</v>
      </c>
      <c r="B199" s="29" t="s">
        <v>477</v>
      </c>
      <c r="C199" s="23" t="s">
        <v>424</v>
      </c>
      <c r="D199" s="25">
        <v>0</v>
      </c>
      <c r="E199" s="25">
        <v>0</v>
      </c>
      <c r="F199" s="25">
        <v>0</v>
      </c>
      <c r="G199" s="28">
        <f t="shared" si="26"/>
        <v>0</v>
      </c>
      <c r="H199" s="24"/>
      <c r="I199" s="26" t="e">
        <f t="shared" si="28"/>
        <v>#DIV/0!</v>
      </c>
      <c r="J199" s="10"/>
    </row>
    <row r="200" spans="1:10" ht="13.8" hidden="1" x14ac:dyDescent="0.3">
      <c r="A200">
        <f t="shared" si="24"/>
        <v>14</v>
      </c>
      <c r="B200" s="29" t="s">
        <v>423</v>
      </c>
      <c r="C200" s="23" t="s">
        <v>424</v>
      </c>
      <c r="D200" s="25">
        <v>0</v>
      </c>
      <c r="E200" s="25">
        <v>0</v>
      </c>
      <c r="F200" s="25">
        <v>0</v>
      </c>
      <c r="G200" s="28">
        <f t="shared" si="26"/>
        <v>0</v>
      </c>
      <c r="H200" s="24"/>
      <c r="I200" s="26" t="e">
        <f t="shared" si="28"/>
        <v>#DIV/0!</v>
      </c>
      <c r="J200" s="10"/>
    </row>
    <row r="201" spans="1:10" ht="13.8" hidden="1" x14ac:dyDescent="0.3">
      <c r="A201">
        <f t="shared" si="24"/>
        <v>16</v>
      </c>
      <c r="B201" s="23" t="s">
        <v>182</v>
      </c>
      <c r="C201" s="23" t="s">
        <v>183</v>
      </c>
      <c r="D201" s="25">
        <v>8192000</v>
      </c>
      <c r="E201" s="25">
        <v>11471000</v>
      </c>
      <c r="F201" s="25">
        <v>3278692</v>
      </c>
      <c r="G201" s="28">
        <f t="shared" si="26"/>
        <v>8192308</v>
      </c>
      <c r="H201" s="24"/>
      <c r="I201" s="26">
        <f t="shared" si="28"/>
        <v>0.28582442681544767</v>
      </c>
      <c r="J201" s="10"/>
    </row>
    <row r="202" spans="1:10" ht="13.8" hidden="1" x14ac:dyDescent="0.3">
      <c r="A202">
        <f t="shared" si="24"/>
        <v>14</v>
      </c>
      <c r="B202" s="23" t="s">
        <v>184</v>
      </c>
      <c r="C202" s="23" t="s">
        <v>185</v>
      </c>
      <c r="D202" s="25">
        <v>40000000</v>
      </c>
      <c r="E202" s="25">
        <v>40000000</v>
      </c>
      <c r="F202" s="25">
        <v>40000000</v>
      </c>
      <c r="G202" s="28">
        <f t="shared" si="26"/>
        <v>0</v>
      </c>
      <c r="H202" s="24"/>
      <c r="I202" s="26">
        <f t="shared" si="28"/>
        <v>1</v>
      </c>
      <c r="J202" s="10"/>
    </row>
    <row r="203" spans="1:10" ht="13.8" hidden="1" x14ac:dyDescent="0.3">
      <c r="A203">
        <f t="shared" ref="A203:A266" si="29">LEN(B203)</f>
        <v>14</v>
      </c>
      <c r="B203" s="29" t="s">
        <v>297</v>
      </c>
      <c r="C203" s="23" t="s">
        <v>186</v>
      </c>
      <c r="D203" s="25">
        <v>6167516.875</v>
      </c>
      <c r="E203" s="25">
        <v>6167516.875</v>
      </c>
      <c r="F203" s="25">
        <v>0</v>
      </c>
      <c r="G203" s="28">
        <f t="shared" si="26"/>
        <v>6167516.875</v>
      </c>
      <c r="H203" s="24"/>
      <c r="I203" s="26">
        <f t="shared" si="28"/>
        <v>0</v>
      </c>
      <c r="J203" s="10"/>
    </row>
    <row r="204" spans="1:10" ht="13.8" hidden="1" x14ac:dyDescent="0.3">
      <c r="A204">
        <f t="shared" si="29"/>
        <v>10</v>
      </c>
      <c r="B204" s="17" t="s">
        <v>187</v>
      </c>
      <c r="C204" s="17" t="s">
        <v>188</v>
      </c>
      <c r="D204" s="20">
        <f>SUM(D205:D212)</f>
        <v>879723705</v>
      </c>
      <c r="E204" s="20">
        <f>SUM(E205:E212)</f>
        <v>880080705</v>
      </c>
      <c r="F204" s="20">
        <f>SUM(F205:F212)</f>
        <v>801857205</v>
      </c>
      <c r="G204" s="27">
        <f t="shared" si="26"/>
        <v>78223500</v>
      </c>
      <c r="H204" s="22"/>
      <c r="I204" s="21">
        <f t="shared" si="28"/>
        <v>0.91111781049670892</v>
      </c>
      <c r="J204" s="10"/>
    </row>
    <row r="205" spans="1:10" ht="13.8" hidden="1" x14ac:dyDescent="0.3">
      <c r="A205">
        <f t="shared" si="29"/>
        <v>14</v>
      </c>
      <c r="B205" s="23" t="s">
        <v>189</v>
      </c>
      <c r="C205" s="23" t="s">
        <v>190</v>
      </c>
      <c r="D205" s="25">
        <v>8185000</v>
      </c>
      <c r="E205" s="25">
        <v>8185000</v>
      </c>
      <c r="F205" s="25">
        <v>8185000</v>
      </c>
      <c r="G205" s="28">
        <f t="shared" si="26"/>
        <v>0</v>
      </c>
      <c r="H205" s="24"/>
      <c r="I205" s="26">
        <f t="shared" si="28"/>
        <v>1</v>
      </c>
      <c r="J205" s="10"/>
    </row>
    <row r="206" spans="1:10" ht="13.8" hidden="1" x14ac:dyDescent="0.3">
      <c r="A206">
        <f t="shared" si="29"/>
        <v>14</v>
      </c>
      <c r="B206" s="23" t="s">
        <v>191</v>
      </c>
      <c r="C206" s="23" t="s">
        <v>192</v>
      </c>
      <c r="D206" s="25">
        <v>586538705</v>
      </c>
      <c r="E206" s="25">
        <v>586895705</v>
      </c>
      <c r="F206" s="25">
        <v>586895705</v>
      </c>
      <c r="G206" s="28">
        <f t="shared" si="26"/>
        <v>0</v>
      </c>
      <c r="H206" s="24"/>
      <c r="I206" s="26">
        <f t="shared" si="28"/>
        <v>1</v>
      </c>
      <c r="J206" s="10"/>
    </row>
    <row r="207" spans="1:10" ht="13.8" hidden="1" x14ac:dyDescent="0.3">
      <c r="A207">
        <f t="shared" si="29"/>
        <v>14</v>
      </c>
      <c r="B207" s="29" t="s">
        <v>425</v>
      </c>
      <c r="C207" s="23" t="s">
        <v>299</v>
      </c>
      <c r="D207" s="25">
        <v>0</v>
      </c>
      <c r="E207" s="25">
        <v>0</v>
      </c>
      <c r="F207" s="25">
        <v>0</v>
      </c>
      <c r="G207" s="28">
        <f t="shared" si="26"/>
        <v>0</v>
      </c>
      <c r="H207" s="24"/>
      <c r="I207" s="26" t="e">
        <f t="shared" si="28"/>
        <v>#DIV/0!</v>
      </c>
      <c r="J207" s="10"/>
    </row>
    <row r="208" spans="1:10" ht="13.8" hidden="1" x14ac:dyDescent="0.3">
      <c r="A208">
        <f t="shared" si="29"/>
        <v>14</v>
      </c>
      <c r="B208" s="29" t="s">
        <v>298</v>
      </c>
      <c r="C208" s="23" t="s">
        <v>299</v>
      </c>
      <c r="D208" s="25">
        <v>35000000</v>
      </c>
      <c r="E208" s="25">
        <v>35000000</v>
      </c>
      <c r="F208" s="25">
        <v>32001583</v>
      </c>
      <c r="G208" s="28">
        <f t="shared" si="26"/>
        <v>2998417</v>
      </c>
      <c r="H208" s="24"/>
      <c r="I208" s="26">
        <f t="shared" si="28"/>
        <v>0.91433094285714289</v>
      </c>
      <c r="J208" s="10"/>
    </row>
    <row r="209" spans="1:11" ht="13.8" hidden="1" x14ac:dyDescent="0.3">
      <c r="A209">
        <f t="shared" si="29"/>
        <v>14</v>
      </c>
      <c r="B209" s="29" t="s">
        <v>443</v>
      </c>
      <c r="C209" s="23" t="s">
        <v>301</v>
      </c>
      <c r="D209" s="25">
        <v>0</v>
      </c>
      <c r="E209" s="25">
        <v>0</v>
      </c>
      <c r="F209" s="25">
        <v>0</v>
      </c>
      <c r="G209" s="28">
        <f t="shared" si="26"/>
        <v>0</v>
      </c>
      <c r="H209" s="24"/>
      <c r="I209" s="26" t="e">
        <f t="shared" si="28"/>
        <v>#DIV/0!</v>
      </c>
      <c r="J209" s="10"/>
    </row>
    <row r="210" spans="1:11" ht="13.8" hidden="1" x14ac:dyDescent="0.3">
      <c r="A210">
        <f t="shared" si="29"/>
        <v>14</v>
      </c>
      <c r="B210" s="29" t="s">
        <v>444</v>
      </c>
      <c r="C210" s="23" t="s">
        <v>301</v>
      </c>
      <c r="D210" s="25">
        <v>0</v>
      </c>
      <c r="E210" s="25">
        <v>0</v>
      </c>
      <c r="F210" s="25">
        <v>0</v>
      </c>
      <c r="G210" s="28">
        <f t="shared" si="26"/>
        <v>0</v>
      </c>
      <c r="H210" s="24"/>
      <c r="I210" s="26" t="e">
        <f t="shared" si="28"/>
        <v>#DIV/0!</v>
      </c>
      <c r="J210" s="10"/>
    </row>
    <row r="211" spans="1:11" ht="13.8" hidden="1" x14ac:dyDescent="0.3">
      <c r="A211">
        <f t="shared" si="29"/>
        <v>14</v>
      </c>
      <c r="B211" s="29" t="s">
        <v>479</v>
      </c>
      <c r="C211" s="23" t="s">
        <v>301</v>
      </c>
      <c r="D211" s="25">
        <v>0</v>
      </c>
      <c r="E211" s="25">
        <v>0</v>
      </c>
      <c r="F211" s="25">
        <v>0</v>
      </c>
      <c r="G211" s="28">
        <f t="shared" si="26"/>
        <v>0</v>
      </c>
      <c r="H211" s="24"/>
      <c r="I211" s="26" t="e">
        <f t="shared" si="28"/>
        <v>#DIV/0!</v>
      </c>
      <c r="J211" s="10"/>
    </row>
    <row r="212" spans="1:11" ht="13.8" hidden="1" x14ac:dyDescent="0.3">
      <c r="A212">
        <f t="shared" si="29"/>
        <v>14</v>
      </c>
      <c r="B212" s="29" t="s">
        <v>300</v>
      </c>
      <c r="C212" s="23" t="s">
        <v>301</v>
      </c>
      <c r="D212" s="25">
        <v>250000000</v>
      </c>
      <c r="E212" s="25">
        <v>250000000</v>
      </c>
      <c r="F212" s="25">
        <v>174774917</v>
      </c>
      <c r="G212" s="28">
        <f t="shared" si="26"/>
        <v>75225083</v>
      </c>
      <c r="H212" s="24"/>
      <c r="I212" s="26">
        <f t="shared" si="28"/>
        <v>0.69909966800000001</v>
      </c>
      <c r="J212" s="10"/>
    </row>
    <row r="213" spans="1:11" ht="13.8" hidden="1" x14ac:dyDescent="0.3">
      <c r="A213">
        <f t="shared" si="29"/>
        <v>10</v>
      </c>
      <c r="B213" s="17" t="s">
        <v>193</v>
      </c>
      <c r="C213" s="17" t="s">
        <v>194</v>
      </c>
      <c r="D213" s="20">
        <f>SUM(D214:D226)</f>
        <v>9192986468</v>
      </c>
      <c r="E213" s="20">
        <f>SUM(E214:E226)</f>
        <v>9334909868</v>
      </c>
      <c r="F213" s="20">
        <f>SUM(F214:F226)</f>
        <v>8745897104</v>
      </c>
      <c r="G213" s="27">
        <f t="shared" si="26"/>
        <v>589012764</v>
      </c>
      <c r="H213" s="22"/>
      <c r="I213" s="21">
        <f t="shared" si="28"/>
        <v>0.93690214770909241</v>
      </c>
      <c r="J213" s="10"/>
    </row>
    <row r="214" spans="1:11" ht="13.8" hidden="1" x14ac:dyDescent="0.3">
      <c r="A214">
        <f t="shared" si="29"/>
        <v>14</v>
      </c>
      <c r="B214" s="23" t="s">
        <v>195</v>
      </c>
      <c r="C214" s="23" t="s">
        <v>196</v>
      </c>
      <c r="D214" s="25">
        <v>4211258502</v>
      </c>
      <c r="E214" s="25">
        <v>4211258502</v>
      </c>
      <c r="F214" s="25">
        <v>4193269334</v>
      </c>
      <c r="G214" s="28">
        <f t="shared" si="26"/>
        <v>17989168</v>
      </c>
      <c r="H214" s="24"/>
      <c r="I214" s="26">
        <f t="shared" si="28"/>
        <v>0.99572831542127926</v>
      </c>
      <c r="J214" s="10"/>
    </row>
    <row r="215" spans="1:11" ht="13.8" hidden="1" x14ac:dyDescent="0.3">
      <c r="A215">
        <f t="shared" si="29"/>
        <v>14</v>
      </c>
      <c r="B215" s="23" t="s">
        <v>197</v>
      </c>
      <c r="C215" s="23" t="s">
        <v>198</v>
      </c>
      <c r="D215" s="25">
        <v>0</v>
      </c>
      <c r="E215" s="25">
        <v>0</v>
      </c>
      <c r="F215" s="25">
        <v>0</v>
      </c>
      <c r="G215" s="28">
        <f t="shared" si="26"/>
        <v>0</v>
      </c>
      <c r="H215" s="24"/>
      <c r="I215" s="26" t="e">
        <f t="shared" si="28"/>
        <v>#DIV/0!</v>
      </c>
      <c r="J215" s="10"/>
    </row>
    <row r="216" spans="1:11" ht="13.8" hidden="1" x14ac:dyDescent="0.3">
      <c r="A216">
        <f t="shared" si="29"/>
        <v>14</v>
      </c>
      <c r="B216" s="23" t="s">
        <v>197</v>
      </c>
      <c r="C216" s="23" t="s">
        <v>199</v>
      </c>
      <c r="D216" s="25">
        <v>2910898796</v>
      </c>
      <c r="E216" s="25">
        <v>3007822196</v>
      </c>
      <c r="F216" s="25">
        <v>2978895240</v>
      </c>
      <c r="G216" s="28">
        <f t="shared" si="26"/>
        <v>28926956</v>
      </c>
      <c r="H216" s="24"/>
      <c r="I216" s="26">
        <f t="shared" si="28"/>
        <v>0.99038275731907655</v>
      </c>
      <c r="J216" s="10"/>
      <c r="K216" s="32"/>
    </row>
    <row r="217" spans="1:11" ht="13.8" hidden="1" x14ac:dyDescent="0.3">
      <c r="A217">
        <f t="shared" si="29"/>
        <v>16</v>
      </c>
      <c r="B217" s="29" t="s">
        <v>411</v>
      </c>
      <c r="C217" s="23" t="s">
        <v>303</v>
      </c>
      <c r="D217" s="25">
        <v>0</v>
      </c>
      <c r="E217" s="25">
        <v>0</v>
      </c>
      <c r="F217" s="25">
        <v>0</v>
      </c>
      <c r="G217" s="28">
        <f t="shared" si="26"/>
        <v>0</v>
      </c>
      <c r="H217" s="24"/>
      <c r="I217" s="26" t="e">
        <f t="shared" si="28"/>
        <v>#DIV/0!</v>
      </c>
      <c r="J217" s="10"/>
      <c r="K217" s="32"/>
    </row>
    <row r="218" spans="1:11" ht="13.8" hidden="1" x14ac:dyDescent="0.3">
      <c r="A218">
        <f t="shared" si="29"/>
        <v>16</v>
      </c>
      <c r="B218" s="29" t="s">
        <v>426</v>
      </c>
      <c r="C218" s="23" t="s">
        <v>303</v>
      </c>
      <c r="D218" s="25">
        <v>0</v>
      </c>
      <c r="E218" s="25">
        <v>0</v>
      </c>
      <c r="F218" s="25">
        <v>0</v>
      </c>
      <c r="G218" s="28">
        <f t="shared" si="26"/>
        <v>0</v>
      </c>
      <c r="H218" s="24"/>
      <c r="I218" s="26" t="e">
        <f t="shared" si="28"/>
        <v>#DIV/0!</v>
      </c>
      <c r="J218" s="10"/>
      <c r="K218" s="32"/>
    </row>
    <row r="219" spans="1:11" ht="13.8" hidden="1" x14ac:dyDescent="0.3">
      <c r="A219">
        <f t="shared" si="29"/>
        <v>16</v>
      </c>
      <c r="B219" s="29" t="s">
        <v>480</v>
      </c>
      <c r="C219" s="23" t="s">
        <v>303</v>
      </c>
      <c r="D219" s="25">
        <v>0</v>
      </c>
      <c r="E219" s="25">
        <v>0</v>
      </c>
      <c r="F219" s="25">
        <v>0</v>
      </c>
      <c r="G219" s="28">
        <f t="shared" si="26"/>
        <v>0</v>
      </c>
      <c r="H219" s="24"/>
      <c r="I219" s="26" t="e">
        <f t="shared" si="28"/>
        <v>#DIV/0!</v>
      </c>
      <c r="J219" s="10"/>
      <c r="K219" s="32"/>
    </row>
    <row r="220" spans="1:11" ht="13.8" hidden="1" x14ac:dyDescent="0.3">
      <c r="A220">
        <f t="shared" si="29"/>
        <v>16</v>
      </c>
      <c r="B220" s="29" t="s">
        <v>302</v>
      </c>
      <c r="C220" s="23" t="s">
        <v>303</v>
      </c>
      <c r="D220" s="25">
        <v>2000000000</v>
      </c>
      <c r="E220" s="25">
        <v>2000000000</v>
      </c>
      <c r="F220" s="25">
        <v>1567072530</v>
      </c>
      <c r="G220" s="28">
        <f t="shared" si="26"/>
        <v>432927470</v>
      </c>
      <c r="H220" s="24"/>
      <c r="I220" s="26">
        <f t="shared" si="28"/>
        <v>0.78353626499999995</v>
      </c>
      <c r="J220" s="10"/>
    </row>
    <row r="221" spans="1:11" ht="13.8" hidden="1" x14ac:dyDescent="0.3">
      <c r="A221">
        <f t="shared" si="29"/>
        <v>16</v>
      </c>
      <c r="B221" s="29" t="s">
        <v>500</v>
      </c>
      <c r="C221" s="23" t="s">
        <v>303</v>
      </c>
      <c r="D221" s="25">
        <v>0</v>
      </c>
      <c r="E221" s="25">
        <v>45000000</v>
      </c>
      <c r="F221" s="25">
        <v>0</v>
      </c>
      <c r="G221" s="28">
        <f t="shared" si="26"/>
        <v>45000000</v>
      </c>
      <c r="H221" s="24"/>
      <c r="I221" s="26">
        <f t="shared" si="28"/>
        <v>0</v>
      </c>
      <c r="J221" s="10"/>
    </row>
    <row r="222" spans="1:11" ht="13.8" hidden="1" x14ac:dyDescent="0.3">
      <c r="A222">
        <f t="shared" si="29"/>
        <v>16</v>
      </c>
      <c r="B222" s="29" t="s">
        <v>481</v>
      </c>
      <c r="C222" s="23" t="s">
        <v>200</v>
      </c>
      <c r="D222" s="25">
        <v>0</v>
      </c>
      <c r="E222" s="25">
        <v>0</v>
      </c>
      <c r="F222" s="25">
        <v>0</v>
      </c>
      <c r="G222" s="28">
        <f t="shared" si="26"/>
        <v>0</v>
      </c>
      <c r="H222" s="24"/>
      <c r="I222" s="26" t="e">
        <f t="shared" si="28"/>
        <v>#DIV/0!</v>
      </c>
      <c r="J222" s="10"/>
    </row>
    <row r="223" spans="1:11" ht="13.8" hidden="1" x14ac:dyDescent="0.3">
      <c r="A223">
        <f t="shared" si="29"/>
        <v>16</v>
      </c>
      <c r="B223" s="23" t="s">
        <v>201</v>
      </c>
      <c r="C223" s="23" t="s">
        <v>202</v>
      </c>
      <c r="D223" s="25">
        <v>43688000</v>
      </c>
      <c r="E223" s="25">
        <v>43688000</v>
      </c>
      <c r="F223" s="25">
        <v>0</v>
      </c>
      <c r="G223" s="28">
        <f t="shared" si="26"/>
        <v>43688000</v>
      </c>
      <c r="H223" s="24"/>
      <c r="I223" s="26">
        <f t="shared" si="28"/>
        <v>0</v>
      </c>
      <c r="J223" s="10"/>
    </row>
    <row r="224" spans="1:11" ht="13.8" hidden="1" x14ac:dyDescent="0.3">
      <c r="A224">
        <f t="shared" si="29"/>
        <v>16</v>
      </c>
      <c r="B224" s="29" t="s">
        <v>456</v>
      </c>
      <c r="C224" s="23" t="s">
        <v>204</v>
      </c>
      <c r="D224" s="25">
        <v>0</v>
      </c>
      <c r="E224" s="25">
        <v>0</v>
      </c>
      <c r="F224" s="25">
        <v>0</v>
      </c>
      <c r="G224" s="28">
        <f t="shared" si="26"/>
        <v>0</v>
      </c>
      <c r="H224" s="24"/>
      <c r="I224" s="26" t="e">
        <f t="shared" si="28"/>
        <v>#DIV/0!</v>
      </c>
      <c r="J224" s="10"/>
    </row>
    <row r="225" spans="1:10" ht="13.8" hidden="1" x14ac:dyDescent="0.3">
      <c r="A225">
        <f t="shared" si="29"/>
        <v>16</v>
      </c>
      <c r="B225" s="29" t="s">
        <v>482</v>
      </c>
      <c r="C225" s="23" t="s">
        <v>204</v>
      </c>
      <c r="D225" s="25">
        <v>0</v>
      </c>
      <c r="E225" s="25">
        <v>0</v>
      </c>
      <c r="F225" s="25">
        <v>0</v>
      </c>
      <c r="G225" s="28">
        <f t="shared" si="26"/>
        <v>0</v>
      </c>
      <c r="H225" s="24"/>
      <c r="I225" s="26" t="e">
        <f t="shared" si="28"/>
        <v>#DIV/0!</v>
      </c>
      <c r="J225" s="10"/>
    </row>
    <row r="226" spans="1:10" ht="13.8" hidden="1" x14ac:dyDescent="0.3">
      <c r="A226">
        <f t="shared" si="29"/>
        <v>16</v>
      </c>
      <c r="B226" s="23" t="s">
        <v>203</v>
      </c>
      <c r="C226" s="23" t="s">
        <v>204</v>
      </c>
      <c r="D226" s="25">
        <v>27141170</v>
      </c>
      <c r="E226" s="25">
        <v>27141170</v>
      </c>
      <c r="F226" s="25">
        <v>6660000</v>
      </c>
      <c r="G226" s="28">
        <f t="shared" si="26"/>
        <v>20481170</v>
      </c>
      <c r="H226" s="24"/>
      <c r="I226" s="26">
        <f t="shared" si="28"/>
        <v>0.24538367358518443</v>
      </c>
      <c r="J226" s="10"/>
    </row>
    <row r="227" spans="1:10" ht="13.8" hidden="1" x14ac:dyDescent="0.3">
      <c r="A227">
        <f t="shared" si="29"/>
        <v>10</v>
      </c>
      <c r="B227" s="17" t="s">
        <v>205</v>
      </c>
      <c r="C227" s="17" t="s">
        <v>206</v>
      </c>
      <c r="D227" s="20">
        <f>+D228</f>
        <v>0</v>
      </c>
      <c r="E227" s="20">
        <f>+E228</f>
        <v>0</v>
      </c>
      <c r="F227" s="20">
        <f>+F228</f>
        <v>0</v>
      </c>
      <c r="G227" s="27">
        <f t="shared" si="26"/>
        <v>0</v>
      </c>
      <c r="H227" s="22"/>
      <c r="I227" s="21" t="e">
        <f t="shared" si="28"/>
        <v>#DIV/0!</v>
      </c>
      <c r="J227" s="10"/>
    </row>
    <row r="228" spans="1:10" ht="13.8" hidden="1" x14ac:dyDescent="0.3">
      <c r="A228">
        <f t="shared" si="29"/>
        <v>14</v>
      </c>
      <c r="B228" s="23" t="s">
        <v>207</v>
      </c>
      <c r="C228" s="23" t="s">
        <v>208</v>
      </c>
      <c r="D228" s="25">
        <v>0</v>
      </c>
      <c r="E228" s="25">
        <v>0</v>
      </c>
      <c r="F228" s="25">
        <v>0</v>
      </c>
      <c r="G228" s="28">
        <f t="shared" si="26"/>
        <v>0</v>
      </c>
      <c r="H228" s="24"/>
      <c r="I228" s="26" t="e">
        <f t="shared" si="28"/>
        <v>#DIV/0!</v>
      </c>
      <c r="J228" s="10"/>
    </row>
    <row r="229" spans="1:10" ht="13.8" hidden="1" x14ac:dyDescent="0.3">
      <c r="A229">
        <f t="shared" si="29"/>
        <v>10</v>
      </c>
      <c r="B229" s="17" t="s">
        <v>209</v>
      </c>
      <c r="C229" s="17" t="s">
        <v>210</v>
      </c>
      <c r="D229" s="20">
        <f>+D230+D242</f>
        <v>198425852.50999999</v>
      </c>
      <c r="E229" s="20">
        <f>+E230+E242</f>
        <v>251119356.50999999</v>
      </c>
      <c r="F229" s="20">
        <f>+F230+F242</f>
        <v>69621900</v>
      </c>
      <c r="G229" s="27">
        <f t="shared" si="26"/>
        <v>181497456.50999999</v>
      </c>
      <c r="H229" s="22"/>
      <c r="I229" s="21">
        <f t="shared" si="28"/>
        <v>0.27724625041888212</v>
      </c>
      <c r="J229" s="10"/>
    </row>
    <row r="230" spans="1:10" ht="13.8" hidden="1" x14ac:dyDescent="0.3">
      <c r="A230">
        <f t="shared" si="29"/>
        <v>12</v>
      </c>
      <c r="B230" s="17" t="s">
        <v>211</v>
      </c>
      <c r="C230" s="17" t="s">
        <v>212</v>
      </c>
      <c r="D230" s="20">
        <f>SUM(D231:D241)</f>
        <v>179858452.50999999</v>
      </c>
      <c r="E230" s="20">
        <f>SUM(E231:E241)</f>
        <v>232551956.50999999</v>
      </c>
      <c r="F230" s="20">
        <f>SUM(F231:F241)</f>
        <v>69621900</v>
      </c>
      <c r="G230" s="27">
        <f>+E230-F230</f>
        <v>162930056.50999999</v>
      </c>
      <c r="H230" s="22"/>
      <c r="I230" s="21">
        <f t="shared" si="28"/>
        <v>0.29938212967477734</v>
      </c>
      <c r="J230" s="10"/>
    </row>
    <row r="231" spans="1:10" ht="13.8" hidden="1" x14ac:dyDescent="0.3">
      <c r="A231">
        <f t="shared" si="29"/>
        <v>16</v>
      </c>
      <c r="B231" s="29" t="s">
        <v>457</v>
      </c>
      <c r="C231" s="23" t="s">
        <v>214</v>
      </c>
      <c r="D231" s="25">
        <v>0</v>
      </c>
      <c r="E231" s="25">
        <v>0</v>
      </c>
      <c r="F231" s="25">
        <v>0</v>
      </c>
      <c r="G231" s="28">
        <f t="shared" si="26"/>
        <v>0</v>
      </c>
      <c r="H231" s="35"/>
      <c r="I231" s="26" t="e">
        <f t="shared" si="28"/>
        <v>#DIV/0!</v>
      </c>
      <c r="J231" s="10"/>
    </row>
    <row r="232" spans="1:10" ht="13.8" hidden="1" x14ac:dyDescent="0.3">
      <c r="A232">
        <f t="shared" si="29"/>
        <v>16</v>
      </c>
      <c r="B232" s="29" t="s">
        <v>458</v>
      </c>
      <c r="C232" s="23" t="s">
        <v>214</v>
      </c>
      <c r="D232" s="25">
        <v>0</v>
      </c>
      <c r="E232" s="25">
        <v>0</v>
      </c>
      <c r="F232" s="25">
        <v>0</v>
      </c>
      <c r="G232" s="28">
        <f t="shared" si="26"/>
        <v>0</v>
      </c>
      <c r="H232" s="35"/>
      <c r="I232" s="26" t="e">
        <f t="shared" si="28"/>
        <v>#DIV/0!</v>
      </c>
      <c r="J232" s="10"/>
    </row>
    <row r="233" spans="1:10" ht="13.8" hidden="1" x14ac:dyDescent="0.3">
      <c r="A233">
        <f t="shared" si="29"/>
        <v>16</v>
      </c>
      <c r="B233" s="29" t="s">
        <v>483</v>
      </c>
      <c r="C233" s="23" t="s">
        <v>214</v>
      </c>
      <c r="D233" s="25">
        <v>0</v>
      </c>
      <c r="E233" s="25">
        <v>0</v>
      </c>
      <c r="F233" s="25">
        <v>0</v>
      </c>
      <c r="G233" s="28">
        <f t="shared" si="26"/>
        <v>0</v>
      </c>
      <c r="H233" s="35"/>
      <c r="I233" s="26" t="e">
        <f t="shared" si="28"/>
        <v>#DIV/0!</v>
      </c>
      <c r="J233" s="10"/>
    </row>
    <row r="234" spans="1:10" ht="13.8" hidden="1" x14ac:dyDescent="0.3">
      <c r="A234">
        <f t="shared" si="29"/>
        <v>16</v>
      </c>
      <c r="B234" s="23" t="s">
        <v>213</v>
      </c>
      <c r="C234" s="23" t="s">
        <v>214</v>
      </c>
      <c r="D234" s="25">
        <v>104326452.51000001</v>
      </c>
      <c r="E234" s="25">
        <v>104326452.51000001</v>
      </c>
      <c r="F234" s="25">
        <v>40455000</v>
      </c>
      <c r="G234" s="28">
        <f t="shared" si="26"/>
        <v>63871452.510000005</v>
      </c>
      <c r="H234" s="28">
        <f t="shared" si="26"/>
        <v>-23416452.510000005</v>
      </c>
      <c r="I234" s="26">
        <f t="shared" si="28"/>
        <v>0.38777317762359709</v>
      </c>
      <c r="J234" s="10"/>
    </row>
    <row r="235" spans="1:10" ht="13.8" hidden="1" x14ac:dyDescent="0.3">
      <c r="A235">
        <f t="shared" si="29"/>
        <v>16</v>
      </c>
      <c r="B235" s="29" t="s">
        <v>427</v>
      </c>
      <c r="C235" s="23" t="s">
        <v>305</v>
      </c>
      <c r="D235" s="25">
        <v>0</v>
      </c>
      <c r="E235" s="25">
        <v>0</v>
      </c>
      <c r="F235" s="25">
        <v>0</v>
      </c>
      <c r="G235" s="28">
        <f t="shared" si="26"/>
        <v>0</v>
      </c>
      <c r="H235" s="28"/>
      <c r="I235" s="26" t="e">
        <f t="shared" si="28"/>
        <v>#DIV/0!</v>
      </c>
      <c r="J235" s="10"/>
    </row>
    <row r="236" spans="1:10" ht="13.8" hidden="1" x14ac:dyDescent="0.3">
      <c r="A236">
        <f t="shared" si="29"/>
        <v>16</v>
      </c>
      <c r="B236" s="29" t="s">
        <v>428</v>
      </c>
      <c r="C236" s="23" t="s">
        <v>305</v>
      </c>
      <c r="D236" s="25">
        <v>0</v>
      </c>
      <c r="E236" s="25">
        <v>0</v>
      </c>
      <c r="F236" s="25">
        <v>0</v>
      </c>
      <c r="G236" s="28">
        <f t="shared" si="26"/>
        <v>0</v>
      </c>
      <c r="H236" s="28"/>
      <c r="I236" s="26" t="e">
        <f t="shared" si="28"/>
        <v>#DIV/0!</v>
      </c>
      <c r="J236" s="10"/>
    </row>
    <row r="237" spans="1:10" ht="13.8" hidden="1" x14ac:dyDescent="0.3">
      <c r="A237">
        <f t="shared" si="29"/>
        <v>16</v>
      </c>
      <c r="B237" s="29" t="s">
        <v>304</v>
      </c>
      <c r="C237" s="23" t="s">
        <v>305</v>
      </c>
      <c r="D237" s="25">
        <v>0</v>
      </c>
      <c r="E237" s="25">
        <v>0</v>
      </c>
      <c r="F237" s="25">
        <v>0</v>
      </c>
      <c r="G237" s="28">
        <f t="shared" si="26"/>
        <v>0</v>
      </c>
      <c r="H237" s="24"/>
      <c r="I237" s="26" t="e">
        <f t="shared" si="28"/>
        <v>#DIV/0!</v>
      </c>
      <c r="J237" s="10"/>
    </row>
    <row r="238" spans="1:10" ht="13.8" hidden="1" x14ac:dyDescent="0.3">
      <c r="A238">
        <f t="shared" si="29"/>
        <v>16</v>
      </c>
      <c r="B238" s="29" t="s">
        <v>459</v>
      </c>
      <c r="C238" s="23" t="s">
        <v>216</v>
      </c>
      <c r="D238" s="25">
        <v>0</v>
      </c>
      <c r="E238" s="25">
        <v>0</v>
      </c>
      <c r="F238" s="25">
        <v>0</v>
      </c>
      <c r="G238" s="28">
        <f t="shared" si="26"/>
        <v>0</v>
      </c>
      <c r="H238" s="24"/>
      <c r="I238" s="26" t="e">
        <f t="shared" si="28"/>
        <v>#DIV/0!</v>
      </c>
      <c r="J238" s="10"/>
    </row>
    <row r="239" spans="1:10" ht="13.8" hidden="1" x14ac:dyDescent="0.3">
      <c r="A239">
        <f t="shared" si="29"/>
        <v>16</v>
      </c>
      <c r="B239" s="23" t="s">
        <v>215</v>
      </c>
      <c r="C239" s="23" t="s">
        <v>216</v>
      </c>
      <c r="D239" s="25">
        <v>0</v>
      </c>
      <c r="E239" s="25">
        <v>52693504</v>
      </c>
      <c r="F239" s="25">
        <v>0</v>
      </c>
      <c r="G239" s="28">
        <f t="shared" si="26"/>
        <v>52693504</v>
      </c>
      <c r="H239" s="24"/>
      <c r="I239" s="26">
        <f t="shared" si="28"/>
        <v>0</v>
      </c>
      <c r="J239" s="10"/>
    </row>
    <row r="240" spans="1:10" ht="13.8" hidden="1" x14ac:dyDescent="0.3">
      <c r="A240">
        <f t="shared" si="29"/>
        <v>16</v>
      </c>
      <c r="B240" s="23" t="s">
        <v>217</v>
      </c>
      <c r="C240" s="23" t="s">
        <v>218</v>
      </c>
      <c r="D240" s="25">
        <v>75532000</v>
      </c>
      <c r="E240" s="25">
        <v>75532000</v>
      </c>
      <c r="F240" s="25">
        <v>29166900</v>
      </c>
      <c r="G240" s="28">
        <f t="shared" si="26"/>
        <v>46365100</v>
      </c>
      <c r="H240" s="24"/>
      <c r="I240" s="26">
        <f t="shared" si="28"/>
        <v>0.38615288884181537</v>
      </c>
      <c r="J240" s="10"/>
    </row>
    <row r="241" spans="1:10" ht="13.8" hidden="1" x14ac:dyDescent="0.3">
      <c r="A241">
        <f t="shared" si="29"/>
        <v>16</v>
      </c>
      <c r="B241" s="29" t="s">
        <v>371</v>
      </c>
      <c r="C241" s="23" t="s">
        <v>372</v>
      </c>
      <c r="D241" s="25">
        <v>0</v>
      </c>
      <c r="E241" s="25">
        <v>0</v>
      </c>
      <c r="F241" s="25">
        <v>0</v>
      </c>
      <c r="G241" s="28">
        <f t="shared" si="26"/>
        <v>0</v>
      </c>
      <c r="H241" s="24"/>
      <c r="I241" s="26" t="e">
        <f t="shared" si="28"/>
        <v>#DIV/0!</v>
      </c>
      <c r="J241" s="10"/>
    </row>
    <row r="242" spans="1:10" ht="13.8" hidden="1" x14ac:dyDescent="0.3">
      <c r="A242">
        <f t="shared" si="29"/>
        <v>12</v>
      </c>
      <c r="B242" s="17" t="s">
        <v>219</v>
      </c>
      <c r="C242" s="17" t="s">
        <v>220</v>
      </c>
      <c r="D242" s="20">
        <f>+D243</f>
        <v>18567400</v>
      </c>
      <c r="E242" s="20">
        <f>+E243</f>
        <v>18567400</v>
      </c>
      <c r="F242" s="20">
        <f>+F243</f>
        <v>0</v>
      </c>
      <c r="G242" s="27">
        <f t="shared" si="26"/>
        <v>18567400</v>
      </c>
      <c r="H242" s="22"/>
      <c r="I242" s="21">
        <f t="shared" si="28"/>
        <v>0</v>
      </c>
      <c r="J242" s="10"/>
    </row>
    <row r="243" spans="1:10" ht="13.8" hidden="1" x14ac:dyDescent="0.3">
      <c r="A243">
        <f t="shared" si="29"/>
        <v>16</v>
      </c>
      <c r="B243" s="23" t="s">
        <v>221</v>
      </c>
      <c r="C243" s="23" t="s">
        <v>222</v>
      </c>
      <c r="D243" s="25">
        <v>18567400</v>
      </c>
      <c r="E243" s="25">
        <v>18567400</v>
      </c>
      <c r="F243" s="25">
        <v>0</v>
      </c>
      <c r="G243" s="28">
        <f t="shared" si="26"/>
        <v>18567400</v>
      </c>
      <c r="H243" s="24"/>
      <c r="I243" s="26">
        <f t="shared" si="28"/>
        <v>0</v>
      </c>
      <c r="J243" s="10"/>
    </row>
    <row r="244" spans="1:10" ht="13.8" hidden="1" x14ac:dyDescent="0.3">
      <c r="A244">
        <f t="shared" si="29"/>
        <v>10</v>
      </c>
      <c r="B244" s="17" t="s">
        <v>223</v>
      </c>
      <c r="C244" s="17" t="s">
        <v>224</v>
      </c>
      <c r="D244" s="20">
        <f>+D245</f>
        <v>60000000</v>
      </c>
      <c r="E244" s="20">
        <f>+E245</f>
        <v>60000000</v>
      </c>
      <c r="F244" s="20">
        <f>+F245</f>
        <v>60000000</v>
      </c>
      <c r="G244" s="27">
        <f t="shared" si="26"/>
        <v>0</v>
      </c>
      <c r="H244" s="22"/>
      <c r="I244" s="21">
        <f t="shared" si="28"/>
        <v>1</v>
      </c>
      <c r="J244" s="10"/>
    </row>
    <row r="245" spans="1:10" ht="13.8" hidden="1" x14ac:dyDescent="0.3">
      <c r="A245">
        <f t="shared" si="29"/>
        <v>14</v>
      </c>
      <c r="B245" s="23" t="s">
        <v>225</v>
      </c>
      <c r="C245" s="23" t="s">
        <v>226</v>
      </c>
      <c r="D245" s="25">
        <v>60000000</v>
      </c>
      <c r="E245" s="25">
        <v>60000000</v>
      </c>
      <c r="F245" s="25">
        <v>60000000</v>
      </c>
      <c r="G245" s="28">
        <f t="shared" si="26"/>
        <v>0</v>
      </c>
      <c r="H245" s="24"/>
      <c r="I245" s="26">
        <f t="shared" si="28"/>
        <v>1</v>
      </c>
      <c r="J245" s="10"/>
    </row>
    <row r="246" spans="1:10" ht="13.8" hidden="1" x14ac:dyDescent="0.3">
      <c r="A246">
        <f t="shared" si="29"/>
        <v>8</v>
      </c>
      <c r="B246" s="17" t="s">
        <v>227</v>
      </c>
      <c r="C246" s="17" t="s">
        <v>228</v>
      </c>
      <c r="D246" s="20">
        <f>+D257+D259+D262+D266+D247+D252</f>
        <v>477462925</v>
      </c>
      <c r="E246" s="20">
        <f>+E257+E259+E262+E266+E247+E252</f>
        <v>477462925</v>
      </c>
      <c r="F246" s="20">
        <f>+F257+F259+F262+F266+F247+F252</f>
        <v>270740276</v>
      </c>
      <c r="G246" s="27">
        <f t="shared" si="26"/>
        <v>206722649</v>
      </c>
      <c r="H246" s="22"/>
      <c r="I246" s="21">
        <f t="shared" si="28"/>
        <v>0.56703936960131507</v>
      </c>
      <c r="J246" s="10"/>
    </row>
    <row r="247" spans="1:10" ht="13.8" hidden="1" x14ac:dyDescent="0.3">
      <c r="A247">
        <f t="shared" si="29"/>
        <v>10</v>
      </c>
      <c r="B247" s="30" t="s">
        <v>306</v>
      </c>
      <c r="C247" s="17" t="s">
        <v>307</v>
      </c>
      <c r="D247" s="20">
        <f>SUM(D248:D251)</f>
        <v>117837000</v>
      </c>
      <c r="E247" s="20">
        <f>SUM(E248:E251)</f>
        <v>117837000</v>
      </c>
      <c r="F247" s="20">
        <f>SUM(F248:F251)</f>
        <v>24845695</v>
      </c>
      <c r="G247" s="27">
        <f t="shared" si="26"/>
        <v>92991305</v>
      </c>
      <c r="H247" s="22"/>
      <c r="I247" s="21">
        <f>+F247/E247</f>
        <v>0.21084799341463209</v>
      </c>
      <c r="J247" s="10"/>
    </row>
    <row r="248" spans="1:10" ht="13.8" hidden="1" x14ac:dyDescent="0.3">
      <c r="A248">
        <f t="shared" si="29"/>
        <v>14</v>
      </c>
      <c r="B248" s="29" t="s">
        <v>460</v>
      </c>
      <c r="C248" s="23" t="s">
        <v>307</v>
      </c>
      <c r="D248" s="25">
        <v>0</v>
      </c>
      <c r="E248" s="25">
        <v>0</v>
      </c>
      <c r="F248" s="25">
        <v>0</v>
      </c>
      <c r="G248" s="28">
        <f t="shared" si="26"/>
        <v>0</v>
      </c>
      <c r="H248" s="24"/>
      <c r="I248" s="26" t="e">
        <f t="shared" si="28"/>
        <v>#DIV/0!</v>
      </c>
      <c r="J248" s="10"/>
    </row>
    <row r="249" spans="1:10" ht="13.8" hidden="1" x14ac:dyDescent="0.3">
      <c r="A249">
        <f t="shared" si="29"/>
        <v>14</v>
      </c>
      <c r="B249" s="29" t="s">
        <v>461</v>
      </c>
      <c r="C249" s="23" t="s">
        <v>307</v>
      </c>
      <c r="D249" s="25">
        <v>0</v>
      </c>
      <c r="E249" s="25">
        <v>0</v>
      </c>
      <c r="F249" s="25">
        <v>0</v>
      </c>
      <c r="G249" s="28">
        <f t="shared" si="26"/>
        <v>0</v>
      </c>
      <c r="H249" s="24"/>
      <c r="I249" s="26" t="e">
        <f t="shared" si="28"/>
        <v>#DIV/0!</v>
      </c>
      <c r="J249" s="10"/>
    </row>
    <row r="250" spans="1:10" ht="13.8" hidden="1" x14ac:dyDescent="0.3">
      <c r="A250">
        <f t="shared" si="29"/>
        <v>14</v>
      </c>
      <c r="B250" s="29" t="s">
        <v>484</v>
      </c>
      <c r="C250" s="23" t="s">
        <v>307</v>
      </c>
      <c r="D250" s="25">
        <v>0</v>
      </c>
      <c r="E250" s="25">
        <v>0</v>
      </c>
      <c r="F250" s="25">
        <v>0</v>
      </c>
      <c r="G250" s="28">
        <f t="shared" si="26"/>
        <v>0</v>
      </c>
      <c r="H250" s="24"/>
      <c r="I250" s="26" t="e">
        <f t="shared" si="28"/>
        <v>#DIV/0!</v>
      </c>
      <c r="J250" s="10"/>
    </row>
    <row r="251" spans="1:10" ht="13.8" hidden="1" x14ac:dyDescent="0.3">
      <c r="A251">
        <f t="shared" si="29"/>
        <v>14</v>
      </c>
      <c r="B251" s="29" t="s">
        <v>308</v>
      </c>
      <c r="C251" s="23" t="s">
        <v>307</v>
      </c>
      <c r="D251" s="25">
        <v>117837000</v>
      </c>
      <c r="E251" s="25">
        <v>117837000</v>
      </c>
      <c r="F251" s="25">
        <v>24845695</v>
      </c>
      <c r="G251" s="28">
        <f t="shared" si="26"/>
        <v>92991305</v>
      </c>
      <c r="H251" s="24"/>
      <c r="I251" s="26">
        <f t="shared" si="28"/>
        <v>0.21084799341463209</v>
      </c>
      <c r="J251" s="10"/>
    </row>
    <row r="252" spans="1:10" ht="13.8" hidden="1" x14ac:dyDescent="0.3">
      <c r="A252">
        <f t="shared" si="29"/>
        <v>10</v>
      </c>
      <c r="B252" s="30" t="s">
        <v>309</v>
      </c>
      <c r="C252" s="17" t="s">
        <v>310</v>
      </c>
      <c r="D252" s="20">
        <f>SUM(D253:D256)</f>
        <v>150000000</v>
      </c>
      <c r="E252" s="20">
        <f>SUM(E253:E256)</f>
        <v>150000000</v>
      </c>
      <c r="F252" s="20">
        <f>SUM(F253:F256)</f>
        <v>65894581</v>
      </c>
      <c r="G252" s="27">
        <f t="shared" si="26"/>
        <v>84105419</v>
      </c>
      <c r="H252" s="22"/>
      <c r="I252" s="21">
        <f t="shared" si="28"/>
        <v>0.43929720666666666</v>
      </c>
      <c r="J252" s="10"/>
    </row>
    <row r="253" spans="1:10" ht="13.8" hidden="1" x14ac:dyDescent="0.3">
      <c r="A253">
        <f t="shared" si="29"/>
        <v>14</v>
      </c>
      <c r="B253" s="29" t="s">
        <v>462</v>
      </c>
      <c r="C253" s="23" t="s">
        <v>310</v>
      </c>
      <c r="D253" s="25">
        <v>0</v>
      </c>
      <c r="E253" s="25">
        <v>0</v>
      </c>
      <c r="F253" s="25">
        <v>0</v>
      </c>
      <c r="G253" s="28">
        <f t="shared" si="26"/>
        <v>0</v>
      </c>
      <c r="H253" s="24"/>
      <c r="I253" s="26" t="e">
        <f t="shared" si="28"/>
        <v>#DIV/0!</v>
      </c>
      <c r="J253" s="10"/>
    </row>
    <row r="254" spans="1:10" ht="13.8" hidden="1" x14ac:dyDescent="0.3">
      <c r="A254">
        <f t="shared" si="29"/>
        <v>14</v>
      </c>
      <c r="B254" s="29" t="s">
        <v>311</v>
      </c>
      <c r="C254" s="23" t="s">
        <v>310</v>
      </c>
      <c r="D254" s="25">
        <v>80000000</v>
      </c>
      <c r="E254" s="25">
        <v>80000000</v>
      </c>
      <c r="F254" s="25">
        <v>57546249</v>
      </c>
      <c r="G254" s="28">
        <f t="shared" si="26"/>
        <v>22453751</v>
      </c>
      <c r="H254" s="24"/>
      <c r="I254" s="26">
        <f t="shared" si="28"/>
        <v>0.71932811249999995</v>
      </c>
      <c r="J254" s="10"/>
    </row>
    <row r="255" spans="1:10" ht="13.8" hidden="1" x14ac:dyDescent="0.3">
      <c r="A255">
        <f t="shared" si="29"/>
        <v>14</v>
      </c>
      <c r="B255" s="29" t="s">
        <v>412</v>
      </c>
      <c r="C255" s="23" t="s">
        <v>313</v>
      </c>
      <c r="D255" s="25">
        <v>0</v>
      </c>
      <c r="E255" s="25">
        <v>0</v>
      </c>
      <c r="F255" s="25">
        <v>0</v>
      </c>
      <c r="G255" s="28">
        <f t="shared" si="26"/>
        <v>0</v>
      </c>
      <c r="H255" s="24"/>
      <c r="I255" s="26" t="e">
        <f t="shared" si="28"/>
        <v>#DIV/0!</v>
      </c>
      <c r="J255" s="10"/>
    </row>
    <row r="256" spans="1:10" ht="13.8" hidden="1" x14ac:dyDescent="0.3">
      <c r="A256">
        <f t="shared" si="29"/>
        <v>14</v>
      </c>
      <c r="B256" s="29" t="s">
        <v>312</v>
      </c>
      <c r="C256" s="23" t="s">
        <v>313</v>
      </c>
      <c r="D256" s="25">
        <v>70000000</v>
      </c>
      <c r="E256" s="25">
        <v>70000000</v>
      </c>
      <c r="F256" s="25">
        <v>8348332</v>
      </c>
      <c r="G256" s="28">
        <f t="shared" si="26"/>
        <v>61651668</v>
      </c>
      <c r="H256" s="24"/>
      <c r="I256" s="26">
        <f t="shared" si="28"/>
        <v>0.11926188571428571</v>
      </c>
      <c r="J256" s="10"/>
    </row>
    <row r="257" spans="1:10" ht="13.8" hidden="1" x14ac:dyDescent="0.3">
      <c r="A257">
        <f t="shared" si="29"/>
        <v>10</v>
      </c>
      <c r="B257" s="17" t="s">
        <v>229</v>
      </c>
      <c r="C257" s="17" t="s">
        <v>230</v>
      </c>
      <c r="D257" s="20">
        <f>+D258</f>
        <v>29625925</v>
      </c>
      <c r="E257" s="20">
        <f>+E258</f>
        <v>29625925</v>
      </c>
      <c r="F257" s="20">
        <f>+F258</f>
        <v>0</v>
      </c>
      <c r="G257" s="27">
        <f t="shared" si="26"/>
        <v>29625925</v>
      </c>
      <c r="H257" s="22"/>
      <c r="I257" s="21">
        <f t="shared" si="28"/>
        <v>0</v>
      </c>
      <c r="J257" s="10"/>
    </row>
    <row r="258" spans="1:10" ht="13.8" hidden="1" x14ac:dyDescent="0.3">
      <c r="A258">
        <f t="shared" si="29"/>
        <v>14</v>
      </c>
      <c r="B258" s="23" t="s">
        <v>231</v>
      </c>
      <c r="C258" s="23" t="s">
        <v>232</v>
      </c>
      <c r="D258" s="25">
        <v>29625925</v>
      </c>
      <c r="E258" s="25">
        <v>29625925</v>
      </c>
      <c r="F258" s="25">
        <v>0</v>
      </c>
      <c r="G258" s="28">
        <f t="shared" si="26"/>
        <v>29625925</v>
      </c>
      <c r="H258" s="24"/>
      <c r="I258" s="26">
        <f t="shared" si="28"/>
        <v>0</v>
      </c>
      <c r="J258" s="10"/>
    </row>
    <row r="259" spans="1:10" ht="13.8" hidden="1" x14ac:dyDescent="0.3">
      <c r="A259">
        <f t="shared" si="29"/>
        <v>10</v>
      </c>
      <c r="B259" s="17" t="s">
        <v>233</v>
      </c>
      <c r="C259" s="17" t="s">
        <v>234</v>
      </c>
      <c r="D259" s="20">
        <f>SUM(D260:D261)</f>
        <v>120000000</v>
      </c>
      <c r="E259" s="20">
        <f>SUM(E260:E261)</f>
        <v>120000000</v>
      </c>
      <c r="F259" s="20">
        <f>SUM(F260:F261)</f>
        <v>120000000</v>
      </c>
      <c r="G259" s="27">
        <f t="shared" si="26"/>
        <v>0</v>
      </c>
      <c r="H259" s="22"/>
      <c r="I259" s="21">
        <f t="shared" si="28"/>
        <v>1</v>
      </c>
      <c r="J259" s="10"/>
    </row>
    <row r="260" spans="1:10" ht="13.8" hidden="1" x14ac:dyDescent="0.3">
      <c r="A260">
        <f t="shared" si="29"/>
        <v>14</v>
      </c>
      <c r="B260" s="23" t="s">
        <v>235</v>
      </c>
      <c r="C260" s="23" t="s">
        <v>236</v>
      </c>
      <c r="D260" s="25">
        <v>120000000</v>
      </c>
      <c r="E260" s="25">
        <v>120000000</v>
      </c>
      <c r="F260" s="25">
        <v>120000000</v>
      </c>
      <c r="G260" s="28">
        <f t="shared" si="26"/>
        <v>0</v>
      </c>
      <c r="H260" s="24"/>
      <c r="I260" s="26">
        <f t="shared" si="28"/>
        <v>1</v>
      </c>
      <c r="J260" s="10"/>
    </row>
    <row r="261" spans="1:10" ht="13.8" hidden="1" x14ac:dyDescent="0.3">
      <c r="A261">
        <f t="shared" si="29"/>
        <v>14</v>
      </c>
      <c r="B261" s="29" t="s">
        <v>463</v>
      </c>
      <c r="C261" s="23" t="s">
        <v>236</v>
      </c>
      <c r="D261" s="25">
        <v>0</v>
      </c>
      <c r="E261" s="25">
        <v>0</v>
      </c>
      <c r="F261" s="25">
        <v>0</v>
      </c>
      <c r="G261" s="28">
        <f t="shared" si="26"/>
        <v>0</v>
      </c>
      <c r="H261" s="24"/>
      <c r="I261" s="26" t="e">
        <f t="shared" si="28"/>
        <v>#DIV/0!</v>
      </c>
      <c r="J261" s="10"/>
    </row>
    <row r="262" spans="1:10" ht="13.8" hidden="1" x14ac:dyDescent="0.3">
      <c r="A262">
        <f t="shared" si="29"/>
        <v>10</v>
      </c>
      <c r="B262" s="17" t="s">
        <v>237</v>
      </c>
      <c r="C262" s="17" t="s">
        <v>238</v>
      </c>
      <c r="D262" s="20">
        <f>SUM(D263:D265)</f>
        <v>60000000</v>
      </c>
      <c r="E262" s="20">
        <f>SUM(E263:E265)</f>
        <v>60000000</v>
      </c>
      <c r="F262" s="20">
        <f>SUM(F263:F265)</f>
        <v>60000000</v>
      </c>
      <c r="G262" s="27">
        <f t="shared" si="26"/>
        <v>0</v>
      </c>
      <c r="H262" s="22"/>
      <c r="I262" s="21">
        <f t="shared" si="28"/>
        <v>1</v>
      </c>
      <c r="J262" s="10"/>
    </row>
    <row r="263" spans="1:10" ht="13.8" hidden="1" x14ac:dyDescent="0.3">
      <c r="A263">
        <f t="shared" si="29"/>
        <v>14</v>
      </c>
      <c r="B263" s="29" t="s">
        <v>373</v>
      </c>
      <c r="C263" s="23" t="s">
        <v>375</v>
      </c>
      <c r="D263" s="25">
        <v>0</v>
      </c>
      <c r="E263" s="25">
        <v>0</v>
      </c>
      <c r="F263" s="25">
        <v>0</v>
      </c>
      <c r="G263" s="28">
        <f t="shared" si="26"/>
        <v>0</v>
      </c>
      <c r="H263" s="24"/>
      <c r="I263" s="26" t="e">
        <f t="shared" si="28"/>
        <v>#DIV/0!</v>
      </c>
      <c r="J263" s="10"/>
    </row>
    <row r="264" spans="1:10" ht="13.8" hidden="1" x14ac:dyDescent="0.3">
      <c r="A264">
        <f t="shared" si="29"/>
        <v>14</v>
      </c>
      <c r="B264" s="29" t="s">
        <v>374</v>
      </c>
      <c r="C264" s="23" t="s">
        <v>376</v>
      </c>
      <c r="D264" s="25">
        <v>0</v>
      </c>
      <c r="E264" s="25">
        <v>0</v>
      </c>
      <c r="F264" s="25">
        <v>0</v>
      </c>
      <c r="G264" s="28">
        <f t="shared" si="26"/>
        <v>0</v>
      </c>
      <c r="H264" s="24"/>
      <c r="I264" s="26" t="e">
        <f t="shared" si="28"/>
        <v>#DIV/0!</v>
      </c>
      <c r="J264" s="10"/>
    </row>
    <row r="265" spans="1:10" ht="13.8" hidden="1" x14ac:dyDescent="0.3">
      <c r="A265">
        <f t="shared" si="29"/>
        <v>14</v>
      </c>
      <c r="B265" s="23" t="s">
        <v>239</v>
      </c>
      <c r="C265" s="23" t="s">
        <v>240</v>
      </c>
      <c r="D265" s="25">
        <v>60000000</v>
      </c>
      <c r="E265" s="25">
        <v>60000000</v>
      </c>
      <c r="F265" s="25">
        <v>60000000</v>
      </c>
      <c r="G265" s="28">
        <f t="shared" si="26"/>
        <v>0</v>
      </c>
      <c r="H265" s="24"/>
      <c r="I265" s="26">
        <f t="shared" si="28"/>
        <v>1</v>
      </c>
      <c r="J265" s="10"/>
    </row>
    <row r="266" spans="1:10" ht="13.8" hidden="1" x14ac:dyDescent="0.3">
      <c r="A266">
        <f t="shared" si="29"/>
        <v>10</v>
      </c>
      <c r="B266" s="17" t="s">
        <v>241</v>
      </c>
      <c r="C266" s="17" t="s">
        <v>242</v>
      </c>
      <c r="D266" s="20">
        <f>+D267</f>
        <v>0</v>
      </c>
      <c r="E266" s="20">
        <f>+E267</f>
        <v>0</v>
      </c>
      <c r="F266" s="20">
        <f>+F267</f>
        <v>0</v>
      </c>
      <c r="G266" s="27">
        <f t="shared" si="26"/>
        <v>0</v>
      </c>
      <c r="H266" s="22"/>
      <c r="I266" s="21" t="e">
        <f t="shared" si="28"/>
        <v>#DIV/0!</v>
      </c>
      <c r="J266" s="10"/>
    </row>
    <row r="267" spans="1:10" ht="13.8" hidden="1" x14ac:dyDescent="0.3">
      <c r="A267">
        <f t="shared" ref="A267:A296" si="30">LEN(B267)</f>
        <v>14</v>
      </c>
      <c r="B267" s="23" t="s">
        <v>243</v>
      </c>
      <c r="C267" s="23" t="s">
        <v>244</v>
      </c>
      <c r="D267" s="25">
        <v>0</v>
      </c>
      <c r="E267" s="25">
        <v>0</v>
      </c>
      <c r="F267" s="25">
        <v>0</v>
      </c>
      <c r="G267" s="28">
        <f t="shared" si="26"/>
        <v>0</v>
      </c>
      <c r="H267" s="24"/>
      <c r="I267" s="26" t="e">
        <f t="shared" si="28"/>
        <v>#DIV/0!</v>
      </c>
      <c r="J267" s="10"/>
    </row>
    <row r="268" spans="1:10" ht="13.8" hidden="1" x14ac:dyDescent="0.3">
      <c r="A268">
        <f t="shared" si="30"/>
        <v>8</v>
      </c>
      <c r="B268" s="17" t="s">
        <v>245</v>
      </c>
      <c r="C268" s="17" t="s">
        <v>246</v>
      </c>
      <c r="D268" s="20">
        <f>+D269</f>
        <v>436880000</v>
      </c>
      <c r="E268" s="20">
        <f>+E269</f>
        <v>436880000</v>
      </c>
      <c r="F268" s="20">
        <f>+F269</f>
        <v>57849591</v>
      </c>
      <c r="G268" s="27">
        <f t="shared" si="26"/>
        <v>379030409</v>
      </c>
      <c r="H268" s="22"/>
      <c r="I268" s="21">
        <f t="shared" si="28"/>
        <v>0.13241528795092475</v>
      </c>
      <c r="J268" s="10"/>
    </row>
    <row r="269" spans="1:10" ht="13.8" hidden="1" x14ac:dyDescent="0.3">
      <c r="A269">
        <f t="shared" si="30"/>
        <v>12</v>
      </c>
      <c r="B269" s="23" t="s">
        <v>247</v>
      </c>
      <c r="C269" s="23" t="s">
        <v>246</v>
      </c>
      <c r="D269" s="25">
        <v>436880000</v>
      </c>
      <c r="E269" s="25">
        <v>436880000</v>
      </c>
      <c r="F269" s="25">
        <v>57849591</v>
      </c>
      <c r="G269" s="28">
        <f t="shared" si="26"/>
        <v>379030409</v>
      </c>
      <c r="H269" s="24"/>
      <c r="I269" s="26">
        <f t="shared" si="28"/>
        <v>0.13241528795092475</v>
      </c>
      <c r="J269" s="10"/>
    </row>
    <row r="270" spans="1:10" ht="13.8" hidden="1" x14ac:dyDescent="0.3">
      <c r="A270">
        <f t="shared" si="30"/>
        <v>8</v>
      </c>
      <c r="B270" s="30" t="s">
        <v>314</v>
      </c>
      <c r="C270" s="17" t="s">
        <v>315</v>
      </c>
      <c r="D270" s="20">
        <f>SUM(D271:D272)</f>
        <v>450000000</v>
      </c>
      <c r="E270" s="20">
        <f t="shared" ref="E270:F270" si="31">SUM(E271:E272)</f>
        <v>491983696</v>
      </c>
      <c r="F270" s="20">
        <f t="shared" si="31"/>
        <v>0</v>
      </c>
      <c r="G270" s="28">
        <f t="shared" si="26"/>
        <v>491983696</v>
      </c>
      <c r="H270" s="22"/>
      <c r="I270" s="26">
        <f t="shared" si="28"/>
        <v>0</v>
      </c>
      <c r="J270" s="10"/>
    </row>
    <row r="271" spans="1:10" ht="13.8" hidden="1" x14ac:dyDescent="0.3">
      <c r="A271">
        <f t="shared" si="30"/>
        <v>14</v>
      </c>
      <c r="B271" s="29" t="s">
        <v>316</v>
      </c>
      <c r="C271" s="23" t="s">
        <v>315</v>
      </c>
      <c r="D271" s="25">
        <v>450000000</v>
      </c>
      <c r="E271" s="25">
        <v>450000000</v>
      </c>
      <c r="F271" s="25">
        <v>0</v>
      </c>
      <c r="G271" s="28">
        <f t="shared" si="26"/>
        <v>450000000</v>
      </c>
      <c r="H271" s="24"/>
      <c r="I271" s="26">
        <f t="shared" si="28"/>
        <v>0</v>
      </c>
      <c r="J271" s="10"/>
    </row>
    <row r="272" spans="1:10" ht="13.8" hidden="1" x14ac:dyDescent="0.3">
      <c r="A272">
        <f t="shared" si="30"/>
        <v>14</v>
      </c>
      <c r="B272" s="29" t="s">
        <v>501</v>
      </c>
      <c r="C272" s="23" t="s">
        <v>315</v>
      </c>
      <c r="D272" s="25">
        <v>0</v>
      </c>
      <c r="E272" s="25">
        <v>41983696</v>
      </c>
      <c r="F272" s="25">
        <v>0</v>
      </c>
      <c r="G272" s="28">
        <f t="shared" si="26"/>
        <v>41983696</v>
      </c>
      <c r="H272" s="24"/>
      <c r="I272" s="26">
        <f t="shared" si="28"/>
        <v>0</v>
      </c>
      <c r="J272" s="10"/>
    </row>
    <row r="273" spans="1:10" ht="13.8" x14ac:dyDescent="0.3">
      <c r="A273">
        <f t="shared" si="30"/>
        <v>2</v>
      </c>
      <c r="B273" s="17" t="s">
        <v>248</v>
      </c>
      <c r="C273" s="17" t="s">
        <v>265</v>
      </c>
      <c r="D273" s="20">
        <f>+D274</f>
        <v>284521000</v>
      </c>
      <c r="E273" s="20">
        <f>+E274</f>
        <v>284521000</v>
      </c>
      <c r="F273" s="20">
        <f>+F274</f>
        <v>93423979</v>
      </c>
      <c r="G273" s="27">
        <f t="shared" si="26"/>
        <v>191097021</v>
      </c>
      <c r="H273" s="22"/>
      <c r="I273" s="21">
        <f t="shared" si="28"/>
        <v>0.32835530242055949</v>
      </c>
      <c r="J273" s="10"/>
    </row>
    <row r="274" spans="1:10" ht="13.8" x14ac:dyDescent="0.3">
      <c r="A274">
        <f t="shared" si="30"/>
        <v>4</v>
      </c>
      <c r="B274" s="17" t="s">
        <v>249</v>
      </c>
      <c r="C274" s="17" t="s">
        <v>265</v>
      </c>
      <c r="D274" s="20">
        <f>+D275+D286</f>
        <v>284521000</v>
      </c>
      <c r="E274" s="20">
        <f>+E275+E286</f>
        <v>284521000</v>
      </c>
      <c r="F274" s="20">
        <f>+F275+F286</f>
        <v>93423979</v>
      </c>
      <c r="G274" s="27">
        <f t="shared" si="26"/>
        <v>191097021</v>
      </c>
      <c r="H274" s="22"/>
      <c r="I274" s="21">
        <f t="shared" si="28"/>
        <v>0.32835530242055949</v>
      </c>
      <c r="J274" s="10"/>
    </row>
    <row r="275" spans="1:10" ht="13.8" x14ac:dyDescent="0.3">
      <c r="A275">
        <f t="shared" si="30"/>
        <v>6</v>
      </c>
      <c r="B275" s="17" t="s">
        <v>250</v>
      </c>
      <c r="C275" s="17" t="s">
        <v>56</v>
      </c>
      <c r="D275" s="20">
        <f>SUM(D276:D285)</f>
        <v>160696000</v>
      </c>
      <c r="E275" s="20">
        <v>119228000</v>
      </c>
      <c r="F275" s="20">
        <v>10780000</v>
      </c>
      <c r="G275" s="27">
        <f t="shared" si="26"/>
        <v>108448000</v>
      </c>
      <c r="H275" s="22"/>
      <c r="I275" s="21">
        <f t="shared" si="28"/>
        <v>9.04150031871708E-2</v>
      </c>
      <c r="J275" s="10"/>
    </row>
    <row r="276" spans="1:10" ht="13.8" hidden="1" x14ac:dyDescent="0.3">
      <c r="A276">
        <f t="shared" si="30"/>
        <v>14</v>
      </c>
      <c r="B276" s="23" t="s">
        <v>251</v>
      </c>
      <c r="C276" s="23" t="s">
        <v>57</v>
      </c>
      <c r="D276" s="25">
        <v>34500000</v>
      </c>
      <c r="E276" s="25">
        <v>34500000</v>
      </c>
      <c r="F276" s="25">
        <v>0</v>
      </c>
      <c r="G276" s="28">
        <f t="shared" si="26"/>
        <v>34500000</v>
      </c>
      <c r="H276" s="24"/>
      <c r="I276" s="26">
        <f t="shared" si="28"/>
        <v>0</v>
      </c>
      <c r="J276" s="10"/>
    </row>
    <row r="277" spans="1:10" ht="13.8" hidden="1" x14ac:dyDescent="0.3">
      <c r="A277">
        <f t="shared" si="30"/>
        <v>14</v>
      </c>
      <c r="B277" s="23" t="s">
        <v>252</v>
      </c>
      <c r="C277" s="23" t="s">
        <v>75</v>
      </c>
      <c r="D277" s="25">
        <v>10780000</v>
      </c>
      <c r="E277" s="25">
        <v>10780000</v>
      </c>
      <c r="F277" s="25">
        <v>0</v>
      </c>
      <c r="G277" s="28">
        <f t="shared" si="26"/>
        <v>10780000</v>
      </c>
      <c r="H277" s="24"/>
      <c r="I277" s="26">
        <f t="shared" si="28"/>
        <v>0</v>
      </c>
      <c r="J277" s="10"/>
    </row>
    <row r="278" spans="1:10" ht="13.8" hidden="1" x14ac:dyDescent="0.3">
      <c r="A278">
        <f t="shared" si="30"/>
        <v>14</v>
      </c>
      <c r="B278" s="23" t="s">
        <v>253</v>
      </c>
      <c r="C278" s="23" t="s">
        <v>266</v>
      </c>
      <c r="D278" s="25">
        <v>88400000</v>
      </c>
      <c r="E278" s="25">
        <v>88400000</v>
      </c>
      <c r="F278" s="25">
        <v>0</v>
      </c>
      <c r="G278" s="28">
        <f t="shared" si="26"/>
        <v>88400000</v>
      </c>
      <c r="H278" s="24"/>
      <c r="I278" s="26">
        <f t="shared" si="28"/>
        <v>0</v>
      </c>
      <c r="J278" s="10"/>
    </row>
    <row r="279" spans="1:10" ht="13.8" hidden="1" x14ac:dyDescent="0.3">
      <c r="A279">
        <f t="shared" si="30"/>
        <v>14</v>
      </c>
      <c r="B279" s="23" t="s">
        <v>254</v>
      </c>
      <c r="C279" s="23" t="s">
        <v>83</v>
      </c>
      <c r="D279" s="25">
        <v>0</v>
      </c>
      <c r="E279" s="25">
        <v>0</v>
      </c>
      <c r="F279" s="25">
        <v>0</v>
      </c>
      <c r="G279" s="28">
        <f t="shared" si="26"/>
        <v>0</v>
      </c>
      <c r="H279" s="24"/>
      <c r="I279" s="26" t="e">
        <f t="shared" si="28"/>
        <v>#DIV/0!</v>
      </c>
      <c r="J279" s="10"/>
    </row>
    <row r="280" spans="1:10" ht="13.8" hidden="1" x14ac:dyDescent="0.3">
      <c r="A280">
        <f t="shared" si="30"/>
        <v>14</v>
      </c>
      <c r="B280" s="23" t="s">
        <v>255</v>
      </c>
      <c r="C280" s="23" t="s">
        <v>91</v>
      </c>
      <c r="D280" s="25">
        <v>550000</v>
      </c>
      <c r="E280" s="25">
        <v>550000</v>
      </c>
      <c r="F280" s="25">
        <v>0</v>
      </c>
      <c r="G280" s="28">
        <f t="shared" si="26"/>
        <v>550000</v>
      </c>
      <c r="H280" s="24"/>
      <c r="I280" s="26">
        <f t="shared" si="28"/>
        <v>0</v>
      </c>
      <c r="J280" s="10"/>
    </row>
    <row r="281" spans="1:10" ht="13.8" hidden="1" x14ac:dyDescent="0.3">
      <c r="A281">
        <f t="shared" si="30"/>
        <v>14</v>
      </c>
      <c r="B281" s="23" t="s">
        <v>256</v>
      </c>
      <c r="C281" s="23" t="s">
        <v>267</v>
      </c>
      <c r="D281" s="25">
        <v>550000</v>
      </c>
      <c r="E281" s="25">
        <v>550000</v>
      </c>
      <c r="F281" s="25">
        <v>0</v>
      </c>
      <c r="G281" s="28">
        <f t="shared" si="26"/>
        <v>550000</v>
      </c>
      <c r="H281" s="24"/>
      <c r="I281" s="26">
        <f t="shared" si="28"/>
        <v>0</v>
      </c>
      <c r="J281" s="10"/>
    </row>
    <row r="282" spans="1:10" ht="13.8" hidden="1" x14ac:dyDescent="0.3">
      <c r="A282">
        <f t="shared" si="30"/>
        <v>14</v>
      </c>
      <c r="B282" s="23" t="s">
        <v>257</v>
      </c>
      <c r="C282" s="23" t="s">
        <v>106</v>
      </c>
      <c r="D282" s="25">
        <v>1100000</v>
      </c>
      <c r="E282" s="25">
        <v>1100000</v>
      </c>
      <c r="F282" s="25">
        <v>0</v>
      </c>
      <c r="G282" s="28">
        <f t="shared" si="26"/>
        <v>1100000</v>
      </c>
      <c r="H282" s="24"/>
      <c r="I282" s="26">
        <f t="shared" si="28"/>
        <v>0</v>
      </c>
      <c r="J282" s="10"/>
    </row>
    <row r="283" spans="1:10" ht="13.8" hidden="1" x14ac:dyDescent="0.3">
      <c r="A283">
        <f t="shared" si="30"/>
        <v>14</v>
      </c>
      <c r="B283" s="23" t="s">
        <v>258</v>
      </c>
      <c r="C283" s="23" t="s">
        <v>109</v>
      </c>
      <c r="D283" s="25">
        <v>6468000</v>
      </c>
      <c r="E283" s="25">
        <v>6468000</v>
      </c>
      <c r="F283" s="25">
        <v>0</v>
      </c>
      <c r="G283" s="28">
        <f t="shared" si="26"/>
        <v>6468000</v>
      </c>
      <c r="H283" s="24"/>
      <c r="I283" s="26">
        <f t="shared" si="28"/>
        <v>0</v>
      </c>
      <c r="J283" s="10"/>
    </row>
    <row r="284" spans="1:10" ht="13.8" hidden="1" x14ac:dyDescent="0.3">
      <c r="A284">
        <f t="shared" si="30"/>
        <v>14</v>
      </c>
      <c r="B284" s="23" t="s">
        <v>259</v>
      </c>
      <c r="C284" s="23" t="s">
        <v>125</v>
      </c>
      <c r="D284" s="25">
        <v>11880000</v>
      </c>
      <c r="E284" s="25">
        <v>11880000</v>
      </c>
      <c r="F284" s="25">
        <v>0</v>
      </c>
      <c r="G284" s="28">
        <f t="shared" si="26"/>
        <v>11880000</v>
      </c>
      <c r="H284" s="24"/>
      <c r="I284" s="26">
        <f t="shared" si="28"/>
        <v>0</v>
      </c>
      <c r="J284" s="10"/>
    </row>
    <row r="285" spans="1:10" ht="13.8" hidden="1" x14ac:dyDescent="0.3">
      <c r="A285">
        <f t="shared" si="30"/>
        <v>14</v>
      </c>
      <c r="B285" s="23" t="s">
        <v>260</v>
      </c>
      <c r="C285" s="23" t="s">
        <v>145</v>
      </c>
      <c r="D285" s="25">
        <v>6468000</v>
      </c>
      <c r="E285" s="25">
        <v>6468000</v>
      </c>
      <c r="F285" s="25">
        <v>0</v>
      </c>
      <c r="G285" s="28">
        <f t="shared" si="26"/>
        <v>6468000</v>
      </c>
      <c r="H285" s="24"/>
      <c r="I285" s="26">
        <f t="shared" si="28"/>
        <v>0</v>
      </c>
      <c r="J285" s="10"/>
    </row>
    <row r="286" spans="1:10" ht="13.8" x14ac:dyDescent="0.3">
      <c r="A286">
        <f t="shared" si="30"/>
        <v>6</v>
      </c>
      <c r="B286" s="17" t="s">
        <v>261</v>
      </c>
      <c r="C286" s="17" t="s">
        <v>127</v>
      </c>
      <c r="D286" s="20">
        <f>SUM(D287:D289)</f>
        <v>123825000</v>
      </c>
      <c r="E286" s="20">
        <v>165293000</v>
      </c>
      <c r="F286" s="20">
        <v>82643979</v>
      </c>
      <c r="G286" s="27">
        <f t="shared" si="26"/>
        <v>82649021</v>
      </c>
      <c r="H286" s="22"/>
      <c r="I286" s="21">
        <f t="shared" si="28"/>
        <v>0.49998474829545109</v>
      </c>
      <c r="J286" s="10"/>
    </row>
    <row r="287" spans="1:10" ht="13.8" hidden="1" x14ac:dyDescent="0.3">
      <c r="A287">
        <f t="shared" si="30"/>
        <v>14</v>
      </c>
      <c r="B287" s="23" t="s">
        <v>262</v>
      </c>
      <c r="C287" s="23" t="s">
        <v>208</v>
      </c>
      <c r="D287" s="25">
        <v>114101000</v>
      </c>
      <c r="E287" s="25">
        <v>114101000</v>
      </c>
      <c r="F287" s="25">
        <v>0</v>
      </c>
      <c r="G287" s="28">
        <f t="shared" si="26"/>
        <v>114101000</v>
      </c>
      <c r="H287" s="24"/>
      <c r="I287" s="26">
        <f t="shared" si="28"/>
        <v>0</v>
      </c>
      <c r="J287" s="10"/>
    </row>
    <row r="288" spans="1:10" ht="13.8" hidden="1" x14ac:dyDescent="0.3">
      <c r="A288">
        <f t="shared" si="30"/>
        <v>16</v>
      </c>
      <c r="B288" s="23" t="s">
        <v>263</v>
      </c>
      <c r="C288" s="23" t="s">
        <v>216</v>
      </c>
      <c r="D288" s="25">
        <v>0</v>
      </c>
      <c r="E288" s="25">
        <v>0</v>
      </c>
      <c r="F288" s="25">
        <v>0</v>
      </c>
      <c r="G288" s="28">
        <f t="shared" si="26"/>
        <v>0</v>
      </c>
      <c r="H288" s="24"/>
      <c r="I288" s="26" t="e">
        <f t="shared" si="28"/>
        <v>#DIV/0!</v>
      </c>
      <c r="J288" s="10"/>
    </row>
    <row r="289" spans="1:11" ht="13.8" hidden="1" x14ac:dyDescent="0.3">
      <c r="A289">
        <f t="shared" si="30"/>
        <v>16</v>
      </c>
      <c r="B289" s="23" t="s">
        <v>264</v>
      </c>
      <c r="C289" s="23" t="s">
        <v>218</v>
      </c>
      <c r="D289" s="25">
        <v>9724000</v>
      </c>
      <c r="E289" s="25">
        <v>9724000</v>
      </c>
      <c r="F289" s="25">
        <v>3076150</v>
      </c>
      <c r="G289" s="28">
        <f t="shared" si="26"/>
        <v>6647850</v>
      </c>
      <c r="H289" s="24"/>
      <c r="I289" s="26">
        <f t="shared" si="28"/>
        <v>0.31634615384615383</v>
      </c>
      <c r="J289" s="10"/>
    </row>
    <row r="290" spans="1:11" ht="13.8" x14ac:dyDescent="0.3">
      <c r="A290">
        <f t="shared" si="30"/>
        <v>2</v>
      </c>
      <c r="B290" s="17">
        <v>24</v>
      </c>
      <c r="C290" s="17" t="s">
        <v>268</v>
      </c>
      <c r="D290" s="20">
        <f>+D291+D295</f>
        <v>2594423256</v>
      </c>
      <c r="E290" s="20">
        <f>+E291+E295</f>
        <v>7392747064</v>
      </c>
      <c r="F290" s="20">
        <f>+F291+F295</f>
        <v>6738752144</v>
      </c>
      <c r="G290" s="27">
        <f t="shared" si="26"/>
        <v>653994920</v>
      </c>
      <c r="H290" s="22"/>
      <c r="I290" s="21">
        <f t="shared" si="28"/>
        <v>0.91153560180832938</v>
      </c>
      <c r="J290" s="10"/>
    </row>
    <row r="291" spans="1:11" ht="13.8" x14ac:dyDescent="0.3">
      <c r="A291">
        <f t="shared" si="30"/>
        <v>4</v>
      </c>
      <c r="B291" s="17">
        <v>2402</v>
      </c>
      <c r="C291" s="17" t="s">
        <v>24</v>
      </c>
      <c r="D291" s="20">
        <f t="shared" ref="D291:F293" si="32">+D292</f>
        <v>2594423256</v>
      </c>
      <c r="E291" s="20">
        <f t="shared" si="32"/>
        <v>7392747064</v>
      </c>
      <c r="F291" s="20">
        <f t="shared" si="32"/>
        <v>6738752144</v>
      </c>
      <c r="G291" s="27">
        <f t="shared" si="26"/>
        <v>653994920</v>
      </c>
      <c r="H291" s="22"/>
      <c r="I291" s="21">
        <f t="shared" si="28"/>
        <v>0.91153560180832938</v>
      </c>
      <c r="J291" s="10"/>
    </row>
    <row r="292" spans="1:11" ht="13.8" x14ac:dyDescent="0.3">
      <c r="A292">
        <f t="shared" si="30"/>
        <v>6</v>
      </c>
      <c r="B292" s="17">
        <v>240201</v>
      </c>
      <c r="C292" s="17" t="s">
        <v>26</v>
      </c>
      <c r="D292" s="20">
        <f t="shared" si="32"/>
        <v>2594423256</v>
      </c>
      <c r="E292" s="20">
        <v>7392747064</v>
      </c>
      <c r="F292" s="20">
        <v>6738752144</v>
      </c>
      <c r="G292" s="27">
        <f t="shared" si="26"/>
        <v>653994920</v>
      </c>
      <c r="H292" s="22"/>
      <c r="I292" s="21">
        <f t="shared" si="28"/>
        <v>0.91153560180832938</v>
      </c>
      <c r="J292" s="10"/>
      <c r="K292" s="32"/>
    </row>
    <row r="293" spans="1:11" ht="13.8" hidden="1" x14ac:dyDescent="0.3">
      <c r="A293">
        <f t="shared" si="30"/>
        <v>8</v>
      </c>
      <c r="B293" s="17">
        <v>24020101</v>
      </c>
      <c r="C293" s="17" t="s">
        <v>28</v>
      </c>
      <c r="D293" s="20">
        <f t="shared" si="32"/>
        <v>2594423256</v>
      </c>
      <c r="E293" s="20">
        <f t="shared" si="32"/>
        <v>2554423256</v>
      </c>
      <c r="F293" s="20">
        <f t="shared" si="32"/>
        <v>285644200</v>
      </c>
      <c r="G293" s="27">
        <f t="shared" si="26"/>
        <v>2268779056</v>
      </c>
      <c r="H293" s="22"/>
      <c r="I293" s="21">
        <f t="shared" si="28"/>
        <v>0.11182336338704238</v>
      </c>
      <c r="J293" s="10"/>
    </row>
    <row r="294" spans="1:11" ht="13.8" hidden="1" x14ac:dyDescent="0.3">
      <c r="A294">
        <f t="shared" si="30"/>
        <v>10</v>
      </c>
      <c r="B294" s="23">
        <v>2402010101</v>
      </c>
      <c r="C294" s="23" t="s">
        <v>30</v>
      </c>
      <c r="D294" s="25">
        <v>2594423256</v>
      </c>
      <c r="E294" s="25">
        <v>2554423256</v>
      </c>
      <c r="F294" s="25">
        <v>285644200</v>
      </c>
      <c r="G294" s="28">
        <f t="shared" si="26"/>
        <v>2268779056</v>
      </c>
      <c r="H294" s="24"/>
      <c r="I294" s="26">
        <f t="shared" si="28"/>
        <v>0.11182336338704238</v>
      </c>
      <c r="J294" s="10"/>
    </row>
    <row r="295" spans="1:11" ht="13.8" x14ac:dyDescent="0.3">
      <c r="A295">
        <f t="shared" si="30"/>
        <v>6</v>
      </c>
      <c r="B295" s="17">
        <v>240202</v>
      </c>
      <c r="C295" s="17" t="s">
        <v>54</v>
      </c>
      <c r="D295" s="20">
        <f>+D296</f>
        <v>0</v>
      </c>
      <c r="E295" s="20">
        <f>+E296</f>
        <v>0</v>
      </c>
      <c r="F295" s="20">
        <f>+F296</f>
        <v>0</v>
      </c>
      <c r="G295" s="27">
        <f t="shared" si="26"/>
        <v>0</v>
      </c>
      <c r="H295" s="22"/>
      <c r="I295" s="21" t="e">
        <f t="shared" si="28"/>
        <v>#DIV/0!</v>
      </c>
      <c r="J295" s="10"/>
    </row>
    <row r="296" spans="1:11" ht="13.8" hidden="1" x14ac:dyDescent="0.3">
      <c r="A296">
        <f t="shared" si="30"/>
        <v>8</v>
      </c>
      <c r="B296" s="23">
        <v>24020202</v>
      </c>
      <c r="C296" s="23" t="s">
        <v>127</v>
      </c>
      <c r="D296" s="25"/>
      <c r="E296" s="25"/>
      <c r="F296" s="25"/>
      <c r="G296" s="28">
        <f t="shared" si="26"/>
        <v>0</v>
      </c>
      <c r="H296" s="24"/>
      <c r="I296" s="26">
        <v>0</v>
      </c>
      <c r="J296" s="10"/>
    </row>
    <row r="297" spans="1:11" ht="10.5" customHeight="1" x14ac:dyDescent="0.25">
      <c r="B297" s="11"/>
      <c r="C297" s="11"/>
      <c r="D297" s="11"/>
      <c r="E297" s="11"/>
      <c r="F297" s="11"/>
      <c r="G297" s="11"/>
      <c r="H297" s="11"/>
      <c r="I297" s="11"/>
      <c r="J297" s="10"/>
    </row>
    <row r="298" spans="1:11" ht="12.75" customHeight="1" x14ac:dyDescent="0.25">
      <c r="B298" s="11" t="s">
        <v>18</v>
      </c>
      <c r="C298" s="12" t="s">
        <v>19</v>
      </c>
      <c r="D298" s="11"/>
      <c r="E298" s="11"/>
      <c r="F298" s="11"/>
      <c r="G298" s="11"/>
      <c r="H298" s="11"/>
      <c r="I298" s="11"/>
      <c r="J298" s="10"/>
    </row>
    <row r="299" spans="1:11" ht="13.2" x14ac:dyDescent="0.25">
      <c r="B299" s="11"/>
      <c r="C299" s="11" t="s">
        <v>20</v>
      </c>
      <c r="D299" s="11"/>
      <c r="E299" s="11"/>
      <c r="F299" s="11"/>
      <c r="G299" s="11"/>
      <c r="H299" s="11"/>
      <c r="I299" s="11"/>
      <c r="J299" s="10"/>
    </row>
    <row r="300" spans="1:11" ht="12.75" customHeight="1" x14ac:dyDescent="0.25">
      <c r="B300" s="11"/>
      <c r="C300" s="11"/>
      <c r="D300" s="11"/>
      <c r="E300" s="11"/>
      <c r="F300" s="11"/>
      <c r="G300" s="11"/>
      <c r="H300" s="11"/>
      <c r="I300" s="11"/>
      <c r="J300" s="10"/>
    </row>
    <row r="301" spans="1:11" ht="39" customHeight="1" x14ac:dyDescent="0.25">
      <c r="B301" s="62" t="s">
        <v>21</v>
      </c>
      <c r="C301" s="63"/>
      <c r="D301" s="63"/>
      <c r="E301" s="63"/>
      <c r="F301" s="63"/>
      <c r="G301" s="63"/>
      <c r="H301" s="63"/>
      <c r="I301" s="63"/>
      <c r="J301" s="10"/>
    </row>
    <row r="302" spans="1:11" ht="12.75" customHeight="1" x14ac:dyDescent="0.25">
      <c r="J302" s="10"/>
    </row>
    <row r="303" spans="1:11" ht="12.75" customHeight="1" x14ac:dyDescent="0.25">
      <c r="J303" s="10"/>
    </row>
    <row r="304" spans="1:11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</sheetData>
  <autoFilter ref="A8:I296" xr:uid="{00000000-0009-0000-0000-000000000000}">
    <filterColumn colId="0">
      <filters>
        <filter val="1"/>
        <filter val="2"/>
        <filter val="4"/>
        <filter val="6"/>
      </filters>
    </filterColumn>
    <filterColumn colId="2" showButton="0"/>
    <filterColumn colId="6" showButton="0"/>
  </autoFilter>
  <mergeCells count="7">
    <mergeCell ref="B301:I301"/>
    <mergeCell ref="B1:B3"/>
    <mergeCell ref="C1:G1"/>
    <mergeCell ref="I1:J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339"/>
  <sheetViews>
    <sheetView tabSelected="1" zoomScale="115" zoomScaleNormal="115" workbookViewId="0">
      <selection activeCell="E301" sqref="E301"/>
    </sheetView>
  </sheetViews>
  <sheetFormatPr baseColWidth="10" defaultRowHeight="15" customHeight="1" x14ac:dyDescent="0.25"/>
  <cols>
    <col min="1" max="1" width="19.5546875" customWidth="1"/>
    <col min="2" max="2" width="38.6640625" customWidth="1"/>
    <col min="3" max="3" width="15.21875" customWidth="1"/>
    <col min="4" max="4" width="16.21875" customWidth="1"/>
    <col min="5" max="5" width="15.109375" customWidth="1"/>
    <col min="6" max="6" width="15" customWidth="1"/>
    <col min="7" max="7" width="0.33203125" hidden="1" customWidth="1"/>
    <col min="8" max="8" width="9.33203125" bestFit="1" customWidth="1"/>
    <col min="9" max="9" width="13.6640625" customWidth="1"/>
    <col min="10" max="10" width="18.44140625" customWidth="1"/>
    <col min="11" max="11" width="10.88671875" bestFit="1" customWidth="1"/>
    <col min="12" max="25" width="10" customWidth="1"/>
  </cols>
  <sheetData>
    <row r="1" spans="1:25" ht="15.75" customHeight="1" x14ac:dyDescent="0.25">
      <c r="A1" s="64"/>
      <c r="B1" s="66" t="s">
        <v>0</v>
      </c>
      <c r="C1" s="67"/>
      <c r="D1" s="67"/>
      <c r="E1" s="67"/>
      <c r="F1" s="67"/>
      <c r="H1" s="68"/>
      <c r="I1" s="6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A2" s="65"/>
      <c r="B2" s="66" t="s">
        <v>1</v>
      </c>
      <c r="C2" s="67"/>
      <c r="D2" s="67"/>
      <c r="E2" s="67"/>
      <c r="F2" s="67"/>
      <c r="H2" s="70"/>
      <c r="I2" s="7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2.5" customHeight="1" x14ac:dyDescent="0.25">
      <c r="A3" s="65"/>
      <c r="B3" s="74" t="s">
        <v>2</v>
      </c>
      <c r="C3" s="65"/>
      <c r="D3" s="65"/>
      <c r="E3" s="65"/>
      <c r="F3" s="65"/>
      <c r="H3" s="72"/>
      <c r="I3" s="7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25">
      <c r="A4" s="13" t="s">
        <v>3</v>
      </c>
      <c r="B4" s="14" t="s">
        <v>4</v>
      </c>
      <c r="C4" s="14">
        <v>4</v>
      </c>
      <c r="D4" s="75" t="s">
        <v>5</v>
      </c>
      <c r="E4" s="76"/>
      <c r="F4" s="14">
        <v>2012</v>
      </c>
      <c r="H4" s="13" t="s">
        <v>6</v>
      </c>
      <c r="I4" s="14" t="s">
        <v>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1.4" customHeight="1" x14ac:dyDescent="0.25">
      <c r="A5" s="2"/>
      <c r="B5" s="1"/>
      <c r="C5" s="3"/>
      <c r="D5" s="1"/>
      <c r="E5" s="4"/>
      <c r="F5" s="4"/>
      <c r="G5" s="4"/>
      <c r="H5" s="5"/>
      <c r="I5" s="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3.2" x14ac:dyDescent="0.25">
      <c r="A6" s="3" t="s">
        <v>317</v>
      </c>
      <c r="B6" s="4"/>
      <c r="C6" s="4"/>
      <c r="D6" s="3" t="s">
        <v>611</v>
      </c>
      <c r="E6" s="4"/>
      <c r="F6" s="4"/>
      <c r="G6" s="34"/>
      <c r="H6" s="33"/>
      <c r="I6" s="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0.199999999999999" customHeight="1" x14ac:dyDescent="0.25">
      <c r="A7" s="7"/>
      <c r="B7" s="8"/>
      <c r="C7" s="8"/>
      <c r="D7" s="8"/>
      <c r="E7" s="8"/>
      <c r="F7" s="8"/>
      <c r="G7" s="8"/>
      <c r="H7" s="9"/>
      <c r="I7" s="10"/>
    </row>
    <row r="8" spans="1:25" ht="12.75" customHeight="1" x14ac:dyDescent="0.25">
      <c r="A8" s="77" t="s">
        <v>8</v>
      </c>
      <c r="B8" s="78" t="s">
        <v>9</v>
      </c>
      <c r="C8" s="15" t="s">
        <v>10</v>
      </c>
      <c r="D8" s="15" t="s">
        <v>10</v>
      </c>
      <c r="E8" s="15" t="s">
        <v>11</v>
      </c>
      <c r="F8" s="79" t="s">
        <v>12</v>
      </c>
      <c r="G8" s="79"/>
      <c r="H8" s="15" t="s">
        <v>13</v>
      </c>
      <c r="I8" s="10"/>
    </row>
    <row r="9" spans="1:25" ht="12.75" customHeight="1" x14ac:dyDescent="0.25">
      <c r="A9" s="77"/>
      <c r="B9" s="78"/>
      <c r="C9" s="15" t="s">
        <v>14</v>
      </c>
      <c r="D9" s="15" t="s">
        <v>15</v>
      </c>
      <c r="E9" s="15" t="s">
        <v>16</v>
      </c>
      <c r="F9" s="79"/>
      <c r="G9" s="79"/>
      <c r="H9" s="15" t="s">
        <v>17</v>
      </c>
      <c r="I9" s="10"/>
    </row>
    <row r="10" spans="1:25" ht="13.8" x14ac:dyDescent="0.3">
      <c r="A10" s="17">
        <v>2</v>
      </c>
      <c r="B10" s="18" t="s">
        <v>22</v>
      </c>
      <c r="C10" s="20">
        <f>+C11+C338+C355</f>
        <v>22917049966.785004</v>
      </c>
      <c r="D10" s="20">
        <f>+D11+D338+D355</f>
        <v>39412041569</v>
      </c>
      <c r="E10" s="20">
        <f>+E11+E338+E355</f>
        <v>37598540074</v>
      </c>
      <c r="F10" s="20">
        <f>+D10-E10</f>
        <v>1813501495</v>
      </c>
      <c r="G10" s="19"/>
      <c r="H10" s="21">
        <f>+E10/D10</f>
        <v>0.95398610620500235</v>
      </c>
      <c r="I10" s="10"/>
      <c r="J10" s="32"/>
      <c r="M10" s="16"/>
    </row>
    <row r="11" spans="1:25" ht="13.8" x14ac:dyDescent="0.3">
      <c r="A11" s="17" t="s">
        <v>23</v>
      </c>
      <c r="B11" s="17" t="s">
        <v>24</v>
      </c>
      <c r="C11" s="20">
        <f>+C12+C36</f>
        <v>20038105710.785004</v>
      </c>
      <c r="D11" s="20">
        <f>+D12+D36</f>
        <v>31734773505</v>
      </c>
      <c r="E11" s="20">
        <f>+E12+E36</f>
        <v>30766363951</v>
      </c>
      <c r="F11" s="20">
        <f t="shared" ref="F11:F35" si="0">+D11-E11</f>
        <v>968409554</v>
      </c>
      <c r="G11" s="22"/>
      <c r="H11" s="21">
        <f t="shared" ref="H11:H164" si="1">+E11/D11</f>
        <v>0.96948427711805096</v>
      </c>
      <c r="I11" s="10"/>
      <c r="J11" s="32"/>
    </row>
    <row r="12" spans="1:25" ht="13.8" x14ac:dyDescent="0.3">
      <c r="A12" s="17" t="s">
        <v>25</v>
      </c>
      <c r="B12" s="17" t="s">
        <v>26</v>
      </c>
      <c r="C12" s="20">
        <f>+C13</f>
        <v>16319652.4</v>
      </c>
      <c r="D12" s="20">
        <f>+D13</f>
        <v>972037144</v>
      </c>
      <c r="E12" s="20">
        <f>+E13</f>
        <v>967192824</v>
      </c>
      <c r="F12" s="20">
        <f t="shared" si="0"/>
        <v>4844320</v>
      </c>
      <c r="G12" s="22"/>
      <c r="H12" s="21">
        <f t="shared" si="1"/>
        <v>0.9950163221334678</v>
      </c>
      <c r="I12" s="10"/>
      <c r="J12" s="32"/>
    </row>
    <row r="13" spans="1:25" ht="13.8" x14ac:dyDescent="0.3">
      <c r="A13" s="17" t="s">
        <v>27</v>
      </c>
      <c r="B13" s="17" t="s">
        <v>28</v>
      </c>
      <c r="C13" s="20">
        <f>+C14+C15+C22</f>
        <v>16319652.4</v>
      </c>
      <c r="D13" s="20">
        <f>+D14+D15+D22</f>
        <v>972037144</v>
      </c>
      <c r="E13" s="20">
        <f>+E14+E15+E22</f>
        <v>967192824</v>
      </c>
      <c r="F13" s="20">
        <f t="shared" si="0"/>
        <v>4844320</v>
      </c>
      <c r="G13" s="22"/>
      <c r="H13" s="21">
        <f t="shared" si="1"/>
        <v>0.9950163221334678</v>
      </c>
      <c r="I13" s="10"/>
    </row>
    <row r="14" spans="1:25" ht="13.8" x14ac:dyDescent="0.3">
      <c r="A14" s="23" t="s">
        <v>29</v>
      </c>
      <c r="B14" s="23" t="s">
        <v>30</v>
      </c>
      <c r="C14" s="25">
        <v>0</v>
      </c>
      <c r="D14" s="25">
        <v>518236059</v>
      </c>
      <c r="E14" s="25">
        <v>518118741</v>
      </c>
      <c r="F14" s="25">
        <f t="shared" si="0"/>
        <v>117318</v>
      </c>
      <c r="G14" s="24"/>
      <c r="H14" s="26">
        <f t="shared" si="1"/>
        <v>0.99977362053843499</v>
      </c>
      <c r="I14" s="10"/>
      <c r="J14" s="32"/>
    </row>
    <row r="15" spans="1:25" ht="13.8" x14ac:dyDescent="0.3">
      <c r="A15" s="17" t="s">
        <v>31</v>
      </c>
      <c r="B15" s="17" t="s">
        <v>32</v>
      </c>
      <c r="C15" s="20">
        <f t="shared" ref="C15:E16" si="2">+C16</f>
        <v>0</v>
      </c>
      <c r="D15" s="20">
        <f t="shared" si="2"/>
        <v>376282985</v>
      </c>
      <c r="E15" s="20">
        <f t="shared" si="2"/>
        <v>371577500</v>
      </c>
      <c r="F15" s="20">
        <f t="shared" si="0"/>
        <v>4705485</v>
      </c>
      <c r="G15" s="20">
        <f t="shared" ref="G15" si="3">+G16</f>
        <v>0</v>
      </c>
      <c r="H15" s="21">
        <f t="shared" si="1"/>
        <v>0.9874948238757062</v>
      </c>
      <c r="I15" s="10"/>
    </row>
    <row r="16" spans="1:25" ht="13.8" x14ac:dyDescent="0.3">
      <c r="A16" s="17" t="s">
        <v>33</v>
      </c>
      <c r="B16" s="17" t="s">
        <v>34</v>
      </c>
      <c r="C16" s="20">
        <f t="shared" si="2"/>
        <v>0</v>
      </c>
      <c r="D16" s="20">
        <f t="shared" si="2"/>
        <v>376282985</v>
      </c>
      <c r="E16" s="20">
        <f t="shared" si="2"/>
        <v>371577500</v>
      </c>
      <c r="F16" s="20">
        <f t="shared" si="0"/>
        <v>4705485</v>
      </c>
      <c r="G16" s="22"/>
      <c r="H16" s="21">
        <f t="shared" si="1"/>
        <v>0.9874948238757062</v>
      </c>
      <c r="I16" s="10"/>
    </row>
    <row r="17" spans="1:9" ht="13.8" x14ac:dyDescent="0.3">
      <c r="A17" s="17" t="s">
        <v>35</v>
      </c>
      <c r="B17" s="17" t="s">
        <v>36</v>
      </c>
      <c r="C17" s="20">
        <f>SUM(C18:C21)</f>
        <v>0</v>
      </c>
      <c r="D17" s="20">
        <f t="shared" ref="D17:F17" si="4">SUM(D18:D21)</f>
        <v>376282985</v>
      </c>
      <c r="E17" s="20">
        <f t="shared" si="4"/>
        <v>371577500</v>
      </c>
      <c r="F17" s="20">
        <f t="shared" si="4"/>
        <v>4705485</v>
      </c>
      <c r="G17" s="22"/>
      <c r="H17" s="21">
        <f t="shared" si="1"/>
        <v>0.9874948238757062</v>
      </c>
      <c r="I17" s="10"/>
    </row>
    <row r="18" spans="1:9" ht="13.8" x14ac:dyDescent="0.3">
      <c r="A18" s="23" t="s">
        <v>37</v>
      </c>
      <c r="B18" s="23" t="s">
        <v>38</v>
      </c>
      <c r="C18" s="25">
        <v>0</v>
      </c>
      <c r="D18" s="25">
        <v>128633492</v>
      </c>
      <c r="E18" s="25">
        <v>127872640</v>
      </c>
      <c r="F18" s="25">
        <f t="shared" si="0"/>
        <v>760852</v>
      </c>
      <c r="G18" s="24"/>
      <c r="H18" s="26">
        <f t="shared" ref="H18" si="5">+E18/D18</f>
        <v>0.99408511742804895</v>
      </c>
      <c r="I18" s="10"/>
    </row>
    <row r="19" spans="1:9" ht="13.8" x14ac:dyDescent="0.3">
      <c r="A19" s="29" t="s">
        <v>583</v>
      </c>
      <c r="B19" s="23" t="s">
        <v>582</v>
      </c>
      <c r="C19" s="25">
        <v>0</v>
      </c>
      <c r="D19" s="25">
        <v>234691583</v>
      </c>
      <c r="E19" s="25">
        <v>230746950</v>
      </c>
      <c r="F19" s="25">
        <f t="shared" ref="F19:F20" si="6">+D19-E19</f>
        <v>3944633</v>
      </c>
      <c r="G19" s="24"/>
      <c r="H19" s="26">
        <f t="shared" ref="H19:H20" si="7">+E19/D19</f>
        <v>0.98319226897881551</v>
      </c>
      <c r="I19" s="10"/>
    </row>
    <row r="20" spans="1:9" ht="13.8" x14ac:dyDescent="0.3">
      <c r="A20" s="29" t="s">
        <v>586</v>
      </c>
      <c r="B20" s="23" t="s">
        <v>584</v>
      </c>
      <c r="C20" s="25">
        <v>0</v>
      </c>
      <c r="D20" s="25">
        <v>12124910</v>
      </c>
      <c r="E20" s="25">
        <v>12124910</v>
      </c>
      <c r="F20" s="25">
        <f t="shared" si="6"/>
        <v>0</v>
      </c>
      <c r="G20" s="24"/>
      <c r="H20" s="26">
        <f t="shared" si="7"/>
        <v>1</v>
      </c>
      <c r="I20" s="10"/>
    </row>
    <row r="21" spans="1:9" ht="13.8" x14ac:dyDescent="0.3">
      <c r="A21" s="29" t="s">
        <v>587</v>
      </c>
      <c r="B21" s="23" t="s">
        <v>585</v>
      </c>
      <c r="C21" s="25">
        <v>0</v>
      </c>
      <c r="D21" s="25">
        <v>833000</v>
      </c>
      <c r="E21" s="25">
        <v>833000</v>
      </c>
      <c r="F21" s="25">
        <f t="shared" ref="F21" si="8">+D21-E21</f>
        <v>0</v>
      </c>
      <c r="G21" s="24"/>
      <c r="H21" s="26">
        <f t="shared" ref="H21" si="9">+E21/D21</f>
        <v>1</v>
      </c>
      <c r="I21" s="10"/>
    </row>
    <row r="22" spans="1:9" ht="13.8" x14ac:dyDescent="0.3">
      <c r="A22" s="17" t="s">
        <v>39</v>
      </c>
      <c r="B22" s="17" t="s">
        <v>40</v>
      </c>
      <c r="C22" s="20">
        <f>+C25+C30+C34+C32+C23</f>
        <v>16319652.4</v>
      </c>
      <c r="D22" s="20">
        <f t="shared" ref="D22:E22" si="10">+D25+D30+D34+D32+D23</f>
        <v>77518100</v>
      </c>
      <c r="E22" s="20">
        <f t="shared" si="10"/>
        <v>77496583</v>
      </c>
      <c r="F22" s="20">
        <f>+D22-E22</f>
        <v>21517</v>
      </c>
      <c r="G22" s="22"/>
      <c r="H22" s="21">
        <f t="shared" si="1"/>
        <v>0.99972242611725515</v>
      </c>
      <c r="I22" s="10"/>
    </row>
    <row r="23" spans="1:9" ht="13.8" x14ac:dyDescent="0.3">
      <c r="A23" s="17">
        <v>201010402</v>
      </c>
      <c r="B23" s="17" t="s">
        <v>589</v>
      </c>
      <c r="C23" s="20">
        <f>SUM(C24)</f>
        <v>0</v>
      </c>
      <c r="D23" s="20">
        <f t="shared" ref="D23:F23" si="11">SUM(D24)</f>
        <v>3558100</v>
      </c>
      <c r="E23" s="20">
        <f t="shared" si="11"/>
        <v>3558100</v>
      </c>
      <c r="F23" s="20">
        <f t="shared" si="11"/>
        <v>0</v>
      </c>
      <c r="G23" s="22"/>
      <c r="H23" s="21">
        <f>+E23/D23</f>
        <v>1</v>
      </c>
      <c r="I23" s="10"/>
    </row>
    <row r="24" spans="1:9" ht="13.8" x14ac:dyDescent="0.3">
      <c r="A24" s="29" t="s">
        <v>588</v>
      </c>
      <c r="B24" s="23" t="s">
        <v>589</v>
      </c>
      <c r="C24" s="25">
        <v>0</v>
      </c>
      <c r="D24" s="25">
        <v>3558100</v>
      </c>
      <c r="E24" s="25">
        <v>3558100</v>
      </c>
      <c r="F24" s="25">
        <f t="shared" ref="F24" si="12">+D24-E24</f>
        <v>0</v>
      </c>
      <c r="G24" s="24"/>
      <c r="H24" s="26">
        <f t="shared" ref="H24" si="13">+E24/D24</f>
        <v>1</v>
      </c>
      <c r="I24" s="10"/>
    </row>
    <row r="25" spans="1:9" ht="13.8" x14ac:dyDescent="0.3">
      <c r="A25" s="17" t="s">
        <v>41</v>
      </c>
      <c r="B25" s="17" t="s">
        <v>42</v>
      </c>
      <c r="C25" s="20">
        <f>SUM(C26:C29)</f>
        <v>16319652.4</v>
      </c>
      <c r="D25" s="20">
        <f t="shared" ref="D25:E25" si="14">SUM(D26:D29)</f>
        <v>13960000</v>
      </c>
      <c r="E25" s="20">
        <f t="shared" si="14"/>
        <v>13960000</v>
      </c>
      <c r="F25" s="20">
        <f>+D25-E25</f>
        <v>0</v>
      </c>
      <c r="G25" s="22"/>
      <c r="H25" s="21">
        <f t="shared" si="1"/>
        <v>1</v>
      </c>
      <c r="I25" s="10"/>
    </row>
    <row r="26" spans="1:9" ht="13.8" x14ac:dyDescent="0.3">
      <c r="A26" s="29" t="s">
        <v>502</v>
      </c>
      <c r="B26" s="23" t="s">
        <v>109</v>
      </c>
      <c r="C26" s="25">
        <v>0</v>
      </c>
      <c r="D26" s="25">
        <v>13960000</v>
      </c>
      <c r="E26" s="25">
        <v>13960000</v>
      </c>
      <c r="F26" s="25">
        <f t="shared" ref="F26" si="15">+D26-E26</f>
        <v>0</v>
      </c>
      <c r="G26" s="24"/>
      <c r="H26" s="26">
        <f t="shared" ref="H26" si="16">+E26/D26</f>
        <v>1</v>
      </c>
      <c r="I26" s="10"/>
    </row>
    <row r="27" spans="1:9" ht="13.8" hidden="1" x14ac:dyDescent="0.3">
      <c r="A27" s="29" t="s">
        <v>391</v>
      </c>
      <c r="B27" s="23" t="s">
        <v>392</v>
      </c>
      <c r="C27" s="25">
        <v>0</v>
      </c>
      <c r="D27" s="25">
        <v>0</v>
      </c>
      <c r="E27" s="25">
        <v>0</v>
      </c>
      <c r="F27" s="25">
        <f t="shared" si="0"/>
        <v>0</v>
      </c>
      <c r="G27" s="24"/>
      <c r="H27" s="26" t="e">
        <f t="shared" si="1"/>
        <v>#DIV/0!</v>
      </c>
      <c r="I27" s="10"/>
    </row>
    <row r="28" spans="1:9" ht="13.8" hidden="1" x14ac:dyDescent="0.3">
      <c r="A28" s="29" t="s">
        <v>447</v>
      </c>
      <c r="B28" s="23" t="s">
        <v>446</v>
      </c>
      <c r="C28" s="25">
        <v>0</v>
      </c>
      <c r="D28" s="25">
        <v>0</v>
      </c>
      <c r="E28" s="25">
        <v>0</v>
      </c>
      <c r="F28" s="25">
        <f t="shared" si="0"/>
        <v>0</v>
      </c>
      <c r="G28" s="24"/>
      <c r="H28" s="26" t="e">
        <f t="shared" si="1"/>
        <v>#DIV/0!</v>
      </c>
      <c r="I28" s="10"/>
    </row>
    <row r="29" spans="1:9" ht="13.8" x14ac:dyDescent="0.3">
      <c r="A29" s="23" t="s">
        <v>43</v>
      </c>
      <c r="B29" s="23" t="s">
        <v>44</v>
      </c>
      <c r="C29" s="25">
        <v>16319652.4</v>
      </c>
      <c r="D29" s="25">
        <v>0</v>
      </c>
      <c r="E29" s="25">
        <v>0</v>
      </c>
      <c r="F29" s="25">
        <f t="shared" si="0"/>
        <v>0</v>
      </c>
      <c r="G29" s="24"/>
      <c r="H29" s="26" t="e">
        <f t="shared" si="1"/>
        <v>#DIV/0!</v>
      </c>
      <c r="I29" s="10"/>
    </row>
    <row r="30" spans="1:9" ht="13.8" hidden="1" x14ac:dyDescent="0.3">
      <c r="A30" s="17" t="s">
        <v>45</v>
      </c>
      <c r="B30" s="17" t="s">
        <v>46</v>
      </c>
      <c r="C30" s="20">
        <f>SUM(C31:C31)</f>
        <v>0</v>
      </c>
      <c r="D30" s="20">
        <f>SUM(D31:D31)</f>
        <v>0</v>
      </c>
      <c r="E30" s="20">
        <f>SUM(E31:E31)</f>
        <v>0</v>
      </c>
      <c r="F30" s="20">
        <f>SUM(F31:F31)</f>
        <v>0</v>
      </c>
      <c r="G30" s="22"/>
      <c r="H30" s="21" t="e">
        <f t="shared" si="1"/>
        <v>#DIV/0!</v>
      </c>
      <c r="I30" s="10"/>
    </row>
    <row r="31" spans="1:9" ht="13.8" hidden="1" x14ac:dyDescent="0.3">
      <c r="A31" s="23" t="s">
        <v>47</v>
      </c>
      <c r="B31" s="23" t="s">
        <v>48</v>
      </c>
      <c r="C31" s="25">
        <v>0</v>
      </c>
      <c r="D31" s="25">
        <v>0</v>
      </c>
      <c r="E31" s="25">
        <v>0</v>
      </c>
      <c r="F31" s="25">
        <f t="shared" si="0"/>
        <v>0</v>
      </c>
      <c r="G31" s="24"/>
      <c r="H31" s="26" t="e">
        <f>+E31/D31</f>
        <v>#DIV/0!</v>
      </c>
      <c r="I31" s="10"/>
    </row>
    <row r="32" spans="1:9" ht="13.8" hidden="1" x14ac:dyDescent="0.3">
      <c r="A32" s="30" t="s">
        <v>377</v>
      </c>
      <c r="B32" s="23" t="s">
        <v>116</v>
      </c>
      <c r="C32" s="20">
        <f>+C33</f>
        <v>0</v>
      </c>
      <c r="D32" s="20">
        <f>+D33</f>
        <v>0</v>
      </c>
      <c r="E32" s="20">
        <f t="shared" ref="E32:F32" si="17">+E33</f>
        <v>0</v>
      </c>
      <c r="F32" s="20">
        <f t="shared" si="17"/>
        <v>0</v>
      </c>
      <c r="G32" s="24"/>
      <c r="H32" s="21" t="e">
        <f>+E32/D32</f>
        <v>#DIV/0!</v>
      </c>
      <c r="I32" s="10"/>
    </row>
    <row r="33" spans="1:11" ht="13.8" hidden="1" x14ac:dyDescent="0.3">
      <c r="A33" s="29" t="s">
        <v>378</v>
      </c>
      <c r="B33" s="23" t="s">
        <v>379</v>
      </c>
      <c r="C33" s="25">
        <v>0</v>
      </c>
      <c r="D33" s="25">
        <v>0</v>
      </c>
      <c r="E33" s="25">
        <v>0</v>
      </c>
      <c r="F33" s="25">
        <f t="shared" si="0"/>
        <v>0</v>
      </c>
      <c r="G33" s="24"/>
      <c r="H33" s="26" t="e">
        <f t="shared" ref="H33" si="18">+E33/D33</f>
        <v>#DIV/0!</v>
      </c>
      <c r="I33" s="10"/>
    </row>
    <row r="34" spans="1:11" ht="13.8" x14ac:dyDescent="0.3">
      <c r="A34" s="17" t="s">
        <v>49</v>
      </c>
      <c r="B34" s="17" t="s">
        <v>50</v>
      </c>
      <c r="C34" s="20">
        <f>+C35</f>
        <v>0</v>
      </c>
      <c r="D34" s="20">
        <f>+D35</f>
        <v>60000000</v>
      </c>
      <c r="E34" s="20">
        <f>+E35</f>
        <v>59978483</v>
      </c>
      <c r="F34" s="20">
        <f>+F35</f>
        <v>21517</v>
      </c>
      <c r="G34" s="22"/>
      <c r="H34" s="21">
        <f t="shared" si="1"/>
        <v>0.9996413833333333</v>
      </c>
      <c r="I34" s="10"/>
      <c r="J34" s="54"/>
      <c r="K34" s="54"/>
    </row>
    <row r="35" spans="1:11" ht="13.8" x14ac:dyDescent="0.3">
      <c r="A35" s="29" t="s">
        <v>555</v>
      </c>
      <c r="B35" s="23" t="s">
        <v>556</v>
      </c>
      <c r="C35" s="25">
        <v>0</v>
      </c>
      <c r="D35" s="25">
        <v>60000000</v>
      </c>
      <c r="E35" s="25">
        <v>59978483</v>
      </c>
      <c r="F35" s="25">
        <f t="shared" si="0"/>
        <v>21517</v>
      </c>
      <c r="G35" s="24"/>
      <c r="H35" s="26">
        <f t="shared" si="1"/>
        <v>0.9996413833333333</v>
      </c>
      <c r="I35" s="10"/>
      <c r="J35" s="54"/>
      <c r="K35" s="54"/>
    </row>
    <row r="36" spans="1:11" ht="13.8" x14ac:dyDescent="0.3">
      <c r="A36" s="17" t="s">
        <v>53</v>
      </c>
      <c r="B36" s="17" t="s">
        <v>54</v>
      </c>
      <c r="C36" s="20">
        <f>+C37+C163</f>
        <v>20021786058.385002</v>
      </c>
      <c r="D36" s="20">
        <f>+D37+D163</f>
        <v>30762736361</v>
      </c>
      <c r="E36" s="20">
        <f>+E37+E163</f>
        <v>29799171127</v>
      </c>
      <c r="F36" s="27">
        <f t="shared" ref="F36:F168" si="19">+D36-E36</f>
        <v>963565234</v>
      </c>
      <c r="G36" s="22"/>
      <c r="H36" s="21">
        <f t="shared" si="1"/>
        <v>0.96867751871314101</v>
      </c>
      <c r="I36" s="10"/>
      <c r="J36" s="54"/>
      <c r="K36" s="54"/>
    </row>
    <row r="37" spans="1:11" ht="13.8" x14ac:dyDescent="0.3">
      <c r="A37" s="30" t="s">
        <v>55</v>
      </c>
      <c r="B37" s="17" t="s">
        <v>56</v>
      </c>
      <c r="C37" s="20">
        <f>+C38+C43+C68+C117+C41+C160</f>
        <v>939236383</v>
      </c>
      <c r="D37" s="20">
        <f t="shared" ref="D37:E37" si="20">+D38+D43+D68+D117+D41+D160</f>
        <v>1807090855</v>
      </c>
      <c r="E37" s="20">
        <f t="shared" si="20"/>
        <v>1699289410</v>
      </c>
      <c r="F37" s="27">
        <f>+D37-E37</f>
        <v>107801445</v>
      </c>
      <c r="G37" s="22"/>
      <c r="H37" s="21">
        <f t="shared" si="1"/>
        <v>0.94034530986545217</v>
      </c>
      <c r="I37" s="10"/>
      <c r="J37" s="55"/>
      <c r="K37" s="56"/>
    </row>
    <row r="38" spans="1:11" ht="13.8" hidden="1" x14ac:dyDescent="0.3">
      <c r="A38" s="30" t="s">
        <v>490</v>
      </c>
      <c r="B38" s="17" t="s">
        <v>318</v>
      </c>
      <c r="C38" s="20">
        <v>0</v>
      </c>
      <c r="D38" s="20">
        <v>0</v>
      </c>
      <c r="E38" s="20">
        <f>+E39</f>
        <v>0</v>
      </c>
      <c r="F38" s="27">
        <f t="shared" si="19"/>
        <v>0</v>
      </c>
      <c r="G38" s="22"/>
      <c r="H38" s="21" t="e">
        <f t="shared" si="1"/>
        <v>#DIV/0!</v>
      </c>
      <c r="I38" s="10"/>
      <c r="J38" s="54"/>
      <c r="K38" s="54"/>
    </row>
    <row r="39" spans="1:11" ht="13.8" hidden="1" x14ac:dyDescent="0.3">
      <c r="A39" s="30" t="s">
        <v>491</v>
      </c>
      <c r="B39" s="17" t="s">
        <v>318</v>
      </c>
      <c r="C39" s="20">
        <v>0</v>
      </c>
      <c r="D39" s="20">
        <v>0</v>
      </c>
      <c r="E39" s="20">
        <f>+E40</f>
        <v>0</v>
      </c>
      <c r="F39" s="27">
        <f t="shared" si="19"/>
        <v>0</v>
      </c>
      <c r="G39" s="22"/>
      <c r="H39" s="21" t="e">
        <f t="shared" si="1"/>
        <v>#DIV/0!</v>
      </c>
      <c r="I39" s="10"/>
      <c r="J39" s="54"/>
      <c r="K39" s="54"/>
    </row>
    <row r="40" spans="1:11" ht="13.8" hidden="1" x14ac:dyDescent="0.3">
      <c r="A40" s="29" t="s">
        <v>320</v>
      </c>
      <c r="B40" s="23" t="s">
        <v>319</v>
      </c>
      <c r="C40" s="25">
        <v>0</v>
      </c>
      <c r="D40" s="25">
        <v>0</v>
      </c>
      <c r="E40" s="25">
        <v>0</v>
      </c>
      <c r="F40" s="28">
        <f t="shared" si="19"/>
        <v>0</v>
      </c>
      <c r="G40" s="24"/>
      <c r="H40" s="26" t="e">
        <f t="shared" ref="H40" si="21">+E40/D40</f>
        <v>#DIV/0!</v>
      </c>
      <c r="I40" s="10"/>
      <c r="J40" s="54"/>
      <c r="K40" s="54"/>
    </row>
    <row r="41" spans="1:11" ht="13.8" hidden="1" x14ac:dyDescent="0.3">
      <c r="A41" s="30" t="s">
        <v>492</v>
      </c>
      <c r="B41" s="17" t="s">
        <v>465</v>
      </c>
      <c r="C41" s="20">
        <f>+C42</f>
        <v>0</v>
      </c>
      <c r="D41" s="20">
        <f>+D42</f>
        <v>0</v>
      </c>
      <c r="E41" s="20">
        <f>+E42</f>
        <v>0</v>
      </c>
      <c r="F41" s="27">
        <f t="shared" si="19"/>
        <v>0</v>
      </c>
      <c r="G41" s="22"/>
      <c r="H41" s="21" t="e">
        <f t="shared" si="1"/>
        <v>#DIV/0!</v>
      </c>
      <c r="I41" s="10"/>
      <c r="J41" s="54"/>
      <c r="K41" s="54"/>
    </row>
    <row r="42" spans="1:11" ht="13.8" hidden="1" x14ac:dyDescent="0.3">
      <c r="A42" s="29" t="s">
        <v>464</v>
      </c>
      <c r="B42" s="23" t="s">
        <v>466</v>
      </c>
      <c r="C42" s="25">
        <v>0</v>
      </c>
      <c r="D42" s="25">
        <v>0</v>
      </c>
      <c r="E42" s="25">
        <v>0</v>
      </c>
      <c r="F42" s="28">
        <f t="shared" si="19"/>
        <v>0</v>
      </c>
      <c r="G42" s="24"/>
      <c r="H42" s="26" t="e">
        <f t="shared" ref="H42" si="22">+E42/D42</f>
        <v>#DIV/0!</v>
      </c>
      <c r="I42" s="10"/>
      <c r="J42" s="54"/>
      <c r="K42" s="54"/>
    </row>
    <row r="43" spans="1:11" ht="13.8" x14ac:dyDescent="0.3">
      <c r="A43" s="30" t="s">
        <v>58</v>
      </c>
      <c r="B43" s="17" t="s">
        <v>59</v>
      </c>
      <c r="C43" s="20">
        <f>+C59+C44+C53+C51+C65</f>
        <v>195886000</v>
      </c>
      <c r="D43" s="20">
        <f t="shared" ref="D43:F43" si="23">+D59+D44+D53+D51+D65</f>
        <v>287127796</v>
      </c>
      <c r="E43" s="20">
        <f t="shared" si="23"/>
        <v>284356690</v>
      </c>
      <c r="F43" s="20">
        <f t="shared" si="23"/>
        <v>2771106</v>
      </c>
      <c r="G43" s="22"/>
      <c r="H43" s="21">
        <f>+E43/D43</f>
        <v>0.99034887587128628</v>
      </c>
      <c r="I43" s="10"/>
      <c r="J43" s="54"/>
      <c r="K43" s="54"/>
    </row>
    <row r="44" spans="1:11" ht="13.8" x14ac:dyDescent="0.3">
      <c r="A44" s="30" t="s">
        <v>493</v>
      </c>
      <c r="B44" s="17" t="s">
        <v>321</v>
      </c>
      <c r="C44" s="20">
        <f>SUM(C45:C50)</f>
        <v>0</v>
      </c>
      <c r="D44" s="20">
        <f t="shared" ref="D44:G44" si="24">SUM(D45:D50)</f>
        <v>17853200</v>
      </c>
      <c r="E44" s="20">
        <f t="shared" si="24"/>
        <v>17853200</v>
      </c>
      <c r="F44" s="20">
        <f t="shared" si="24"/>
        <v>0</v>
      </c>
      <c r="G44" s="20">
        <f t="shared" si="24"/>
        <v>0</v>
      </c>
      <c r="H44" s="21">
        <f>+E44/D44</f>
        <v>1</v>
      </c>
      <c r="I44" s="10"/>
      <c r="J44" s="56"/>
      <c r="K44" s="54"/>
    </row>
    <row r="45" spans="1:11" ht="13.8" x14ac:dyDescent="0.3">
      <c r="A45" s="29" t="s">
        <v>571</v>
      </c>
      <c r="B45" s="23" t="s">
        <v>323</v>
      </c>
      <c r="C45" s="25">
        <v>0</v>
      </c>
      <c r="D45" s="25">
        <v>1300000</v>
      </c>
      <c r="E45" s="25">
        <v>1300000</v>
      </c>
      <c r="F45" s="28">
        <f t="shared" ref="F45" si="25">+D45-E45</f>
        <v>0</v>
      </c>
      <c r="G45" s="24"/>
      <c r="H45" s="26">
        <f t="shared" ref="H45" si="26">+E45/D45</f>
        <v>1</v>
      </c>
      <c r="I45" s="10"/>
      <c r="J45" s="56"/>
      <c r="K45" s="54"/>
    </row>
    <row r="46" spans="1:11" ht="13.8" x14ac:dyDescent="0.3">
      <c r="A46" s="29" t="s">
        <v>322</v>
      </c>
      <c r="B46" s="23" t="s">
        <v>323</v>
      </c>
      <c r="C46" s="25">
        <v>0</v>
      </c>
      <c r="D46" s="25">
        <v>1837500</v>
      </c>
      <c r="E46" s="25">
        <v>1837500</v>
      </c>
      <c r="F46" s="28">
        <f t="shared" si="19"/>
        <v>0</v>
      </c>
      <c r="G46" s="24"/>
      <c r="H46" s="26">
        <f t="shared" ref="H46:H50" si="27">+E46/D46</f>
        <v>1</v>
      </c>
      <c r="I46" s="10"/>
      <c r="J46" s="54"/>
      <c r="K46" s="54"/>
    </row>
    <row r="47" spans="1:11" ht="13.8" x14ac:dyDescent="0.3">
      <c r="A47" s="29" t="s">
        <v>572</v>
      </c>
      <c r="B47" s="23" t="s">
        <v>325</v>
      </c>
      <c r="C47" s="25">
        <v>0</v>
      </c>
      <c r="D47" s="25">
        <v>4000000</v>
      </c>
      <c r="E47" s="25">
        <v>4000000</v>
      </c>
      <c r="F47" s="28">
        <f t="shared" ref="F47" si="28">+D47-E47</f>
        <v>0</v>
      </c>
      <c r="G47" s="24"/>
      <c r="H47" s="26">
        <f t="shared" ref="H47" si="29">+E47/D47</f>
        <v>1</v>
      </c>
      <c r="I47" s="10"/>
      <c r="J47" s="54"/>
      <c r="K47" s="54"/>
    </row>
    <row r="48" spans="1:11" ht="13.8" x14ac:dyDescent="0.3">
      <c r="A48" s="29" t="s">
        <v>324</v>
      </c>
      <c r="B48" s="23" t="s">
        <v>325</v>
      </c>
      <c r="C48" s="25">
        <v>0</v>
      </c>
      <c r="D48" s="25">
        <v>9294600</v>
      </c>
      <c r="E48" s="25">
        <v>9294600</v>
      </c>
      <c r="F48" s="28">
        <f t="shared" si="19"/>
        <v>0</v>
      </c>
      <c r="G48" s="24"/>
      <c r="H48" s="26">
        <f t="shared" si="27"/>
        <v>1</v>
      </c>
      <c r="I48" s="10"/>
      <c r="J48" s="56"/>
      <c r="K48" s="54"/>
    </row>
    <row r="49" spans="1:11" ht="13.8" x14ac:dyDescent="0.3">
      <c r="A49" s="29" t="s">
        <v>573</v>
      </c>
      <c r="B49" s="23" t="s">
        <v>327</v>
      </c>
      <c r="C49" s="25">
        <v>0</v>
      </c>
      <c r="D49" s="25">
        <v>600000</v>
      </c>
      <c r="E49" s="25">
        <v>600000</v>
      </c>
      <c r="F49" s="28">
        <f t="shared" ref="F49" si="30">+D49-E49</f>
        <v>0</v>
      </c>
      <c r="G49" s="24"/>
      <c r="H49" s="26">
        <f t="shared" ref="H49" si="31">+E49/D49</f>
        <v>1</v>
      </c>
      <c r="I49" s="10"/>
      <c r="J49" s="54"/>
      <c r="K49" s="54"/>
    </row>
    <row r="50" spans="1:11" ht="13.8" x14ac:dyDescent="0.3">
      <c r="A50" s="29" t="s">
        <v>326</v>
      </c>
      <c r="B50" s="23" t="s">
        <v>327</v>
      </c>
      <c r="C50" s="25">
        <v>0</v>
      </c>
      <c r="D50" s="25">
        <v>821100</v>
      </c>
      <c r="E50" s="25">
        <v>821100</v>
      </c>
      <c r="F50" s="28">
        <f t="shared" si="19"/>
        <v>0</v>
      </c>
      <c r="G50" s="24"/>
      <c r="H50" s="26">
        <f t="shared" si="27"/>
        <v>1</v>
      </c>
      <c r="I50" s="10"/>
    </row>
    <row r="51" spans="1:11" ht="13.8" x14ac:dyDescent="0.3">
      <c r="A51" s="30" t="s">
        <v>557</v>
      </c>
      <c r="B51" s="17" t="s">
        <v>613</v>
      </c>
      <c r="C51" s="20">
        <f>SUM(C52)</f>
        <v>0</v>
      </c>
      <c r="D51" s="20">
        <f>SUM(D52)</f>
        <v>600000</v>
      </c>
      <c r="E51" s="20">
        <f>SUM(E52)</f>
        <v>600000</v>
      </c>
      <c r="F51" s="20">
        <f>SUM(F52)</f>
        <v>0</v>
      </c>
      <c r="G51" s="22"/>
      <c r="H51" s="21">
        <f>+E51/D51</f>
        <v>1</v>
      </c>
      <c r="I51" s="10"/>
    </row>
    <row r="52" spans="1:11" ht="13.8" x14ac:dyDescent="0.3">
      <c r="A52" s="29" t="s">
        <v>559</v>
      </c>
      <c r="B52" s="23" t="s">
        <v>558</v>
      </c>
      <c r="C52" s="25">
        <v>0</v>
      </c>
      <c r="D52" s="25">
        <v>600000</v>
      </c>
      <c r="E52" s="25">
        <v>600000</v>
      </c>
      <c r="F52" s="28">
        <f t="shared" ref="F52" si="32">+D52-E52</f>
        <v>0</v>
      </c>
      <c r="G52" s="24"/>
      <c r="H52" s="26">
        <f t="shared" ref="H52" si="33">+E52/D52</f>
        <v>1</v>
      </c>
      <c r="I52" s="10"/>
    </row>
    <row r="53" spans="1:11" ht="13.8" x14ac:dyDescent="0.3">
      <c r="A53" s="30" t="s">
        <v>494</v>
      </c>
      <c r="B53" s="17" t="s">
        <v>499</v>
      </c>
      <c r="C53" s="20">
        <f>SUM(C54:C58)</f>
        <v>0</v>
      </c>
      <c r="D53" s="20">
        <f t="shared" ref="D53:F53" si="34">SUM(D54:D58)</f>
        <v>17002594</v>
      </c>
      <c r="E53" s="20">
        <f t="shared" si="34"/>
        <v>17001534</v>
      </c>
      <c r="F53" s="20">
        <f t="shared" si="34"/>
        <v>1060</v>
      </c>
      <c r="G53" s="22"/>
      <c r="H53" s="21">
        <f>+E53/D53</f>
        <v>0.9999376565716972</v>
      </c>
      <c r="I53" s="10"/>
    </row>
    <row r="54" spans="1:11" ht="13.8" x14ac:dyDescent="0.3">
      <c r="A54" s="29" t="s">
        <v>570</v>
      </c>
      <c r="B54" s="23" t="s">
        <v>497</v>
      </c>
      <c r="C54" s="25">
        <v>0</v>
      </c>
      <c r="D54" s="25">
        <v>900000</v>
      </c>
      <c r="E54" s="25">
        <v>900000</v>
      </c>
      <c r="F54" s="28">
        <f t="shared" ref="F54" si="35">+D54-E54</f>
        <v>0</v>
      </c>
      <c r="G54" s="24"/>
      <c r="H54" s="26">
        <f t="shared" ref="H54" si="36">+E54/D54</f>
        <v>1</v>
      </c>
      <c r="I54" s="10"/>
    </row>
    <row r="55" spans="1:11" ht="13.8" x14ac:dyDescent="0.3">
      <c r="A55" s="29" t="s">
        <v>495</v>
      </c>
      <c r="B55" s="23" t="s">
        <v>497</v>
      </c>
      <c r="C55" s="25">
        <v>0</v>
      </c>
      <c r="D55" s="25">
        <v>4349569</v>
      </c>
      <c r="E55" s="25">
        <v>4348509</v>
      </c>
      <c r="F55" s="28">
        <f t="shared" ref="F55:F57" si="37">+D55-E55</f>
        <v>1060</v>
      </c>
      <c r="G55" s="24"/>
      <c r="H55" s="26">
        <f t="shared" ref="H55:H57" si="38">+E55/D55</f>
        <v>0.99975629769294383</v>
      </c>
      <c r="I55" s="10"/>
    </row>
    <row r="56" spans="1:11" ht="13.8" x14ac:dyDescent="0.3">
      <c r="A56" s="29" t="s">
        <v>590</v>
      </c>
      <c r="B56" s="23" t="s">
        <v>499</v>
      </c>
      <c r="C56" s="25">
        <v>0</v>
      </c>
      <c r="D56" s="25">
        <v>10103100</v>
      </c>
      <c r="E56" s="25">
        <v>10103100</v>
      </c>
      <c r="F56" s="28">
        <f t="shared" ref="F56" si="39">+D56-E56</f>
        <v>0</v>
      </c>
      <c r="G56" s="24"/>
      <c r="H56" s="26">
        <f t="shared" ref="H56" si="40">+E56/D56</f>
        <v>1</v>
      </c>
      <c r="I56" s="10"/>
    </row>
    <row r="57" spans="1:11" ht="13.8" x14ac:dyDescent="0.3">
      <c r="A57" s="29" t="s">
        <v>496</v>
      </c>
      <c r="B57" s="23" t="s">
        <v>498</v>
      </c>
      <c r="C57" s="25">
        <v>0</v>
      </c>
      <c r="D57" s="25">
        <v>1542825</v>
      </c>
      <c r="E57" s="25">
        <v>1542825</v>
      </c>
      <c r="F57" s="28">
        <f t="shared" si="37"/>
        <v>0</v>
      </c>
      <c r="G57" s="24"/>
      <c r="H57" s="26">
        <f t="shared" si="38"/>
        <v>1</v>
      </c>
      <c r="I57" s="10"/>
    </row>
    <row r="58" spans="1:11" ht="13.8" x14ac:dyDescent="0.3">
      <c r="A58" s="29" t="s">
        <v>518</v>
      </c>
      <c r="B58" s="23" t="s">
        <v>499</v>
      </c>
      <c r="C58" s="25">
        <v>0</v>
      </c>
      <c r="D58" s="25">
        <v>107100</v>
      </c>
      <c r="E58" s="25">
        <v>107100</v>
      </c>
      <c r="F58" s="28">
        <f t="shared" ref="F58" si="41">+D58-E58</f>
        <v>0</v>
      </c>
      <c r="G58" s="24"/>
      <c r="H58" s="26">
        <f t="shared" ref="H58" si="42">+E58/D58</f>
        <v>1</v>
      </c>
      <c r="I58" s="10"/>
    </row>
    <row r="59" spans="1:11" ht="13.8" x14ac:dyDescent="0.3">
      <c r="A59" s="30" t="s">
        <v>60</v>
      </c>
      <c r="B59" s="17" t="s">
        <v>61</v>
      </c>
      <c r="C59" s="20">
        <f>SUM(C60:C64)</f>
        <v>195886000</v>
      </c>
      <c r="D59" s="20">
        <f t="shared" ref="D59:E59" si="43">SUM(D60:D64)</f>
        <v>249812002</v>
      </c>
      <c r="E59" s="20">
        <f t="shared" si="43"/>
        <v>247041956</v>
      </c>
      <c r="F59" s="27">
        <f>+D59-E59</f>
        <v>2770046</v>
      </c>
      <c r="G59" s="22"/>
      <c r="H59" s="21">
        <f>+E59/D59</f>
        <v>0.98891147751980302</v>
      </c>
      <c r="I59" s="10"/>
    </row>
    <row r="60" spans="1:11" ht="13.8" x14ac:dyDescent="0.3">
      <c r="A60" s="29" t="s">
        <v>534</v>
      </c>
      <c r="B60" s="23" t="s">
        <v>536</v>
      </c>
      <c r="C60" s="25">
        <v>0</v>
      </c>
      <c r="D60" s="25">
        <v>35734916</v>
      </c>
      <c r="E60" s="25">
        <v>35734916</v>
      </c>
      <c r="F60" s="28">
        <f t="shared" ref="F60:F61" si="44">+D60-E60</f>
        <v>0</v>
      </c>
      <c r="G60" s="24"/>
      <c r="H60" s="26">
        <f t="shared" ref="H60:H61" si="45">+E60/D60</f>
        <v>1</v>
      </c>
      <c r="I60" s="10"/>
    </row>
    <row r="61" spans="1:11" ht="13.8" x14ac:dyDescent="0.3">
      <c r="A61" s="29" t="s">
        <v>535</v>
      </c>
      <c r="B61" s="23" t="s">
        <v>536</v>
      </c>
      <c r="C61" s="25">
        <v>0</v>
      </c>
      <c r="D61" s="25">
        <v>265086</v>
      </c>
      <c r="E61" s="25">
        <v>265086</v>
      </c>
      <c r="F61" s="28">
        <f t="shared" si="44"/>
        <v>0</v>
      </c>
      <c r="G61" s="24"/>
      <c r="H61" s="26">
        <f t="shared" si="45"/>
        <v>1</v>
      </c>
      <c r="I61" s="10"/>
    </row>
    <row r="62" spans="1:11" ht="13.8" x14ac:dyDescent="0.3">
      <c r="A62" s="29" t="s">
        <v>591</v>
      </c>
      <c r="B62" s="23" t="s">
        <v>592</v>
      </c>
      <c r="C62" s="25">
        <v>0</v>
      </c>
      <c r="D62" s="25">
        <v>4400000</v>
      </c>
      <c r="E62" s="25">
        <v>4399954</v>
      </c>
      <c r="F62" s="28">
        <f t="shared" ref="F62" si="46">+D62-E62</f>
        <v>46</v>
      </c>
      <c r="G62" s="24"/>
      <c r="H62" s="26">
        <f t="shared" ref="H62" si="47">+E62/D62</f>
        <v>0.99998954545454544</v>
      </c>
      <c r="I62" s="10"/>
    </row>
    <row r="63" spans="1:11" ht="13.8" x14ac:dyDescent="0.3">
      <c r="A63" s="29" t="s">
        <v>62</v>
      </c>
      <c r="B63" s="23" t="s">
        <v>61</v>
      </c>
      <c r="C63" s="25">
        <v>195886000</v>
      </c>
      <c r="D63" s="25">
        <v>209412000</v>
      </c>
      <c r="E63" s="25">
        <v>206642000</v>
      </c>
      <c r="F63" s="28">
        <f t="shared" si="19"/>
        <v>2770000</v>
      </c>
      <c r="G63" s="24"/>
      <c r="H63" s="26">
        <f t="shared" si="1"/>
        <v>0.98677248677248675</v>
      </c>
      <c r="I63" s="10"/>
    </row>
    <row r="64" spans="1:11" ht="13.8" hidden="1" x14ac:dyDescent="0.3">
      <c r="A64" s="29" t="s">
        <v>62</v>
      </c>
      <c r="B64" s="23" t="s">
        <v>63</v>
      </c>
      <c r="C64" s="25">
        <v>0</v>
      </c>
      <c r="D64" s="25">
        <v>0</v>
      </c>
      <c r="E64" s="25">
        <v>0</v>
      </c>
      <c r="F64" s="28">
        <f t="shared" si="19"/>
        <v>0</v>
      </c>
      <c r="G64" s="24"/>
      <c r="H64" s="26" t="e">
        <f t="shared" si="1"/>
        <v>#DIV/0!</v>
      </c>
      <c r="I64" s="10"/>
      <c r="K64" s="32"/>
    </row>
    <row r="65" spans="1:11" ht="13.8" x14ac:dyDescent="0.3">
      <c r="A65" s="30" t="s">
        <v>560</v>
      </c>
      <c r="B65" s="17" t="s">
        <v>614</v>
      </c>
      <c r="C65" s="20">
        <f>SUM(C66:C67)</f>
        <v>0</v>
      </c>
      <c r="D65" s="20">
        <f>SUM(D66:D67)</f>
        <v>1860000</v>
      </c>
      <c r="E65" s="20">
        <f t="shared" ref="E65:F65" si="48">SUM(E66:E67)</f>
        <v>1860000</v>
      </c>
      <c r="F65" s="20">
        <f t="shared" si="48"/>
        <v>0</v>
      </c>
      <c r="G65" s="22"/>
      <c r="H65" s="21">
        <f>+E65/D65</f>
        <v>1</v>
      </c>
      <c r="I65" s="10"/>
      <c r="K65" s="32"/>
    </row>
    <row r="66" spans="1:11" ht="13.8" x14ac:dyDescent="0.3">
      <c r="A66" s="29" t="s">
        <v>561</v>
      </c>
      <c r="B66" s="23" t="s">
        <v>562</v>
      </c>
      <c r="C66" s="25">
        <v>0</v>
      </c>
      <c r="D66" s="25">
        <v>960000</v>
      </c>
      <c r="E66" s="25">
        <v>960000</v>
      </c>
      <c r="F66" s="28">
        <f t="shared" ref="F66" si="49">+D66-E66</f>
        <v>0</v>
      </c>
      <c r="G66" s="24"/>
      <c r="H66" s="26">
        <f t="shared" ref="H66" si="50">+E66/D66</f>
        <v>1</v>
      </c>
      <c r="I66" s="10"/>
      <c r="K66" s="32"/>
    </row>
    <row r="67" spans="1:11" ht="13.8" x14ac:dyDescent="0.3">
      <c r="A67" s="29" t="s">
        <v>563</v>
      </c>
      <c r="B67" s="23" t="s">
        <v>564</v>
      </c>
      <c r="C67" s="25">
        <v>0</v>
      </c>
      <c r="D67" s="25">
        <v>900000</v>
      </c>
      <c r="E67" s="25">
        <v>900000</v>
      </c>
      <c r="F67" s="28">
        <f t="shared" ref="F67" si="51">+D67-E67</f>
        <v>0</v>
      </c>
      <c r="G67" s="24"/>
      <c r="H67" s="26">
        <f t="shared" ref="H67" si="52">+E67/D67</f>
        <v>1</v>
      </c>
      <c r="I67" s="10"/>
      <c r="K67" s="32"/>
    </row>
    <row r="68" spans="1:11" ht="13.8" x14ac:dyDescent="0.3">
      <c r="A68" s="30" t="s">
        <v>64</v>
      </c>
      <c r="B68" s="17" t="s">
        <v>65</v>
      </c>
      <c r="C68" s="20">
        <f>+C71+C77+C81+C89+C96+C104+C112+C69</f>
        <v>297230399</v>
      </c>
      <c r="D68" s="20">
        <f>+D71+D77+D81+D89+D96+D104+D112+D69</f>
        <v>621696443</v>
      </c>
      <c r="E68" s="20">
        <f>+E71+E77+E81+E89+E96+E104+E112+E69</f>
        <v>612715720</v>
      </c>
      <c r="F68" s="27">
        <f>+D68-E68</f>
        <v>8980723</v>
      </c>
      <c r="G68" s="22"/>
      <c r="H68" s="21">
        <f t="shared" si="1"/>
        <v>0.98555448868797857</v>
      </c>
      <c r="I68" s="10"/>
    </row>
    <row r="69" spans="1:11" ht="13.8" x14ac:dyDescent="0.3">
      <c r="A69" s="30" t="s">
        <v>328</v>
      </c>
      <c r="B69" s="17" t="s">
        <v>330</v>
      </c>
      <c r="C69" s="20">
        <f>+C70</f>
        <v>0</v>
      </c>
      <c r="D69" s="20">
        <f>+D70</f>
        <v>148750</v>
      </c>
      <c r="E69" s="20">
        <f>+E70</f>
        <v>148750</v>
      </c>
      <c r="F69" s="27">
        <f>+F70</f>
        <v>0</v>
      </c>
      <c r="G69" s="22"/>
      <c r="H69" s="21">
        <f t="shared" si="1"/>
        <v>1</v>
      </c>
      <c r="I69" s="10"/>
    </row>
    <row r="70" spans="1:11" ht="13.8" x14ac:dyDescent="0.3">
      <c r="A70" s="29" t="s">
        <v>329</v>
      </c>
      <c r="B70" s="23" t="s">
        <v>330</v>
      </c>
      <c r="C70" s="25">
        <v>0</v>
      </c>
      <c r="D70" s="25">
        <v>148750</v>
      </c>
      <c r="E70" s="25">
        <v>148750</v>
      </c>
      <c r="F70" s="28">
        <f t="shared" si="19"/>
        <v>0</v>
      </c>
      <c r="G70" s="24"/>
      <c r="H70" s="26">
        <f t="shared" si="1"/>
        <v>1</v>
      </c>
      <c r="I70" s="10"/>
    </row>
    <row r="71" spans="1:11" ht="13.8" x14ac:dyDescent="0.3">
      <c r="A71" s="30" t="s">
        <v>66</v>
      </c>
      <c r="B71" s="17" t="s">
        <v>67</v>
      </c>
      <c r="C71" s="20">
        <f>SUM(C72:C76)</f>
        <v>98298000</v>
      </c>
      <c r="D71" s="20">
        <f t="shared" ref="D71:F71" si="53">SUM(D72:D76)</f>
        <v>126633210</v>
      </c>
      <c r="E71" s="20">
        <f t="shared" si="53"/>
        <v>125025604</v>
      </c>
      <c r="F71" s="20">
        <f t="shared" si="53"/>
        <v>1607606</v>
      </c>
      <c r="G71" s="22"/>
      <c r="H71" s="21">
        <f t="shared" si="1"/>
        <v>0.98730502053924085</v>
      </c>
      <c r="I71" s="10"/>
    </row>
    <row r="72" spans="1:11" ht="13.8" x14ac:dyDescent="0.3">
      <c r="A72" s="29" t="s">
        <v>574</v>
      </c>
      <c r="B72" s="23" t="s">
        <v>69</v>
      </c>
      <c r="C72" s="25">
        <v>0</v>
      </c>
      <c r="D72" s="25">
        <v>4500000</v>
      </c>
      <c r="E72" s="25">
        <v>4500000</v>
      </c>
      <c r="F72" s="28">
        <f t="shared" ref="F72" si="54">+D72-E72</f>
        <v>0</v>
      </c>
      <c r="G72" s="24"/>
      <c r="H72" s="26">
        <f t="shared" ref="H72" si="55">+E72/D72</f>
        <v>1</v>
      </c>
      <c r="I72" s="10"/>
    </row>
    <row r="73" spans="1:11" ht="13.8" x14ac:dyDescent="0.3">
      <c r="A73" s="29" t="s">
        <v>68</v>
      </c>
      <c r="B73" s="23" t="s">
        <v>69</v>
      </c>
      <c r="C73" s="25">
        <v>87376000</v>
      </c>
      <c r="D73" s="25">
        <v>120033210</v>
      </c>
      <c r="E73" s="25">
        <v>120028810</v>
      </c>
      <c r="F73" s="28">
        <f t="shared" si="19"/>
        <v>4400</v>
      </c>
      <c r="G73" s="24"/>
      <c r="H73" s="26">
        <f t="shared" si="1"/>
        <v>0.99996334347802573</v>
      </c>
      <c r="I73" s="10"/>
    </row>
    <row r="74" spans="1:11" ht="13.8" x14ac:dyDescent="0.3">
      <c r="A74" s="29" t="s">
        <v>537</v>
      </c>
      <c r="B74" s="23" t="s">
        <v>538</v>
      </c>
      <c r="C74" s="25">
        <v>0</v>
      </c>
      <c r="D74" s="25">
        <v>1600000</v>
      </c>
      <c r="E74" s="25">
        <v>0</v>
      </c>
      <c r="F74" s="28">
        <f t="shared" si="19"/>
        <v>1600000</v>
      </c>
      <c r="G74" s="24"/>
      <c r="H74" s="26">
        <f t="shared" si="1"/>
        <v>0</v>
      </c>
      <c r="I74" s="10"/>
    </row>
    <row r="75" spans="1:11" ht="13.8" x14ac:dyDescent="0.3">
      <c r="A75" s="23" t="s">
        <v>70</v>
      </c>
      <c r="B75" s="23" t="s">
        <v>71</v>
      </c>
      <c r="C75" s="25">
        <v>10922000</v>
      </c>
      <c r="D75" s="25">
        <v>0</v>
      </c>
      <c r="E75" s="25">
        <v>0</v>
      </c>
      <c r="F75" s="28">
        <f t="shared" si="19"/>
        <v>0</v>
      </c>
      <c r="G75" s="24"/>
      <c r="H75" s="26" t="e">
        <f t="shared" si="1"/>
        <v>#DIV/0!</v>
      </c>
      <c r="I75" s="10"/>
    </row>
    <row r="76" spans="1:11" ht="13.8" x14ac:dyDescent="0.3">
      <c r="A76" s="29" t="s">
        <v>380</v>
      </c>
      <c r="B76" s="23" t="s">
        <v>381</v>
      </c>
      <c r="C76" s="25">
        <v>0</v>
      </c>
      <c r="D76" s="25">
        <v>500000</v>
      </c>
      <c r="E76" s="25">
        <v>496794</v>
      </c>
      <c r="F76" s="28">
        <f t="shared" si="19"/>
        <v>3206</v>
      </c>
      <c r="G76" s="24"/>
      <c r="H76" s="26">
        <f t="shared" si="1"/>
        <v>0.99358800000000003</v>
      </c>
      <c r="I76" s="10"/>
    </row>
    <row r="77" spans="1:11" ht="13.8" x14ac:dyDescent="0.3">
      <c r="A77" s="17" t="s">
        <v>72</v>
      </c>
      <c r="B77" s="17" t="s">
        <v>73</v>
      </c>
      <c r="C77" s="20">
        <f>SUM(C78:C80)</f>
        <v>70993000</v>
      </c>
      <c r="D77" s="20">
        <f t="shared" ref="D77:E77" si="56">SUM(D78:D80)</f>
        <v>65383400</v>
      </c>
      <c r="E77" s="20">
        <f t="shared" si="56"/>
        <v>60206935</v>
      </c>
      <c r="F77" s="27">
        <f>+D77-E77</f>
        <v>5176465</v>
      </c>
      <c r="G77" s="22"/>
      <c r="H77" s="21">
        <f t="shared" si="1"/>
        <v>0.92082906364612427</v>
      </c>
      <c r="I77" s="10"/>
    </row>
    <row r="78" spans="1:11" ht="13.8" x14ac:dyDescent="0.3">
      <c r="A78" s="29" t="s">
        <v>539</v>
      </c>
      <c r="B78" s="23" t="s">
        <v>75</v>
      </c>
      <c r="C78" s="25">
        <v>0</v>
      </c>
      <c r="D78" s="25">
        <v>5100000</v>
      </c>
      <c r="E78" s="25">
        <v>1576257</v>
      </c>
      <c r="F78" s="28">
        <f t="shared" si="19"/>
        <v>3523743</v>
      </c>
      <c r="G78" s="22"/>
      <c r="H78" s="26">
        <f t="shared" si="1"/>
        <v>0.30907000000000001</v>
      </c>
      <c r="I78" s="10"/>
    </row>
    <row r="79" spans="1:11" ht="13.8" x14ac:dyDescent="0.3">
      <c r="A79" s="23" t="s">
        <v>74</v>
      </c>
      <c r="B79" s="23" t="s">
        <v>75</v>
      </c>
      <c r="C79" s="25">
        <v>70993000</v>
      </c>
      <c r="D79" s="25">
        <v>60283400</v>
      </c>
      <c r="E79" s="25">
        <v>58630678</v>
      </c>
      <c r="F79" s="28">
        <f t="shared" si="19"/>
        <v>1652722</v>
      </c>
      <c r="G79" s="24"/>
      <c r="H79" s="26">
        <f t="shared" si="1"/>
        <v>0.97258412763712732</v>
      </c>
      <c r="I79" s="10"/>
    </row>
    <row r="80" spans="1:11" ht="13.8" hidden="1" x14ac:dyDescent="0.3">
      <c r="A80" s="29" t="s">
        <v>332</v>
      </c>
      <c r="B80" s="23" t="s">
        <v>331</v>
      </c>
      <c r="C80" s="25">
        <v>0</v>
      </c>
      <c r="D80" s="25">
        <v>0</v>
      </c>
      <c r="E80" s="25">
        <v>0</v>
      </c>
      <c r="F80" s="28">
        <f t="shared" si="19"/>
        <v>0</v>
      </c>
      <c r="G80" s="24"/>
      <c r="H80" s="26" t="e">
        <f t="shared" si="1"/>
        <v>#DIV/0!</v>
      </c>
      <c r="I80" s="10"/>
    </row>
    <row r="81" spans="1:9" ht="13.8" x14ac:dyDescent="0.3">
      <c r="A81" s="17" t="s">
        <v>76</v>
      </c>
      <c r="B81" s="17" t="s">
        <v>77</v>
      </c>
      <c r="C81" s="20">
        <f>SUM(C82:C88)</f>
        <v>37868399</v>
      </c>
      <c r="D81" s="20">
        <f t="shared" ref="D81:F81" si="57">SUM(D82:D88)</f>
        <v>9208450</v>
      </c>
      <c r="E81" s="20">
        <f t="shared" si="57"/>
        <v>9200201</v>
      </c>
      <c r="F81" s="20">
        <f t="shared" si="57"/>
        <v>8249</v>
      </c>
      <c r="G81" s="22"/>
      <c r="H81" s="21">
        <f t="shared" si="1"/>
        <v>0.99910419234507442</v>
      </c>
      <c r="I81" s="10"/>
    </row>
    <row r="82" spans="1:9" ht="13.8" x14ac:dyDescent="0.3">
      <c r="A82" s="29" t="s">
        <v>575</v>
      </c>
      <c r="B82" s="23" t="s">
        <v>396</v>
      </c>
      <c r="C82" s="25">
        <v>0</v>
      </c>
      <c r="D82" s="25">
        <v>2000000</v>
      </c>
      <c r="E82" s="25">
        <v>2000000</v>
      </c>
      <c r="F82" s="28">
        <f t="shared" ref="F82" si="58">+D82-E82</f>
        <v>0</v>
      </c>
      <c r="G82" s="24"/>
      <c r="H82" s="26">
        <f t="shared" ref="H82" si="59">+E82/D82</f>
        <v>1</v>
      </c>
      <c r="I82" s="10"/>
    </row>
    <row r="83" spans="1:9" ht="13.8" x14ac:dyDescent="0.3">
      <c r="A83" s="29" t="s">
        <v>395</v>
      </c>
      <c r="B83" s="23" t="s">
        <v>396</v>
      </c>
      <c r="C83" s="25">
        <v>5872400</v>
      </c>
      <c r="D83" s="25">
        <v>3064250</v>
      </c>
      <c r="E83" s="25">
        <v>3064250</v>
      </c>
      <c r="F83" s="28">
        <f t="shared" si="19"/>
        <v>0</v>
      </c>
      <c r="G83" s="24"/>
      <c r="H83" s="26">
        <f t="shared" si="1"/>
        <v>1</v>
      </c>
      <c r="I83" s="10"/>
    </row>
    <row r="84" spans="1:9" ht="13.8" hidden="1" x14ac:dyDescent="0.3">
      <c r="A84" s="29" t="s">
        <v>397</v>
      </c>
      <c r="B84" s="23" t="s">
        <v>398</v>
      </c>
      <c r="C84" s="25">
        <v>0</v>
      </c>
      <c r="D84" s="25">
        <v>0</v>
      </c>
      <c r="E84" s="25">
        <v>0</v>
      </c>
      <c r="F84" s="28">
        <f t="shared" si="19"/>
        <v>0</v>
      </c>
      <c r="G84" s="24"/>
      <c r="H84" s="26" t="e">
        <f t="shared" si="1"/>
        <v>#DIV/0!</v>
      </c>
      <c r="I84" s="10"/>
    </row>
    <row r="85" spans="1:9" ht="13.8" x14ac:dyDescent="0.3">
      <c r="A85" s="23" t="s">
        <v>78</v>
      </c>
      <c r="B85" s="23" t="s">
        <v>79</v>
      </c>
      <c r="C85" s="25">
        <v>31995999</v>
      </c>
      <c r="D85" s="25">
        <v>300000</v>
      </c>
      <c r="E85" s="25">
        <v>300000</v>
      </c>
      <c r="F85" s="28">
        <f t="shared" si="19"/>
        <v>0</v>
      </c>
      <c r="G85" s="24"/>
      <c r="H85" s="26">
        <f t="shared" si="1"/>
        <v>1</v>
      </c>
      <c r="I85" s="10"/>
    </row>
    <row r="86" spans="1:9" ht="13.8" hidden="1" x14ac:dyDescent="0.3">
      <c r="A86" s="29" t="s">
        <v>448</v>
      </c>
      <c r="B86" s="23" t="s">
        <v>449</v>
      </c>
      <c r="C86" s="25">
        <v>0</v>
      </c>
      <c r="D86" s="25">
        <v>0</v>
      </c>
      <c r="E86" s="25">
        <v>0</v>
      </c>
      <c r="F86" s="28">
        <f t="shared" si="19"/>
        <v>0</v>
      </c>
      <c r="G86" s="24"/>
      <c r="H86" s="26" t="e">
        <f t="shared" si="1"/>
        <v>#DIV/0!</v>
      </c>
      <c r="I86" s="10"/>
    </row>
    <row r="87" spans="1:9" ht="13.8" x14ac:dyDescent="0.3">
      <c r="A87" s="29" t="s">
        <v>333</v>
      </c>
      <c r="B87" s="23" t="s">
        <v>266</v>
      </c>
      <c r="C87" s="25">
        <v>0</v>
      </c>
      <c r="D87" s="25">
        <v>3659250</v>
      </c>
      <c r="E87" s="25">
        <v>3659250</v>
      </c>
      <c r="F87" s="28">
        <f t="shared" si="19"/>
        <v>0</v>
      </c>
      <c r="G87" s="24"/>
      <c r="H87" s="26">
        <f t="shared" si="1"/>
        <v>1</v>
      </c>
      <c r="I87" s="10"/>
    </row>
    <row r="88" spans="1:9" ht="13.8" x14ac:dyDescent="0.3">
      <c r="A88" s="29" t="s">
        <v>503</v>
      </c>
      <c r="B88" s="23" t="s">
        <v>504</v>
      </c>
      <c r="C88" s="25">
        <v>0</v>
      </c>
      <c r="D88" s="25">
        <v>184950</v>
      </c>
      <c r="E88" s="25">
        <v>176701</v>
      </c>
      <c r="F88" s="28">
        <f t="shared" ref="F88" si="60">+D88-E88</f>
        <v>8249</v>
      </c>
      <c r="G88" s="24"/>
      <c r="H88" s="26">
        <f t="shared" ref="H88" si="61">+E88/D88</f>
        <v>0.95539875642065419</v>
      </c>
      <c r="I88" s="10"/>
    </row>
    <row r="89" spans="1:9" ht="13.8" x14ac:dyDescent="0.3">
      <c r="A89" s="17" t="s">
        <v>80</v>
      </c>
      <c r="B89" s="17" t="s">
        <v>81</v>
      </c>
      <c r="C89" s="20">
        <f>SUM(C90:C95)</f>
        <v>60071000</v>
      </c>
      <c r="D89" s="20">
        <f>SUM(D90:D95)</f>
        <v>85165410</v>
      </c>
      <c r="E89" s="20">
        <f>SUM(E90:E95)</f>
        <v>85127962</v>
      </c>
      <c r="F89" s="27">
        <f t="shared" si="19"/>
        <v>37448</v>
      </c>
      <c r="G89" s="22"/>
      <c r="H89" s="21">
        <f t="shared" si="1"/>
        <v>0.99956029096789412</v>
      </c>
      <c r="I89" s="10"/>
    </row>
    <row r="90" spans="1:9" ht="13.8" x14ac:dyDescent="0.3">
      <c r="A90" s="23" t="s">
        <v>82</v>
      </c>
      <c r="B90" s="23" t="s">
        <v>83</v>
      </c>
      <c r="C90" s="25">
        <v>0</v>
      </c>
      <c r="D90" s="25">
        <v>20000</v>
      </c>
      <c r="E90" s="25">
        <v>18771</v>
      </c>
      <c r="F90" s="28">
        <f t="shared" si="19"/>
        <v>1229</v>
      </c>
      <c r="G90" s="24"/>
      <c r="H90" s="26">
        <f t="shared" si="1"/>
        <v>0.93855</v>
      </c>
      <c r="I90" s="10"/>
    </row>
    <row r="91" spans="1:9" ht="13.8" x14ac:dyDescent="0.3">
      <c r="A91" s="23" t="s">
        <v>84</v>
      </c>
      <c r="B91" s="23" t="s">
        <v>85</v>
      </c>
      <c r="C91" s="25">
        <v>0</v>
      </c>
      <c r="D91" s="25">
        <v>14916050</v>
      </c>
      <c r="E91" s="25">
        <v>14880000</v>
      </c>
      <c r="F91" s="28">
        <f t="shared" si="19"/>
        <v>36050</v>
      </c>
      <c r="G91" s="24"/>
      <c r="H91" s="26">
        <f t="shared" si="1"/>
        <v>0.99758314030859374</v>
      </c>
      <c r="I91" s="10"/>
    </row>
    <row r="92" spans="1:9" ht="13.8" x14ac:dyDescent="0.3">
      <c r="A92" s="49" t="s">
        <v>576</v>
      </c>
      <c r="B92" s="23" t="s">
        <v>87</v>
      </c>
      <c r="C92" s="25">
        <v>0</v>
      </c>
      <c r="D92" s="25">
        <v>3700000</v>
      </c>
      <c r="E92" s="25">
        <v>3700000</v>
      </c>
      <c r="F92" s="28">
        <f t="shared" ref="F92" si="62">+D92-E92</f>
        <v>0</v>
      </c>
      <c r="G92" s="24"/>
      <c r="H92" s="26">
        <f t="shared" ref="H92" si="63">+E92/D92</f>
        <v>1</v>
      </c>
      <c r="I92" s="10"/>
    </row>
    <row r="93" spans="1:9" ht="13.8" x14ac:dyDescent="0.3">
      <c r="A93" s="50" t="s">
        <v>86</v>
      </c>
      <c r="B93" s="23" t="s">
        <v>87</v>
      </c>
      <c r="C93" s="25">
        <v>60071000</v>
      </c>
      <c r="D93" s="25">
        <v>11803610</v>
      </c>
      <c r="E93" s="25">
        <v>11803610</v>
      </c>
      <c r="F93" s="28">
        <f t="shared" si="19"/>
        <v>0</v>
      </c>
      <c r="G93" s="24"/>
      <c r="H93" s="26">
        <f t="shared" si="1"/>
        <v>1</v>
      </c>
      <c r="I93" s="10"/>
    </row>
    <row r="94" spans="1:9" ht="13.8" hidden="1" x14ac:dyDescent="0.3">
      <c r="A94" s="29" t="s">
        <v>400</v>
      </c>
      <c r="B94" s="23" t="s">
        <v>399</v>
      </c>
      <c r="C94" s="25">
        <v>0</v>
      </c>
      <c r="D94" s="25">
        <v>0</v>
      </c>
      <c r="E94" s="25">
        <v>0</v>
      </c>
      <c r="F94" s="28">
        <f t="shared" si="19"/>
        <v>0</v>
      </c>
      <c r="G94" s="24"/>
      <c r="H94" s="26" t="e">
        <f t="shared" si="1"/>
        <v>#DIV/0!</v>
      </c>
      <c r="I94" s="10"/>
    </row>
    <row r="95" spans="1:9" ht="13.8" x14ac:dyDescent="0.3">
      <c r="A95" s="29" t="s">
        <v>334</v>
      </c>
      <c r="B95" s="23" t="s">
        <v>335</v>
      </c>
      <c r="C95" s="25">
        <v>0</v>
      </c>
      <c r="D95" s="25">
        <v>54725750</v>
      </c>
      <c r="E95" s="25">
        <v>54725581</v>
      </c>
      <c r="F95" s="28">
        <f t="shared" si="19"/>
        <v>169</v>
      </c>
      <c r="G95" s="24"/>
      <c r="H95" s="26">
        <f t="shared" si="1"/>
        <v>0.99999691187420914</v>
      </c>
      <c r="I95" s="10"/>
    </row>
    <row r="96" spans="1:9" ht="13.8" x14ac:dyDescent="0.3">
      <c r="A96" s="17" t="s">
        <v>88</v>
      </c>
      <c r="B96" s="17" t="s">
        <v>89</v>
      </c>
      <c r="C96" s="20">
        <f>SUM(C97:C103)</f>
        <v>0</v>
      </c>
      <c r="D96" s="20">
        <f>SUM(D97:D103)</f>
        <v>277573823</v>
      </c>
      <c r="E96" s="20">
        <f>SUM(E97:E103)</f>
        <v>277569826</v>
      </c>
      <c r="F96" s="27">
        <f t="shared" si="19"/>
        <v>3997</v>
      </c>
      <c r="G96" s="22"/>
      <c r="H96" s="21">
        <f t="shared" si="1"/>
        <v>0.99998560022715111</v>
      </c>
      <c r="I96" s="10"/>
    </row>
    <row r="97" spans="1:9" ht="13.8" x14ac:dyDescent="0.3">
      <c r="A97" s="29" t="s">
        <v>336</v>
      </c>
      <c r="B97" s="23" t="s">
        <v>337</v>
      </c>
      <c r="C97" s="25">
        <v>0</v>
      </c>
      <c r="D97" s="57">
        <v>20459998</v>
      </c>
      <c r="E97" s="57">
        <v>20459998</v>
      </c>
      <c r="F97" s="28">
        <f t="shared" si="19"/>
        <v>0</v>
      </c>
      <c r="G97" s="24"/>
      <c r="H97" s="26">
        <f t="shared" si="1"/>
        <v>1</v>
      </c>
      <c r="I97" s="10"/>
    </row>
    <row r="98" spans="1:9" ht="13.8" x14ac:dyDescent="0.3">
      <c r="A98" s="29" t="s">
        <v>338</v>
      </c>
      <c r="B98" s="23" t="s">
        <v>339</v>
      </c>
      <c r="C98" s="25">
        <v>0</v>
      </c>
      <c r="D98" s="25">
        <v>3390125</v>
      </c>
      <c r="E98" s="25">
        <v>3389185</v>
      </c>
      <c r="F98" s="28">
        <f t="shared" si="19"/>
        <v>940</v>
      </c>
      <c r="G98" s="24"/>
      <c r="H98" s="26">
        <f t="shared" si="1"/>
        <v>0.99972272408834484</v>
      </c>
      <c r="I98" s="10"/>
    </row>
    <row r="99" spans="1:9" ht="13.8" hidden="1" x14ac:dyDescent="0.3">
      <c r="A99" s="29" t="s">
        <v>90</v>
      </c>
      <c r="B99" s="23" t="s">
        <v>445</v>
      </c>
      <c r="C99" s="25">
        <v>0</v>
      </c>
      <c r="D99" s="25">
        <v>0</v>
      </c>
      <c r="E99" s="25">
        <v>0</v>
      </c>
      <c r="F99" s="28">
        <f t="shared" si="19"/>
        <v>0</v>
      </c>
      <c r="G99" s="24"/>
      <c r="H99" s="26" t="e">
        <f t="shared" si="1"/>
        <v>#DIV/0!</v>
      </c>
      <c r="I99" s="10"/>
    </row>
    <row r="100" spans="1:9" ht="13.8" x14ac:dyDescent="0.3">
      <c r="A100" s="29" t="s">
        <v>413</v>
      </c>
      <c r="B100" s="23" t="s">
        <v>414</v>
      </c>
      <c r="C100" s="25">
        <v>0</v>
      </c>
      <c r="D100" s="25">
        <v>1404200</v>
      </c>
      <c r="E100" s="25">
        <v>1404200</v>
      </c>
      <c r="F100" s="28">
        <f t="shared" si="19"/>
        <v>0</v>
      </c>
      <c r="G100" s="24"/>
      <c r="H100" s="26">
        <f t="shared" si="1"/>
        <v>1</v>
      </c>
      <c r="I100" s="10"/>
    </row>
    <row r="101" spans="1:9" ht="13.8" x14ac:dyDescent="0.3">
      <c r="A101" s="29" t="s">
        <v>540</v>
      </c>
      <c r="B101" s="23" t="s">
        <v>341</v>
      </c>
      <c r="C101" s="25">
        <v>0</v>
      </c>
      <c r="D101" s="25">
        <v>250236000</v>
      </c>
      <c r="E101" s="25">
        <v>250236000</v>
      </c>
      <c r="F101" s="28">
        <f t="shared" ref="F101" si="64">+D101-E101</f>
        <v>0</v>
      </c>
      <c r="G101" s="24"/>
      <c r="H101" s="26">
        <f t="shared" ref="H101" si="65">+E101/D101</f>
        <v>1</v>
      </c>
      <c r="I101" s="10"/>
    </row>
    <row r="102" spans="1:9" ht="13.8" x14ac:dyDescent="0.3">
      <c r="A102" s="29" t="s">
        <v>340</v>
      </c>
      <c r="B102" s="23" t="s">
        <v>341</v>
      </c>
      <c r="C102" s="25">
        <v>0</v>
      </c>
      <c r="D102" s="25">
        <v>2083500</v>
      </c>
      <c r="E102" s="25">
        <v>2080443</v>
      </c>
      <c r="F102" s="28">
        <f t="shared" si="19"/>
        <v>3057</v>
      </c>
      <c r="G102" s="24"/>
      <c r="H102" s="26">
        <f t="shared" si="1"/>
        <v>0.99853275737940961</v>
      </c>
      <c r="I102" s="10"/>
    </row>
    <row r="103" spans="1:9" ht="13.8" hidden="1" x14ac:dyDescent="0.3">
      <c r="A103" s="29" t="s">
        <v>402</v>
      </c>
      <c r="B103" s="23" t="s">
        <v>401</v>
      </c>
      <c r="C103" s="25">
        <v>0</v>
      </c>
      <c r="D103" s="25">
        <v>0</v>
      </c>
      <c r="E103" s="25">
        <v>0</v>
      </c>
      <c r="F103" s="28">
        <f t="shared" si="19"/>
        <v>0</v>
      </c>
      <c r="G103" s="24"/>
      <c r="H103" s="26" t="e">
        <f t="shared" si="1"/>
        <v>#DIV/0!</v>
      </c>
      <c r="I103" s="10"/>
    </row>
    <row r="104" spans="1:9" ht="13.8" x14ac:dyDescent="0.3">
      <c r="A104" s="17" t="s">
        <v>92</v>
      </c>
      <c r="B104" s="17" t="s">
        <v>93</v>
      </c>
      <c r="C104" s="20">
        <f>SUM(C105:C111)</f>
        <v>0</v>
      </c>
      <c r="D104" s="20">
        <f t="shared" ref="D104:E104" si="66">SUM(D105:D111)</f>
        <v>18873298</v>
      </c>
      <c r="E104" s="20">
        <f t="shared" si="66"/>
        <v>18873298</v>
      </c>
      <c r="F104" s="27">
        <f>+D104-E104</f>
        <v>0</v>
      </c>
      <c r="G104" s="22"/>
      <c r="H104" s="21">
        <f>+E104/D104</f>
        <v>1</v>
      </c>
      <c r="I104" s="10"/>
    </row>
    <row r="105" spans="1:9" ht="13.8" x14ac:dyDescent="0.3">
      <c r="A105" s="29" t="s">
        <v>565</v>
      </c>
      <c r="B105" s="23" t="s">
        <v>566</v>
      </c>
      <c r="C105" s="25">
        <v>0</v>
      </c>
      <c r="D105" s="25">
        <v>16660000</v>
      </c>
      <c r="E105" s="25">
        <v>16660000</v>
      </c>
      <c r="F105" s="28">
        <f t="shared" ref="F105" si="67">+D105-E105</f>
        <v>0</v>
      </c>
      <c r="G105" s="24"/>
      <c r="H105" s="26">
        <f t="shared" ref="H105" si="68">+E105/D105</f>
        <v>1</v>
      </c>
      <c r="I105" s="10"/>
    </row>
    <row r="106" spans="1:9" ht="13.8" x14ac:dyDescent="0.3">
      <c r="A106" s="23" t="s">
        <v>94</v>
      </c>
      <c r="B106" s="23" t="s">
        <v>95</v>
      </c>
      <c r="C106" s="25">
        <v>0</v>
      </c>
      <c r="D106" s="25">
        <v>1689800</v>
      </c>
      <c r="E106" s="25">
        <v>1689800</v>
      </c>
      <c r="F106" s="28">
        <f t="shared" si="19"/>
        <v>0</v>
      </c>
      <c r="G106" s="24"/>
      <c r="H106" s="26">
        <f t="shared" si="1"/>
        <v>1</v>
      </c>
      <c r="I106" s="10"/>
    </row>
    <row r="107" spans="1:9" ht="13.8" hidden="1" x14ac:dyDescent="0.3">
      <c r="A107" s="29" t="s">
        <v>342</v>
      </c>
      <c r="B107" s="23" t="s">
        <v>343</v>
      </c>
      <c r="C107" s="25">
        <v>0</v>
      </c>
      <c r="D107" s="25">
        <v>0</v>
      </c>
      <c r="E107" s="25">
        <v>0</v>
      </c>
      <c r="F107" s="28">
        <f t="shared" si="19"/>
        <v>0</v>
      </c>
      <c r="G107" s="24"/>
      <c r="H107" s="26" t="e">
        <f t="shared" si="1"/>
        <v>#DIV/0!</v>
      </c>
      <c r="I107" s="10"/>
    </row>
    <row r="108" spans="1:9" ht="13.8" hidden="1" x14ac:dyDescent="0.3">
      <c r="A108" s="29" t="s">
        <v>344</v>
      </c>
      <c r="B108" s="23" t="s">
        <v>345</v>
      </c>
      <c r="C108" s="25">
        <v>0</v>
      </c>
      <c r="D108" s="25">
        <v>0</v>
      </c>
      <c r="E108" s="25">
        <v>0</v>
      </c>
      <c r="F108" s="28">
        <f t="shared" si="19"/>
        <v>0</v>
      </c>
      <c r="G108" s="24"/>
      <c r="H108" s="26" t="e">
        <f t="shared" si="1"/>
        <v>#DIV/0!</v>
      </c>
      <c r="I108" s="10"/>
    </row>
    <row r="109" spans="1:9" ht="13.8" hidden="1" x14ac:dyDescent="0.3">
      <c r="A109" s="23" t="s">
        <v>96</v>
      </c>
      <c r="B109" s="23" t="s">
        <v>97</v>
      </c>
      <c r="C109" s="25">
        <v>0</v>
      </c>
      <c r="D109" s="25">
        <v>0</v>
      </c>
      <c r="E109" s="25">
        <v>0</v>
      </c>
      <c r="F109" s="28">
        <f t="shared" si="19"/>
        <v>0</v>
      </c>
      <c r="G109" s="24"/>
      <c r="H109" s="26" t="e">
        <f t="shared" si="1"/>
        <v>#DIV/0!</v>
      </c>
      <c r="I109" s="10"/>
    </row>
    <row r="110" spans="1:9" ht="13.8" hidden="1" x14ac:dyDescent="0.3">
      <c r="A110" s="29" t="s">
        <v>346</v>
      </c>
      <c r="B110" s="23" t="s">
        <v>347</v>
      </c>
      <c r="C110" s="25">
        <v>0</v>
      </c>
      <c r="D110" s="25">
        <v>0</v>
      </c>
      <c r="E110" s="25">
        <v>0</v>
      </c>
      <c r="F110" s="28">
        <f t="shared" si="19"/>
        <v>0</v>
      </c>
      <c r="G110" s="24"/>
      <c r="H110" s="26" t="e">
        <f t="shared" si="1"/>
        <v>#DIV/0!</v>
      </c>
      <c r="I110" s="10"/>
    </row>
    <row r="111" spans="1:9" ht="13.8" x14ac:dyDescent="0.3">
      <c r="A111" s="29" t="s">
        <v>348</v>
      </c>
      <c r="B111" s="23" t="s">
        <v>349</v>
      </c>
      <c r="C111" s="25">
        <v>0</v>
      </c>
      <c r="D111" s="25">
        <v>523498</v>
      </c>
      <c r="E111" s="25">
        <v>523498</v>
      </c>
      <c r="F111" s="28">
        <f t="shared" si="19"/>
        <v>0</v>
      </c>
      <c r="G111" s="24"/>
      <c r="H111" s="26">
        <f t="shared" si="1"/>
        <v>1</v>
      </c>
      <c r="I111" s="10"/>
    </row>
    <row r="112" spans="1:9" ht="13.8" x14ac:dyDescent="0.3">
      <c r="A112" s="17" t="s">
        <v>98</v>
      </c>
      <c r="B112" s="17" t="s">
        <v>99</v>
      </c>
      <c r="C112" s="20">
        <f>SUM(C113:C116)</f>
        <v>30000000</v>
      </c>
      <c r="D112" s="20">
        <f>SUM(D113:D116)</f>
        <v>38710102</v>
      </c>
      <c r="E112" s="20">
        <f>SUM(E113:E116)</f>
        <v>36563144</v>
      </c>
      <c r="F112" s="27">
        <f t="shared" si="19"/>
        <v>2146958</v>
      </c>
      <c r="G112" s="22"/>
      <c r="H112" s="21">
        <f t="shared" si="1"/>
        <v>0.94453752666422841</v>
      </c>
      <c r="I112" s="10"/>
    </row>
    <row r="113" spans="1:10" ht="13.8" x14ac:dyDescent="0.3">
      <c r="A113" s="29" t="s">
        <v>567</v>
      </c>
      <c r="B113" s="23" t="s">
        <v>568</v>
      </c>
      <c r="C113" s="25">
        <v>0</v>
      </c>
      <c r="D113" s="25">
        <v>900000</v>
      </c>
      <c r="E113" s="25">
        <v>900000</v>
      </c>
      <c r="F113" s="28">
        <f t="shared" si="19"/>
        <v>0</v>
      </c>
      <c r="G113" s="22"/>
      <c r="H113" s="26">
        <f t="shared" si="1"/>
        <v>1</v>
      </c>
      <c r="I113" s="10"/>
    </row>
    <row r="114" spans="1:10" ht="13.8" hidden="1" x14ac:dyDescent="0.3">
      <c r="A114" s="29" t="s">
        <v>467</v>
      </c>
      <c r="B114" s="23" t="s">
        <v>468</v>
      </c>
      <c r="C114" s="25">
        <v>0</v>
      </c>
      <c r="D114" s="25">
        <v>0</v>
      </c>
      <c r="E114" s="25">
        <v>0</v>
      </c>
      <c r="F114" s="28">
        <f t="shared" si="19"/>
        <v>0</v>
      </c>
      <c r="G114" s="22"/>
      <c r="H114" s="26" t="e">
        <f t="shared" si="1"/>
        <v>#DIV/0!</v>
      </c>
      <c r="I114" s="10"/>
    </row>
    <row r="115" spans="1:10" ht="13.8" x14ac:dyDescent="0.3">
      <c r="A115" s="29" t="s">
        <v>541</v>
      </c>
      <c r="B115" s="23" t="s">
        <v>485</v>
      </c>
      <c r="C115" s="25">
        <v>0</v>
      </c>
      <c r="D115" s="25">
        <v>1652300</v>
      </c>
      <c r="E115" s="25">
        <v>1652300</v>
      </c>
      <c r="F115" s="28">
        <f t="shared" si="19"/>
        <v>0</v>
      </c>
      <c r="G115" s="22"/>
      <c r="H115" s="26">
        <f t="shared" si="1"/>
        <v>1</v>
      </c>
      <c r="I115" s="10"/>
    </row>
    <row r="116" spans="1:10" ht="13.8" x14ac:dyDescent="0.3">
      <c r="A116" s="23" t="s">
        <v>100</v>
      </c>
      <c r="B116" s="23" t="s">
        <v>485</v>
      </c>
      <c r="C116" s="25">
        <v>30000000</v>
      </c>
      <c r="D116" s="25">
        <v>36157802</v>
      </c>
      <c r="E116" s="25">
        <v>34010844</v>
      </c>
      <c r="F116" s="28">
        <f t="shared" si="19"/>
        <v>2146958</v>
      </c>
      <c r="G116" s="24"/>
      <c r="H116" s="26">
        <f t="shared" si="1"/>
        <v>0.9406225522226157</v>
      </c>
      <c r="I116" s="10"/>
    </row>
    <row r="117" spans="1:10" ht="13.8" x14ac:dyDescent="0.3">
      <c r="A117" s="17" t="s">
        <v>101</v>
      </c>
      <c r="B117" s="17" t="s">
        <v>102</v>
      </c>
      <c r="C117" s="20">
        <f>+C118+C124+C137+C141+C149+C157+C132+C152</f>
        <v>446119984</v>
      </c>
      <c r="D117" s="20">
        <f>+D118+D124+D137+D141+D149+D157+D132+D152</f>
        <v>897100416</v>
      </c>
      <c r="E117" s="20">
        <f>+E118+E124+E137+E141+E149+E157+E132+E152</f>
        <v>801050800</v>
      </c>
      <c r="F117" s="27">
        <f t="shared" si="19"/>
        <v>96049616</v>
      </c>
      <c r="G117" s="22"/>
      <c r="H117" s="21">
        <f t="shared" si="1"/>
        <v>0.89293326110775095</v>
      </c>
      <c r="I117" s="10"/>
      <c r="J117" s="32"/>
    </row>
    <row r="118" spans="1:10" ht="13.8" x14ac:dyDescent="0.3">
      <c r="A118" s="17" t="s">
        <v>103</v>
      </c>
      <c r="B118" s="17" t="s">
        <v>104</v>
      </c>
      <c r="C118" s="20">
        <f>SUM(C119:C123)</f>
        <v>16383000</v>
      </c>
      <c r="D118" s="20">
        <f>SUM(D119:D123)</f>
        <v>104941431</v>
      </c>
      <c r="E118" s="20">
        <f>SUM(E119:E123)</f>
        <v>34876632</v>
      </c>
      <c r="F118" s="27">
        <f t="shared" si="19"/>
        <v>70064799</v>
      </c>
      <c r="G118" s="22"/>
      <c r="H118" s="21">
        <f t="shared" si="1"/>
        <v>0.33234378136124332</v>
      </c>
      <c r="I118" s="10"/>
    </row>
    <row r="119" spans="1:10" ht="13.8" x14ac:dyDescent="0.3">
      <c r="A119" s="29" t="s">
        <v>382</v>
      </c>
      <c r="B119" s="23" t="s">
        <v>383</v>
      </c>
      <c r="C119" s="25">
        <v>0</v>
      </c>
      <c r="D119" s="25">
        <v>1179600</v>
      </c>
      <c r="E119" s="25">
        <v>1179600</v>
      </c>
      <c r="F119" s="28">
        <f t="shared" si="19"/>
        <v>0</v>
      </c>
      <c r="G119" s="24"/>
      <c r="H119" s="26">
        <f t="shared" si="1"/>
        <v>1</v>
      </c>
      <c r="I119" s="10"/>
    </row>
    <row r="120" spans="1:10" ht="13.8" x14ac:dyDescent="0.3">
      <c r="A120" s="29" t="s">
        <v>542</v>
      </c>
      <c r="B120" s="23" t="s">
        <v>506</v>
      </c>
      <c r="C120" s="25">
        <v>0</v>
      </c>
      <c r="D120" s="25">
        <v>70000000</v>
      </c>
      <c r="E120" s="25">
        <v>0</v>
      </c>
      <c r="F120" s="28">
        <f>+D120-E120</f>
        <v>70000000</v>
      </c>
      <c r="G120" s="24"/>
      <c r="H120" s="26">
        <f>+E120/D120</f>
        <v>0</v>
      </c>
      <c r="I120" s="10"/>
    </row>
    <row r="121" spans="1:10" ht="13.8" x14ac:dyDescent="0.3">
      <c r="A121" s="29" t="s">
        <v>352</v>
      </c>
      <c r="B121" s="23" t="s">
        <v>353</v>
      </c>
      <c r="C121" s="25">
        <v>0</v>
      </c>
      <c r="D121" s="25">
        <v>1356600</v>
      </c>
      <c r="E121" s="25">
        <v>1356600</v>
      </c>
      <c r="F121" s="28">
        <f t="shared" si="19"/>
        <v>0</v>
      </c>
      <c r="G121" s="24"/>
      <c r="H121" s="26">
        <f t="shared" si="1"/>
        <v>1</v>
      </c>
      <c r="I121" s="31"/>
    </row>
    <row r="122" spans="1:10" ht="13.8" x14ac:dyDescent="0.3">
      <c r="A122" s="29" t="s">
        <v>543</v>
      </c>
      <c r="B122" s="23" t="s">
        <v>106</v>
      </c>
      <c r="C122" s="25">
        <v>0</v>
      </c>
      <c r="D122" s="25">
        <v>8400000</v>
      </c>
      <c r="E122" s="25">
        <v>8399982</v>
      </c>
      <c r="F122" s="28">
        <f t="shared" ref="F122" si="69">+D122-E122</f>
        <v>18</v>
      </c>
      <c r="G122" s="24"/>
      <c r="H122" s="26">
        <f t="shared" ref="H122" si="70">+E122/D122</f>
        <v>0.99999785714285716</v>
      </c>
      <c r="I122" s="31"/>
    </row>
    <row r="123" spans="1:10" ht="13.8" x14ac:dyDescent="0.3">
      <c r="A123" s="23" t="s">
        <v>105</v>
      </c>
      <c r="B123" s="23" t="s">
        <v>106</v>
      </c>
      <c r="C123" s="25">
        <v>16383000</v>
      </c>
      <c r="D123" s="25">
        <v>24005231</v>
      </c>
      <c r="E123" s="25">
        <v>23940450</v>
      </c>
      <c r="F123" s="28">
        <f t="shared" si="19"/>
        <v>64781</v>
      </c>
      <c r="G123" s="24"/>
      <c r="H123" s="26">
        <f t="shared" si="1"/>
        <v>0.99730137985341616</v>
      </c>
      <c r="I123" s="10"/>
    </row>
    <row r="124" spans="1:10" ht="13.8" x14ac:dyDescent="0.3">
      <c r="A124" s="17" t="s">
        <v>107</v>
      </c>
      <c r="B124" s="17" t="s">
        <v>42</v>
      </c>
      <c r="C124" s="20">
        <f>SUM(C125:C131)</f>
        <v>120000000</v>
      </c>
      <c r="D124" s="20">
        <f>SUM(D125:D131)</f>
        <v>161500741</v>
      </c>
      <c r="E124" s="20">
        <f>SUM(E125:E131)</f>
        <v>137227114</v>
      </c>
      <c r="F124" s="27">
        <f t="shared" si="19"/>
        <v>24273627</v>
      </c>
      <c r="G124" s="22"/>
      <c r="H124" s="21">
        <f t="shared" si="1"/>
        <v>0.84969959363839698</v>
      </c>
      <c r="I124" s="10"/>
    </row>
    <row r="125" spans="1:10" ht="13.8" hidden="1" x14ac:dyDescent="0.3">
      <c r="A125" s="23" t="s">
        <v>108</v>
      </c>
      <c r="B125" s="23" t="s">
        <v>109</v>
      </c>
      <c r="C125" s="25">
        <v>0</v>
      </c>
      <c r="D125" s="25">
        <v>0</v>
      </c>
      <c r="E125" s="25">
        <v>0</v>
      </c>
      <c r="F125" s="28">
        <f t="shared" si="19"/>
        <v>0</v>
      </c>
      <c r="G125" s="24"/>
      <c r="H125" s="26" t="e">
        <f t="shared" si="1"/>
        <v>#DIV/0!</v>
      </c>
      <c r="I125" s="10"/>
    </row>
    <row r="126" spans="1:10" ht="13.8" x14ac:dyDescent="0.3">
      <c r="A126" s="29" t="s">
        <v>544</v>
      </c>
      <c r="B126" s="23" t="s">
        <v>432</v>
      </c>
      <c r="C126" s="25">
        <v>0</v>
      </c>
      <c r="D126" s="25">
        <v>29393000</v>
      </c>
      <c r="E126" s="25">
        <v>29393000</v>
      </c>
      <c r="F126" s="28">
        <f t="shared" ref="F126" si="71">+D126-E126</f>
        <v>0</v>
      </c>
      <c r="G126" s="24"/>
      <c r="H126" s="26">
        <f t="shared" ref="H126" si="72">+E126/D126</f>
        <v>1</v>
      </c>
      <c r="I126" s="10"/>
    </row>
    <row r="127" spans="1:10" ht="13.8" x14ac:dyDescent="0.3">
      <c r="A127" s="29" t="s">
        <v>431</v>
      </c>
      <c r="B127" s="23" t="s">
        <v>432</v>
      </c>
      <c r="C127" s="25">
        <v>0</v>
      </c>
      <c r="D127" s="25">
        <v>16003494</v>
      </c>
      <c r="E127" s="25">
        <v>16002994</v>
      </c>
      <c r="F127" s="28">
        <f t="shared" si="19"/>
        <v>500</v>
      </c>
      <c r="G127" s="24"/>
      <c r="H127" s="26">
        <f t="shared" si="1"/>
        <v>0.99996875682272879</v>
      </c>
      <c r="I127" s="10"/>
    </row>
    <row r="128" spans="1:10" ht="13.8" x14ac:dyDescent="0.3">
      <c r="A128" s="29" t="s">
        <v>545</v>
      </c>
      <c r="B128" s="23" t="s">
        <v>392</v>
      </c>
      <c r="C128" s="25">
        <v>0</v>
      </c>
      <c r="D128" s="25">
        <v>16919896</v>
      </c>
      <c r="E128" s="25">
        <v>0</v>
      </c>
      <c r="F128" s="28">
        <f t="shared" ref="F128" si="73">+D128-E128</f>
        <v>16919896</v>
      </c>
      <c r="G128" s="24"/>
      <c r="H128" s="26">
        <f t="shared" ref="H128" si="74">+E128/D128</f>
        <v>0</v>
      </c>
      <c r="I128" s="10"/>
    </row>
    <row r="129" spans="1:9" ht="13.8" x14ac:dyDescent="0.3">
      <c r="A129" s="29" t="s">
        <v>403</v>
      </c>
      <c r="B129" s="23" t="s">
        <v>392</v>
      </c>
      <c r="C129" s="25">
        <v>80000000</v>
      </c>
      <c r="D129" s="25">
        <v>41980001</v>
      </c>
      <c r="E129" s="25">
        <v>34628575</v>
      </c>
      <c r="F129" s="28">
        <f t="shared" si="19"/>
        <v>7351426</v>
      </c>
      <c r="G129" s="24"/>
      <c r="H129" s="26">
        <f t="shared" si="1"/>
        <v>0.82488266258021292</v>
      </c>
      <c r="I129" s="10"/>
    </row>
    <row r="130" spans="1:9" ht="13.8" x14ac:dyDescent="0.3">
      <c r="A130" s="29" t="s">
        <v>450</v>
      </c>
      <c r="B130" s="23" t="s">
        <v>111</v>
      </c>
      <c r="C130" s="25">
        <v>0</v>
      </c>
      <c r="D130" s="57">
        <v>4000000</v>
      </c>
      <c r="E130" s="57">
        <v>3998195</v>
      </c>
      <c r="F130" s="28">
        <f t="shared" si="19"/>
        <v>1805</v>
      </c>
      <c r="G130" s="24"/>
      <c r="H130" s="26">
        <f t="shared" si="1"/>
        <v>0.99954874999999999</v>
      </c>
      <c r="I130" s="10"/>
    </row>
    <row r="131" spans="1:9" ht="13.8" x14ac:dyDescent="0.3">
      <c r="A131" s="23" t="s">
        <v>110</v>
      </c>
      <c r="B131" s="23" t="s">
        <v>111</v>
      </c>
      <c r="C131" s="25">
        <v>40000000</v>
      </c>
      <c r="D131" s="25">
        <v>53204350</v>
      </c>
      <c r="E131" s="25">
        <v>53204350</v>
      </c>
      <c r="F131" s="28">
        <f t="shared" si="19"/>
        <v>0</v>
      </c>
      <c r="G131" s="24"/>
      <c r="H131" s="26">
        <f t="shared" si="1"/>
        <v>1</v>
      </c>
      <c r="I131" s="10"/>
    </row>
    <row r="132" spans="1:9" ht="13.8" x14ac:dyDescent="0.3">
      <c r="A132" s="30" t="s">
        <v>354</v>
      </c>
      <c r="B132" s="17" t="s">
        <v>355</v>
      </c>
      <c r="C132" s="20">
        <f>SUM(C133:C136)</f>
        <v>0</v>
      </c>
      <c r="D132" s="20">
        <f t="shared" ref="D132:E132" si="75">SUM(D133:D136)</f>
        <v>9280063</v>
      </c>
      <c r="E132" s="20">
        <f t="shared" si="75"/>
        <v>9280061</v>
      </c>
      <c r="F132" s="27">
        <f>+D132-E132</f>
        <v>2</v>
      </c>
      <c r="G132" s="22"/>
      <c r="H132" s="21">
        <f t="shared" ref="H132" si="76">+E132/D132</f>
        <v>0.99999978448422167</v>
      </c>
      <c r="I132" s="10"/>
    </row>
    <row r="133" spans="1:9" ht="13.8" x14ac:dyDescent="0.3">
      <c r="A133" s="29" t="s">
        <v>415</v>
      </c>
      <c r="B133" s="23" t="s">
        <v>416</v>
      </c>
      <c r="C133" s="25">
        <v>0</v>
      </c>
      <c r="D133" s="25">
        <v>770373</v>
      </c>
      <c r="E133" s="25">
        <v>770371</v>
      </c>
      <c r="F133" s="28">
        <f t="shared" ref="F133:F136" si="77">+D133-E133</f>
        <v>2</v>
      </c>
      <c r="G133" s="22"/>
      <c r="H133" s="26">
        <f t="shared" si="1"/>
        <v>0.99999740385501568</v>
      </c>
      <c r="I133" s="10"/>
    </row>
    <row r="134" spans="1:9" ht="13.8" x14ac:dyDescent="0.3">
      <c r="A134" s="29" t="s">
        <v>356</v>
      </c>
      <c r="B134" s="23" t="s">
        <v>357</v>
      </c>
      <c r="C134" s="25">
        <v>0</v>
      </c>
      <c r="D134" s="25">
        <v>4742150</v>
      </c>
      <c r="E134" s="25">
        <v>4742150</v>
      </c>
      <c r="F134" s="28">
        <f t="shared" si="77"/>
        <v>0</v>
      </c>
      <c r="G134" s="24"/>
      <c r="H134" s="26">
        <f t="shared" si="1"/>
        <v>1</v>
      </c>
      <c r="I134" s="10"/>
    </row>
    <row r="135" spans="1:9" ht="13.8" x14ac:dyDescent="0.3">
      <c r="A135" s="49" t="s">
        <v>417</v>
      </c>
      <c r="B135" s="23" t="s">
        <v>418</v>
      </c>
      <c r="C135" s="25">
        <v>0</v>
      </c>
      <c r="D135" s="25">
        <v>2875040</v>
      </c>
      <c r="E135" s="25">
        <v>2875040</v>
      </c>
      <c r="F135" s="28">
        <f t="shared" si="77"/>
        <v>0</v>
      </c>
      <c r="G135" s="24"/>
      <c r="H135" s="26">
        <f t="shared" si="1"/>
        <v>1</v>
      </c>
      <c r="I135" s="10"/>
    </row>
    <row r="136" spans="1:9" ht="13.8" x14ac:dyDescent="0.3">
      <c r="A136" s="29" t="s">
        <v>404</v>
      </c>
      <c r="B136" s="23" t="s">
        <v>405</v>
      </c>
      <c r="C136" s="25">
        <v>0</v>
      </c>
      <c r="D136" s="25">
        <v>892500</v>
      </c>
      <c r="E136" s="25">
        <v>892500</v>
      </c>
      <c r="F136" s="28">
        <f t="shared" si="77"/>
        <v>0</v>
      </c>
      <c r="G136" s="24"/>
      <c r="H136" s="26">
        <f t="shared" si="1"/>
        <v>1</v>
      </c>
      <c r="I136" s="10"/>
    </row>
    <row r="137" spans="1:9" ht="13.8" x14ac:dyDescent="0.3">
      <c r="A137" s="17" t="s">
        <v>112</v>
      </c>
      <c r="B137" s="17" t="s">
        <v>46</v>
      </c>
      <c r="C137" s="20">
        <f>SUM(C138:C140)</f>
        <v>80822800</v>
      </c>
      <c r="D137" s="20">
        <f>SUM(D138:D140)</f>
        <v>265579015</v>
      </c>
      <c r="E137" s="20">
        <f>SUM(E138:E140)</f>
        <v>265519886</v>
      </c>
      <c r="F137" s="27">
        <f t="shared" si="19"/>
        <v>59129</v>
      </c>
      <c r="G137" s="22"/>
      <c r="H137" s="21">
        <f t="shared" si="1"/>
        <v>0.99977735816212743</v>
      </c>
      <c r="I137" s="10"/>
    </row>
    <row r="138" spans="1:9" ht="13.8" x14ac:dyDescent="0.3">
      <c r="A138" s="29" t="s">
        <v>358</v>
      </c>
      <c r="B138" s="23" t="s">
        <v>359</v>
      </c>
      <c r="C138" s="25">
        <v>0</v>
      </c>
      <c r="D138" s="25">
        <v>8500000</v>
      </c>
      <c r="E138" s="25">
        <v>8499370</v>
      </c>
      <c r="F138" s="28">
        <f t="shared" si="19"/>
        <v>630</v>
      </c>
      <c r="G138" s="24"/>
      <c r="H138" s="26">
        <f t="shared" si="1"/>
        <v>0.99992588235294122</v>
      </c>
      <c r="I138" s="10"/>
    </row>
    <row r="139" spans="1:9" ht="13.8" x14ac:dyDescent="0.3">
      <c r="A139" s="49" t="s">
        <v>569</v>
      </c>
      <c r="B139" s="23" t="s">
        <v>114</v>
      </c>
      <c r="C139" s="25">
        <v>0</v>
      </c>
      <c r="D139" s="25">
        <v>73347700</v>
      </c>
      <c r="E139" s="25">
        <v>73313840</v>
      </c>
      <c r="F139" s="28">
        <f t="shared" ref="F139" si="78">+D139-E139</f>
        <v>33860</v>
      </c>
      <c r="G139" s="24"/>
      <c r="H139" s="26">
        <f t="shared" ref="H139" si="79">+E139/D139</f>
        <v>0.99953836316612521</v>
      </c>
      <c r="I139" s="10"/>
    </row>
    <row r="140" spans="1:9" ht="13.8" x14ac:dyDescent="0.3">
      <c r="A140" s="23" t="s">
        <v>113</v>
      </c>
      <c r="B140" s="23" t="s">
        <v>114</v>
      </c>
      <c r="C140" s="25">
        <v>80822800</v>
      </c>
      <c r="D140" s="25">
        <v>183731315</v>
      </c>
      <c r="E140" s="25">
        <v>183706676</v>
      </c>
      <c r="F140" s="28">
        <f t="shared" si="19"/>
        <v>24639</v>
      </c>
      <c r="G140" s="24"/>
      <c r="H140" s="26">
        <f t="shared" si="1"/>
        <v>0.9998658965674958</v>
      </c>
      <c r="I140" s="10"/>
    </row>
    <row r="141" spans="1:9" ht="13.8" x14ac:dyDescent="0.3">
      <c r="A141" s="17" t="s">
        <v>115</v>
      </c>
      <c r="B141" s="17" t="s">
        <v>116</v>
      </c>
      <c r="C141" s="20">
        <f>SUM(C142:C148)</f>
        <v>0</v>
      </c>
      <c r="D141" s="20">
        <f>SUM(D142:D148)</f>
        <v>117840469</v>
      </c>
      <c r="E141" s="20">
        <f>SUM(E142:E148)</f>
        <v>116190547</v>
      </c>
      <c r="F141" s="27">
        <f t="shared" si="19"/>
        <v>1649922</v>
      </c>
      <c r="G141" s="22"/>
      <c r="H141" s="21">
        <f t="shared" si="1"/>
        <v>0.98599868097945198</v>
      </c>
      <c r="I141" s="10"/>
    </row>
    <row r="142" spans="1:9" ht="13.8" x14ac:dyDescent="0.3">
      <c r="A142" s="29" t="s">
        <v>519</v>
      </c>
      <c r="B142" s="23" t="s">
        <v>379</v>
      </c>
      <c r="C142" s="25">
        <v>0</v>
      </c>
      <c r="D142" s="25">
        <v>98347313</v>
      </c>
      <c r="E142" s="25">
        <v>98347313</v>
      </c>
      <c r="F142" s="28">
        <f t="shared" si="19"/>
        <v>0</v>
      </c>
      <c r="G142" s="22"/>
      <c r="H142" s="26">
        <f t="shared" si="1"/>
        <v>1</v>
      </c>
      <c r="I142" s="10"/>
    </row>
    <row r="143" spans="1:9" ht="13.8" x14ac:dyDescent="0.3">
      <c r="A143" s="29" t="s">
        <v>385</v>
      </c>
      <c r="B143" s="23" t="s">
        <v>388</v>
      </c>
      <c r="C143" s="25">
        <v>0</v>
      </c>
      <c r="D143" s="25">
        <v>1005550</v>
      </c>
      <c r="E143" s="25">
        <v>1005550</v>
      </c>
      <c r="F143" s="28">
        <f t="shared" ref="F143:F148" si="80">+D143-E143</f>
        <v>0</v>
      </c>
      <c r="G143" s="22"/>
      <c r="H143" s="26">
        <f t="shared" si="1"/>
        <v>1</v>
      </c>
      <c r="I143" s="10"/>
    </row>
    <row r="144" spans="1:9" ht="13.8" hidden="1" x14ac:dyDescent="0.3">
      <c r="A144" s="29" t="s">
        <v>386</v>
      </c>
      <c r="B144" s="23" t="s">
        <v>389</v>
      </c>
      <c r="C144" s="25">
        <v>0</v>
      </c>
      <c r="D144" s="25">
        <v>0</v>
      </c>
      <c r="E144" s="25">
        <v>0</v>
      </c>
      <c r="F144" s="28">
        <f t="shared" si="80"/>
        <v>0</v>
      </c>
      <c r="G144" s="22"/>
      <c r="H144" s="26" t="e">
        <f t="shared" si="1"/>
        <v>#DIV/0!</v>
      </c>
      <c r="I144" s="10"/>
    </row>
    <row r="145" spans="1:9" ht="13.8" x14ac:dyDescent="0.3">
      <c r="A145" s="29" t="s">
        <v>360</v>
      </c>
      <c r="B145" s="23" t="s">
        <v>361</v>
      </c>
      <c r="C145" s="25">
        <v>0</v>
      </c>
      <c r="D145" s="25">
        <v>10999605</v>
      </c>
      <c r="E145" s="25">
        <v>9349683</v>
      </c>
      <c r="F145" s="28">
        <f t="shared" si="80"/>
        <v>1649922</v>
      </c>
      <c r="G145" s="24"/>
      <c r="H145" s="26">
        <f>+E145/D145</f>
        <v>0.85000170460666546</v>
      </c>
      <c r="I145" s="10"/>
    </row>
    <row r="146" spans="1:9" ht="13.8" hidden="1" x14ac:dyDescent="0.3">
      <c r="A146" s="23" t="s">
        <v>117</v>
      </c>
      <c r="B146" s="23" t="s">
        <v>118</v>
      </c>
      <c r="C146" s="25">
        <v>0</v>
      </c>
      <c r="D146" s="25">
        <v>0</v>
      </c>
      <c r="E146" s="25">
        <v>0</v>
      </c>
      <c r="F146" s="28">
        <f t="shared" si="19"/>
        <v>0</v>
      </c>
      <c r="G146" s="24"/>
      <c r="H146" s="26" t="e">
        <f t="shared" si="1"/>
        <v>#DIV/0!</v>
      </c>
      <c r="I146" s="10"/>
    </row>
    <row r="147" spans="1:9" ht="13.8" x14ac:dyDescent="0.3">
      <c r="A147" s="29" t="s">
        <v>546</v>
      </c>
      <c r="B147" s="23" t="s">
        <v>390</v>
      </c>
      <c r="C147" s="25">
        <v>0</v>
      </c>
      <c r="D147" s="25">
        <v>2200000</v>
      </c>
      <c r="E147" s="25">
        <v>2200000</v>
      </c>
      <c r="F147" s="28">
        <f t="shared" si="19"/>
        <v>0</v>
      </c>
      <c r="G147" s="24"/>
      <c r="H147" s="26">
        <f t="shared" ref="H147" si="81">+E147/D147</f>
        <v>1</v>
      </c>
      <c r="I147" s="10"/>
    </row>
    <row r="148" spans="1:9" ht="13.8" x14ac:dyDescent="0.3">
      <c r="A148" s="29" t="s">
        <v>387</v>
      </c>
      <c r="B148" s="23" t="s">
        <v>390</v>
      </c>
      <c r="C148" s="25">
        <v>0</v>
      </c>
      <c r="D148" s="25">
        <v>5288001</v>
      </c>
      <c r="E148" s="25">
        <v>5288001</v>
      </c>
      <c r="F148" s="28">
        <f t="shared" si="80"/>
        <v>0</v>
      </c>
      <c r="G148" s="24"/>
      <c r="H148" s="26">
        <f t="shared" si="1"/>
        <v>1</v>
      </c>
      <c r="I148" s="10"/>
    </row>
    <row r="149" spans="1:9" ht="13.8" x14ac:dyDescent="0.3">
      <c r="A149" s="17" t="s">
        <v>119</v>
      </c>
      <c r="B149" s="17" t="s">
        <v>50</v>
      </c>
      <c r="C149" s="20">
        <f>SUM(C150:C151)</f>
        <v>14220444</v>
      </c>
      <c r="D149" s="20">
        <f>SUM(D150:D151)</f>
        <v>20420400</v>
      </c>
      <c r="E149" s="20">
        <f>SUM(E150:E151)</f>
        <v>20420400</v>
      </c>
      <c r="F149" s="27">
        <f t="shared" si="19"/>
        <v>0</v>
      </c>
      <c r="G149" s="22"/>
      <c r="H149" s="21">
        <f t="shared" si="1"/>
        <v>1</v>
      </c>
      <c r="I149" s="10"/>
    </row>
    <row r="150" spans="1:9" ht="13.8" hidden="1" x14ac:dyDescent="0.3">
      <c r="A150" s="29" t="s">
        <v>362</v>
      </c>
      <c r="B150" s="23" t="s">
        <v>363</v>
      </c>
      <c r="C150" s="25">
        <v>0</v>
      </c>
      <c r="D150" s="25">
        <v>0</v>
      </c>
      <c r="E150" s="25">
        <v>0</v>
      </c>
      <c r="F150" s="28">
        <f t="shared" ref="F150" si="82">+D150-E150</f>
        <v>0</v>
      </c>
      <c r="G150" s="24"/>
      <c r="H150" s="26" t="e">
        <f t="shared" si="1"/>
        <v>#DIV/0!</v>
      </c>
      <c r="I150" s="10"/>
    </row>
    <row r="151" spans="1:9" ht="13.8" x14ac:dyDescent="0.3">
      <c r="A151" s="23" t="s">
        <v>120</v>
      </c>
      <c r="B151" s="23" t="s">
        <v>121</v>
      </c>
      <c r="C151" s="25">
        <v>14220444</v>
      </c>
      <c r="D151" s="25">
        <v>20420400</v>
      </c>
      <c r="E151" s="25">
        <v>20420400</v>
      </c>
      <c r="F151" s="28">
        <f t="shared" si="19"/>
        <v>0</v>
      </c>
      <c r="G151" s="24"/>
      <c r="H151" s="26">
        <f t="shared" si="1"/>
        <v>1</v>
      </c>
      <c r="I151" s="10"/>
    </row>
    <row r="152" spans="1:9" ht="13.8" x14ac:dyDescent="0.3">
      <c r="A152" s="30" t="s">
        <v>364</v>
      </c>
      <c r="B152" s="17" t="s">
        <v>365</v>
      </c>
      <c r="C152" s="20">
        <f>SUM(C153:C156)</f>
        <v>120000000</v>
      </c>
      <c r="D152" s="20">
        <f t="shared" ref="D152:E152" si="83">SUM(D153:D156)</f>
        <v>171485305</v>
      </c>
      <c r="E152" s="20">
        <f t="shared" si="83"/>
        <v>171483168</v>
      </c>
      <c r="F152" s="27">
        <f>+D152-E152</f>
        <v>2137</v>
      </c>
      <c r="G152" s="22"/>
      <c r="H152" s="21">
        <f t="shared" ref="H152" si="84">+E152/D152</f>
        <v>0.99998753829081743</v>
      </c>
      <c r="I152" s="10"/>
    </row>
    <row r="153" spans="1:9" ht="13.8" x14ac:dyDescent="0.3">
      <c r="A153" s="29" t="s">
        <v>471</v>
      </c>
      <c r="B153" s="23" t="s">
        <v>472</v>
      </c>
      <c r="C153" s="25">
        <v>0</v>
      </c>
      <c r="D153" s="25">
        <v>7808925</v>
      </c>
      <c r="E153" s="25">
        <v>7808925</v>
      </c>
      <c r="F153" s="28">
        <f t="shared" ref="F153:F155" si="85">+D153-E153</f>
        <v>0</v>
      </c>
      <c r="G153" s="24"/>
      <c r="H153" s="26">
        <f t="shared" si="1"/>
        <v>1</v>
      </c>
      <c r="I153" s="10"/>
    </row>
    <row r="154" spans="1:9" ht="13.8" x14ac:dyDescent="0.3">
      <c r="A154" s="29" t="s">
        <v>367</v>
      </c>
      <c r="B154" s="23" t="s">
        <v>366</v>
      </c>
      <c r="C154" s="25">
        <v>0</v>
      </c>
      <c r="D154" s="25">
        <v>3676380</v>
      </c>
      <c r="E154" s="25">
        <v>3674243</v>
      </c>
      <c r="F154" s="28">
        <f t="shared" si="85"/>
        <v>2137</v>
      </c>
      <c r="G154" s="24"/>
      <c r="H154" s="26">
        <f t="shared" si="1"/>
        <v>0.99941872167730217</v>
      </c>
      <c r="I154" s="10"/>
    </row>
    <row r="155" spans="1:9" ht="13.8" x14ac:dyDescent="0.3">
      <c r="A155" s="29" t="s">
        <v>473</v>
      </c>
      <c r="B155" s="23" t="s">
        <v>406</v>
      </c>
      <c r="C155" s="25">
        <v>120000000</v>
      </c>
      <c r="D155" s="25">
        <v>140000000</v>
      </c>
      <c r="E155" s="25">
        <v>140000000</v>
      </c>
      <c r="F155" s="28">
        <f t="shared" si="85"/>
        <v>0</v>
      </c>
      <c r="G155" s="24"/>
      <c r="H155" s="26">
        <f t="shared" si="1"/>
        <v>1</v>
      </c>
      <c r="I155" s="10"/>
    </row>
    <row r="156" spans="1:9" ht="13.8" x14ac:dyDescent="0.3">
      <c r="A156" s="29" t="s">
        <v>593</v>
      </c>
      <c r="B156" s="23" t="s">
        <v>594</v>
      </c>
      <c r="C156" s="25">
        <v>0</v>
      </c>
      <c r="D156" s="57">
        <v>20000000</v>
      </c>
      <c r="E156" s="57">
        <v>20000000</v>
      </c>
      <c r="F156" s="28">
        <f t="shared" ref="F156" si="86">+D156-E156</f>
        <v>0</v>
      </c>
      <c r="G156" s="24"/>
      <c r="H156" s="26">
        <f t="shared" ref="H156" si="87">+E156/D156</f>
        <v>1</v>
      </c>
      <c r="I156" s="10"/>
    </row>
    <row r="157" spans="1:9" ht="13.8" x14ac:dyDescent="0.3">
      <c r="A157" s="17" t="s">
        <v>122</v>
      </c>
      <c r="B157" s="17" t="s">
        <v>123</v>
      </c>
      <c r="C157" s="20">
        <f>SUM(C158:C159)</f>
        <v>94693740</v>
      </c>
      <c r="D157" s="20">
        <f t="shared" ref="D157:F157" si="88">SUM(D158:D159)</f>
        <v>46052992</v>
      </c>
      <c r="E157" s="20">
        <f t="shared" si="88"/>
        <v>46052992</v>
      </c>
      <c r="F157" s="20">
        <f t="shared" si="88"/>
        <v>0</v>
      </c>
      <c r="G157" s="22"/>
      <c r="H157" s="21">
        <f t="shared" si="1"/>
        <v>1</v>
      </c>
      <c r="I157" s="10"/>
    </row>
    <row r="158" spans="1:9" ht="13.8" x14ac:dyDescent="0.3">
      <c r="A158" s="29" t="s">
        <v>577</v>
      </c>
      <c r="B158" s="23" t="s">
        <v>125</v>
      </c>
      <c r="C158" s="25">
        <v>0</v>
      </c>
      <c r="D158" s="25">
        <v>440000</v>
      </c>
      <c r="E158" s="25">
        <v>440000</v>
      </c>
      <c r="F158" s="28">
        <f t="shared" ref="F158" si="89">+D158-E158</f>
        <v>0</v>
      </c>
      <c r="G158" s="24"/>
      <c r="H158" s="26">
        <f t="shared" ref="H158" si="90">+E158/D158</f>
        <v>1</v>
      </c>
      <c r="I158" s="10"/>
    </row>
    <row r="159" spans="1:9" ht="13.8" x14ac:dyDescent="0.3">
      <c r="A159" s="23" t="s">
        <v>124</v>
      </c>
      <c r="B159" s="23" t="s">
        <v>125</v>
      </c>
      <c r="C159" s="25">
        <v>94693740</v>
      </c>
      <c r="D159" s="25">
        <v>45612992</v>
      </c>
      <c r="E159" s="25">
        <v>45612992</v>
      </c>
      <c r="F159" s="28">
        <f t="shared" si="19"/>
        <v>0</v>
      </c>
      <c r="G159" s="24"/>
      <c r="H159" s="26">
        <f t="shared" si="1"/>
        <v>1</v>
      </c>
      <c r="I159" s="10"/>
    </row>
    <row r="160" spans="1:9" ht="13.8" x14ac:dyDescent="0.3">
      <c r="A160" s="17">
        <v>2020105</v>
      </c>
      <c r="B160" s="17" t="s">
        <v>596</v>
      </c>
      <c r="C160" s="20">
        <f>+C161</f>
        <v>0</v>
      </c>
      <c r="D160" s="20">
        <f t="shared" ref="D160:E160" si="91">+D161</f>
        <v>1166200</v>
      </c>
      <c r="E160" s="20">
        <f t="shared" si="91"/>
        <v>1166200</v>
      </c>
      <c r="F160" s="20">
        <f>+D160-E160</f>
        <v>0</v>
      </c>
      <c r="G160" s="22"/>
      <c r="H160" s="21">
        <f>+E160/D160</f>
        <v>1</v>
      </c>
      <c r="I160" s="10"/>
    </row>
    <row r="161" spans="1:10" ht="13.8" x14ac:dyDescent="0.3">
      <c r="A161" s="17">
        <v>202010504</v>
      </c>
      <c r="B161" s="17" t="s">
        <v>596</v>
      </c>
      <c r="C161" s="20">
        <f>+C162</f>
        <v>0</v>
      </c>
      <c r="D161" s="20">
        <f t="shared" ref="D161:E161" si="92">+D162</f>
        <v>1166200</v>
      </c>
      <c r="E161" s="20">
        <f t="shared" si="92"/>
        <v>1166200</v>
      </c>
      <c r="F161" s="20">
        <f>+D161-E161</f>
        <v>0</v>
      </c>
      <c r="G161" s="22"/>
      <c r="H161" s="21">
        <f>+E161/D161</f>
        <v>1</v>
      </c>
      <c r="I161" s="10"/>
    </row>
    <row r="162" spans="1:10" ht="13.8" x14ac:dyDescent="0.3">
      <c r="A162" s="29" t="s">
        <v>595</v>
      </c>
      <c r="B162" s="23" t="s">
        <v>596</v>
      </c>
      <c r="C162" s="25">
        <v>0</v>
      </c>
      <c r="D162" s="25">
        <v>1166200</v>
      </c>
      <c r="E162" s="25">
        <v>1166200</v>
      </c>
      <c r="F162" s="28">
        <f t="shared" ref="F162" si="93">+D162-E162</f>
        <v>0</v>
      </c>
      <c r="G162" s="24"/>
      <c r="H162" s="26">
        <f t="shared" ref="H162" si="94">+E162/D162</f>
        <v>1</v>
      </c>
      <c r="I162" s="10"/>
    </row>
    <row r="163" spans="1:10" ht="13.8" x14ac:dyDescent="0.3">
      <c r="A163" s="17" t="s">
        <v>126</v>
      </c>
      <c r="B163" s="17" t="s">
        <v>127</v>
      </c>
      <c r="C163" s="20">
        <f>+C164+C170+C198+C229+C304+C331+C334</f>
        <v>19082549675.385002</v>
      </c>
      <c r="D163" s="20">
        <f>+D164+D170+D198+D229+D304+D331+D334</f>
        <v>28955645506</v>
      </c>
      <c r="E163" s="20">
        <f>+E164+E170+E198+E229+E304+E331+E334</f>
        <v>28099881717</v>
      </c>
      <c r="F163" s="27">
        <f t="shared" si="19"/>
        <v>855763789</v>
      </c>
      <c r="G163" s="22"/>
      <c r="H163" s="21">
        <f t="shared" si="1"/>
        <v>0.97044570155334042</v>
      </c>
      <c r="I163" s="10"/>
    </row>
    <row r="164" spans="1:10" ht="13.8" x14ac:dyDescent="0.3">
      <c r="A164" s="17" t="s">
        <v>128</v>
      </c>
      <c r="B164" s="17" t="s">
        <v>129</v>
      </c>
      <c r="C164" s="20">
        <f t="shared" ref="C164:E165" si="95">+C165</f>
        <v>54282340</v>
      </c>
      <c r="D164" s="20">
        <f t="shared" si="95"/>
        <v>48176778</v>
      </c>
      <c r="E164" s="20">
        <f t="shared" si="95"/>
        <v>48176778</v>
      </c>
      <c r="F164" s="27">
        <f t="shared" si="19"/>
        <v>0</v>
      </c>
      <c r="G164" s="22"/>
      <c r="H164" s="21">
        <f t="shared" si="1"/>
        <v>1</v>
      </c>
      <c r="I164" s="10"/>
      <c r="J164" s="32"/>
    </row>
    <row r="165" spans="1:10" ht="13.8" x14ac:dyDescent="0.3">
      <c r="A165" s="17" t="s">
        <v>130</v>
      </c>
      <c r="B165" s="17" t="s">
        <v>131</v>
      </c>
      <c r="C165" s="20">
        <f t="shared" si="95"/>
        <v>54282340</v>
      </c>
      <c r="D165" s="20">
        <f t="shared" si="95"/>
        <v>48176778</v>
      </c>
      <c r="E165" s="20">
        <f t="shared" si="95"/>
        <v>48176778</v>
      </c>
      <c r="F165" s="27">
        <f t="shared" si="19"/>
        <v>0</v>
      </c>
      <c r="G165" s="22"/>
      <c r="H165" s="21">
        <f t="shared" ref="H165:H167" si="96">+E165/D165</f>
        <v>1</v>
      </c>
      <c r="I165" s="10"/>
      <c r="J165" s="32"/>
    </row>
    <row r="166" spans="1:10" ht="13.8" x14ac:dyDescent="0.3">
      <c r="A166" s="30" t="s">
        <v>368</v>
      </c>
      <c r="B166" s="17" t="s">
        <v>369</v>
      </c>
      <c r="C166" s="20">
        <f>SUM(C167:C169)</f>
        <v>54282340</v>
      </c>
      <c r="D166" s="20">
        <f t="shared" ref="D166:F166" si="97">SUM(D167:D169)</f>
        <v>48176778</v>
      </c>
      <c r="E166" s="20">
        <f t="shared" si="97"/>
        <v>48176778</v>
      </c>
      <c r="F166" s="20">
        <f t="shared" si="97"/>
        <v>0</v>
      </c>
      <c r="G166" s="22"/>
      <c r="H166" s="21">
        <f t="shared" si="96"/>
        <v>1</v>
      </c>
      <c r="I166" s="10"/>
    </row>
    <row r="167" spans="1:10" ht="13.8" x14ac:dyDescent="0.3">
      <c r="A167" s="29" t="s">
        <v>578</v>
      </c>
      <c r="B167" s="23" t="s">
        <v>369</v>
      </c>
      <c r="C167" s="25">
        <v>0</v>
      </c>
      <c r="D167" s="25">
        <v>4866667</v>
      </c>
      <c r="E167" s="25">
        <v>4866667</v>
      </c>
      <c r="F167" s="28">
        <f t="shared" ref="F167" si="98">+D167-E167</f>
        <v>0</v>
      </c>
      <c r="G167" s="24"/>
      <c r="H167" s="26">
        <f t="shared" si="96"/>
        <v>1</v>
      </c>
      <c r="I167" s="10"/>
    </row>
    <row r="168" spans="1:10" ht="13.8" x14ac:dyDescent="0.3">
      <c r="A168" s="29" t="s">
        <v>370</v>
      </c>
      <c r="B168" s="23" t="s">
        <v>369</v>
      </c>
      <c r="C168" s="25">
        <v>54282340</v>
      </c>
      <c r="D168" s="25">
        <v>37224687</v>
      </c>
      <c r="E168" s="25">
        <v>37224687</v>
      </c>
      <c r="F168" s="28">
        <f t="shared" si="19"/>
        <v>0</v>
      </c>
      <c r="G168" s="24"/>
      <c r="H168" s="26">
        <f t="shared" ref="H168" si="99">+E168/D168</f>
        <v>1</v>
      </c>
      <c r="I168" s="10"/>
    </row>
    <row r="169" spans="1:10" ht="13.8" x14ac:dyDescent="0.3">
      <c r="A169" s="29" t="s">
        <v>521</v>
      </c>
      <c r="B169" s="23" t="s">
        <v>369</v>
      </c>
      <c r="C169" s="25">
        <v>0</v>
      </c>
      <c r="D169" s="25">
        <v>6085424</v>
      </c>
      <c r="E169" s="25">
        <v>6085424</v>
      </c>
      <c r="F169" s="28">
        <f t="shared" ref="F169" si="100">+D169-E169</f>
        <v>0</v>
      </c>
      <c r="G169" s="24"/>
      <c r="H169" s="26">
        <f t="shared" ref="H169" si="101">+E169/D169</f>
        <v>1</v>
      </c>
      <c r="I169" s="10"/>
    </row>
    <row r="170" spans="1:10" ht="13.8" x14ac:dyDescent="0.3">
      <c r="A170" s="17" t="s">
        <v>132</v>
      </c>
      <c r="B170" s="17" t="s">
        <v>133</v>
      </c>
      <c r="C170" s="20">
        <f>+C171+C181+C183+C186+C191</f>
        <v>3048620200</v>
      </c>
      <c r="D170" s="51">
        <f>+D171+D181+D183+D186+D191</f>
        <v>5650173798</v>
      </c>
      <c r="E170" s="20">
        <f>+E171+E181+E183+E186+E191</f>
        <v>5486943297</v>
      </c>
      <c r="F170" s="27">
        <f t="shared" ref="F170:G338" si="102">+D170-E170</f>
        <v>163230501</v>
      </c>
      <c r="G170" s="22"/>
      <c r="H170" s="21">
        <f t="shared" ref="H170:H338" si="103">+E170/D170</f>
        <v>0.97111053450111939</v>
      </c>
      <c r="I170" s="10"/>
      <c r="J170" s="53"/>
    </row>
    <row r="171" spans="1:10" ht="13.8" x14ac:dyDescent="0.3">
      <c r="A171" s="17" t="s">
        <v>134</v>
      </c>
      <c r="B171" s="17" t="s">
        <v>135</v>
      </c>
      <c r="C171" s="20">
        <f>SUM(C172:C180)</f>
        <v>1527760200</v>
      </c>
      <c r="D171" s="20">
        <f>SUM(D172:D180)</f>
        <v>2021193140</v>
      </c>
      <c r="E171" s="20">
        <f>SUM(E172:E180)</f>
        <v>1964420944</v>
      </c>
      <c r="F171" s="27">
        <f t="shared" si="102"/>
        <v>56772196</v>
      </c>
      <c r="G171" s="22"/>
      <c r="H171" s="21">
        <f t="shared" si="103"/>
        <v>0.97191154329763851</v>
      </c>
      <c r="I171" s="10"/>
    </row>
    <row r="172" spans="1:10" ht="13.8" x14ac:dyDescent="0.3">
      <c r="A172" s="29" t="s">
        <v>523</v>
      </c>
      <c r="B172" s="23" t="s">
        <v>137</v>
      </c>
      <c r="C172" s="25">
        <v>0</v>
      </c>
      <c r="D172" s="25">
        <v>51050000</v>
      </c>
      <c r="E172" s="25">
        <v>44599955</v>
      </c>
      <c r="F172" s="28">
        <f t="shared" si="102"/>
        <v>6450045</v>
      </c>
      <c r="G172" s="24"/>
      <c r="H172" s="26">
        <f t="shared" si="103"/>
        <v>0.87365239960822727</v>
      </c>
      <c r="I172" s="10"/>
      <c r="J172" s="32"/>
    </row>
    <row r="173" spans="1:10" ht="13.8" x14ac:dyDescent="0.3">
      <c r="A173" s="50" t="s">
        <v>136</v>
      </c>
      <c r="B173" s="23" t="s">
        <v>137</v>
      </c>
      <c r="C173" s="25">
        <v>398653000</v>
      </c>
      <c r="D173" s="25">
        <v>481500000</v>
      </c>
      <c r="E173" s="25">
        <v>476200729</v>
      </c>
      <c r="F173" s="28">
        <f t="shared" si="102"/>
        <v>5299271</v>
      </c>
      <c r="G173" s="24"/>
      <c r="H173" s="26">
        <f t="shared" si="103"/>
        <v>0.98899424506749745</v>
      </c>
      <c r="I173" s="10"/>
    </row>
    <row r="174" spans="1:10" ht="13.8" x14ac:dyDescent="0.3">
      <c r="A174" s="29" t="s">
        <v>533</v>
      </c>
      <c r="B174" s="23" t="s">
        <v>139</v>
      </c>
      <c r="C174" s="25">
        <v>0</v>
      </c>
      <c r="D174" s="25">
        <v>98577515</v>
      </c>
      <c r="E174" s="25">
        <v>72551028</v>
      </c>
      <c r="F174" s="28">
        <f t="shared" si="102"/>
        <v>26026487</v>
      </c>
      <c r="G174" s="24"/>
      <c r="H174" s="26">
        <f t="shared" si="103"/>
        <v>0.73597947767297645</v>
      </c>
      <c r="I174" s="10"/>
    </row>
    <row r="175" spans="1:10" ht="13.8" x14ac:dyDescent="0.3">
      <c r="A175" s="23" t="s">
        <v>138</v>
      </c>
      <c r="B175" s="23" t="s">
        <v>139</v>
      </c>
      <c r="C175" s="25">
        <v>341858600</v>
      </c>
      <c r="D175" s="25">
        <v>345099625</v>
      </c>
      <c r="E175" s="25">
        <v>339548723</v>
      </c>
      <c r="F175" s="28">
        <f t="shared" si="102"/>
        <v>5550902</v>
      </c>
      <c r="G175" s="24"/>
      <c r="H175" s="26">
        <f t="shared" si="103"/>
        <v>0.98391507379934129</v>
      </c>
      <c r="I175" s="10"/>
    </row>
    <row r="176" spans="1:10" ht="13.8" x14ac:dyDescent="0.3">
      <c r="A176" s="29" t="s">
        <v>434</v>
      </c>
      <c r="B176" s="23" t="s">
        <v>435</v>
      </c>
      <c r="C176" s="25">
        <v>500000000</v>
      </c>
      <c r="D176" s="25">
        <v>446966331</v>
      </c>
      <c r="E176" s="25">
        <v>445581331</v>
      </c>
      <c r="F176" s="28">
        <f t="shared" si="102"/>
        <v>1385000</v>
      </c>
      <c r="G176" s="24"/>
      <c r="H176" s="26">
        <f t="shared" si="103"/>
        <v>0.99690133259724212</v>
      </c>
      <c r="I176" s="10"/>
    </row>
    <row r="177" spans="1:9" ht="13.8" x14ac:dyDescent="0.3">
      <c r="A177" s="49" t="s">
        <v>511</v>
      </c>
      <c r="B177" s="23" t="s">
        <v>435</v>
      </c>
      <c r="C177" s="25">
        <v>0</v>
      </c>
      <c r="D177" s="25">
        <v>253033669</v>
      </c>
      <c r="E177" s="25">
        <v>251793669</v>
      </c>
      <c r="F177" s="28">
        <f t="shared" ref="F177" si="104">+D177-E177</f>
        <v>1240000</v>
      </c>
      <c r="G177" s="24"/>
      <c r="H177" s="26">
        <f t="shared" ref="H177" si="105">+E177/D177</f>
        <v>0.99509946638761337</v>
      </c>
      <c r="I177" s="10"/>
    </row>
    <row r="178" spans="1:9" ht="13.8" x14ac:dyDescent="0.3">
      <c r="A178" s="29" t="s">
        <v>270</v>
      </c>
      <c r="B178" s="23" t="s">
        <v>269</v>
      </c>
      <c r="C178" s="25">
        <v>32766000</v>
      </c>
      <c r="D178" s="25">
        <v>54966000</v>
      </c>
      <c r="E178" s="25">
        <v>49182496</v>
      </c>
      <c r="F178" s="28">
        <f t="shared" si="102"/>
        <v>5783504</v>
      </c>
      <c r="G178" s="24"/>
      <c r="H178" s="26">
        <f t="shared" si="103"/>
        <v>0.89478033693556014</v>
      </c>
      <c r="I178" s="10"/>
    </row>
    <row r="179" spans="1:9" ht="13.8" x14ac:dyDescent="0.3">
      <c r="A179" s="29" t="s">
        <v>522</v>
      </c>
      <c r="B179" s="23" t="s">
        <v>141</v>
      </c>
      <c r="C179" s="25">
        <v>0</v>
      </c>
      <c r="D179" s="25">
        <v>5300000</v>
      </c>
      <c r="E179" s="25">
        <v>5090000</v>
      </c>
      <c r="F179" s="28">
        <f t="shared" si="102"/>
        <v>210000</v>
      </c>
      <c r="G179" s="24"/>
      <c r="H179" s="26">
        <f t="shared" si="103"/>
        <v>0.96037735849056605</v>
      </c>
      <c r="I179" s="10"/>
    </row>
    <row r="180" spans="1:9" ht="13.8" x14ac:dyDescent="0.3">
      <c r="A180" s="23" t="s">
        <v>140</v>
      </c>
      <c r="B180" s="23" t="s">
        <v>141</v>
      </c>
      <c r="C180" s="25">
        <v>254482600</v>
      </c>
      <c r="D180" s="25">
        <v>284700000</v>
      </c>
      <c r="E180" s="25">
        <v>279873013</v>
      </c>
      <c r="F180" s="28">
        <f t="shared" si="102"/>
        <v>4826987</v>
      </c>
      <c r="G180" s="24"/>
      <c r="H180" s="26">
        <f t="shared" si="103"/>
        <v>0.98304535651563052</v>
      </c>
      <c r="I180" s="10"/>
    </row>
    <row r="181" spans="1:9" ht="15" hidden="1" customHeight="1" x14ac:dyDescent="0.3">
      <c r="A181" s="17" t="s">
        <v>142</v>
      </c>
      <c r="B181" s="17" t="s">
        <v>143</v>
      </c>
      <c r="C181" s="20">
        <f>+C182</f>
        <v>0</v>
      </c>
      <c r="D181" s="20">
        <f>+D182</f>
        <v>0</v>
      </c>
      <c r="E181" s="20">
        <f>+E182</f>
        <v>0</v>
      </c>
      <c r="F181" s="27">
        <f t="shared" si="102"/>
        <v>0</v>
      </c>
      <c r="G181" s="22"/>
      <c r="H181" s="21" t="e">
        <f t="shared" si="103"/>
        <v>#DIV/0!</v>
      </c>
      <c r="I181" s="10"/>
    </row>
    <row r="182" spans="1:9" ht="13.8" hidden="1" x14ac:dyDescent="0.3">
      <c r="A182" s="23" t="s">
        <v>144</v>
      </c>
      <c r="B182" s="23" t="s">
        <v>145</v>
      </c>
      <c r="C182" s="25">
        <v>0</v>
      </c>
      <c r="D182" s="25">
        <v>0</v>
      </c>
      <c r="E182" s="25">
        <v>0</v>
      </c>
      <c r="F182" s="28">
        <f t="shared" si="102"/>
        <v>0</v>
      </c>
      <c r="G182" s="24"/>
      <c r="H182" s="26" t="e">
        <f t="shared" ref="H182" si="106">+E182/D182</f>
        <v>#DIV/0!</v>
      </c>
      <c r="I182" s="10"/>
    </row>
    <row r="183" spans="1:9" ht="13.8" x14ac:dyDescent="0.3">
      <c r="A183" s="17" t="s">
        <v>146</v>
      </c>
      <c r="B183" s="17" t="s">
        <v>147</v>
      </c>
      <c r="C183" s="20">
        <f>+C184+C185</f>
        <v>32766000</v>
      </c>
      <c r="D183" s="20">
        <f t="shared" ref="D183:E183" si="107">+D184+D185</f>
        <v>19523600</v>
      </c>
      <c r="E183" s="20">
        <f t="shared" si="107"/>
        <v>17237687</v>
      </c>
      <c r="F183" s="27">
        <f>+D183-E183</f>
        <v>2285913</v>
      </c>
      <c r="G183" s="22"/>
      <c r="H183" s="21">
        <f>+E183/D183</f>
        <v>0.88291539470179681</v>
      </c>
      <c r="I183" s="10"/>
    </row>
    <row r="184" spans="1:9" ht="13.8" x14ac:dyDescent="0.3">
      <c r="A184" s="29" t="s">
        <v>547</v>
      </c>
      <c r="B184" s="23" t="s">
        <v>149</v>
      </c>
      <c r="C184" s="25">
        <v>0</v>
      </c>
      <c r="D184" s="57">
        <v>2373600</v>
      </c>
      <c r="E184" s="57">
        <v>503000</v>
      </c>
      <c r="F184" s="28">
        <f t="shared" ref="F184" si="108">+D184-E184</f>
        <v>1870600</v>
      </c>
      <c r="G184" s="24"/>
      <c r="H184" s="26">
        <f>+E184/D184</f>
        <v>0.21191439164138862</v>
      </c>
      <c r="I184" s="10"/>
    </row>
    <row r="185" spans="1:9" ht="13.8" x14ac:dyDescent="0.3">
      <c r="A185" s="23" t="s">
        <v>148</v>
      </c>
      <c r="B185" s="23" t="s">
        <v>149</v>
      </c>
      <c r="C185" s="25">
        <v>32766000</v>
      </c>
      <c r="D185" s="25">
        <v>17150000</v>
      </c>
      <c r="E185" s="25">
        <v>16734687</v>
      </c>
      <c r="F185" s="28">
        <f t="shared" si="102"/>
        <v>415313</v>
      </c>
      <c r="G185" s="24"/>
      <c r="H185" s="26">
        <f t="shared" si="103"/>
        <v>0.97578349854227409</v>
      </c>
      <c r="I185" s="10"/>
    </row>
    <row r="186" spans="1:9" ht="13.8" x14ac:dyDescent="0.3">
      <c r="A186" s="17" t="s">
        <v>150</v>
      </c>
      <c r="B186" s="17" t="s">
        <v>151</v>
      </c>
      <c r="C186" s="20">
        <f>+C187</f>
        <v>70000000</v>
      </c>
      <c r="D186" s="20">
        <f>+D187</f>
        <v>43666667</v>
      </c>
      <c r="E186" s="20">
        <f>+E187</f>
        <v>42703298</v>
      </c>
      <c r="F186" s="27">
        <f t="shared" si="102"/>
        <v>963369</v>
      </c>
      <c r="G186" s="22"/>
      <c r="H186" s="21">
        <f t="shared" si="103"/>
        <v>0.97793811467222813</v>
      </c>
      <c r="I186" s="10"/>
    </row>
    <row r="187" spans="1:9" ht="13.8" x14ac:dyDescent="0.3">
      <c r="A187" s="17" t="s">
        <v>152</v>
      </c>
      <c r="B187" s="17" t="s">
        <v>151</v>
      </c>
      <c r="C187" s="20">
        <f>SUM(C188:C190)</f>
        <v>70000000</v>
      </c>
      <c r="D187" s="20">
        <f t="shared" ref="D187:F187" si="109">SUM(D188:D190)</f>
        <v>43666667</v>
      </c>
      <c r="E187" s="20">
        <f t="shared" si="109"/>
        <v>42703298</v>
      </c>
      <c r="F187" s="20">
        <f t="shared" si="109"/>
        <v>963369</v>
      </c>
      <c r="G187" s="22"/>
      <c r="H187" s="21">
        <f t="shared" si="103"/>
        <v>0.97793811467222813</v>
      </c>
      <c r="I187" s="10"/>
    </row>
    <row r="188" spans="1:9" ht="13.8" x14ac:dyDescent="0.3">
      <c r="A188" s="29" t="s">
        <v>579</v>
      </c>
      <c r="B188" s="23" t="s">
        <v>151</v>
      </c>
      <c r="C188" s="25">
        <v>0</v>
      </c>
      <c r="D188" s="25">
        <v>4866667</v>
      </c>
      <c r="E188" s="25">
        <v>4866667</v>
      </c>
      <c r="F188" s="28">
        <f t="shared" ref="F188" si="110">+D188-E188</f>
        <v>0</v>
      </c>
      <c r="G188" s="24"/>
      <c r="H188" s="26">
        <f t="shared" ref="H188" si="111">+E188/D188</f>
        <v>1</v>
      </c>
      <c r="I188" s="10"/>
    </row>
    <row r="189" spans="1:9" ht="13.8" x14ac:dyDescent="0.3">
      <c r="A189" s="23" t="s">
        <v>153</v>
      </c>
      <c r="B189" s="23" t="s">
        <v>151</v>
      </c>
      <c r="C189" s="25">
        <v>70000000</v>
      </c>
      <c r="D189" s="25">
        <v>38800000</v>
      </c>
      <c r="E189" s="25">
        <v>37836631</v>
      </c>
      <c r="F189" s="28">
        <f t="shared" si="102"/>
        <v>963369</v>
      </c>
      <c r="G189" s="24"/>
      <c r="H189" s="26">
        <f t="shared" si="103"/>
        <v>0.97517090206185564</v>
      </c>
      <c r="I189" s="10"/>
    </row>
    <row r="190" spans="1:9" ht="13.8" hidden="1" x14ac:dyDescent="0.3">
      <c r="A190" s="29" t="s">
        <v>474</v>
      </c>
      <c r="B190" s="23" t="s">
        <v>151</v>
      </c>
      <c r="C190" s="25">
        <v>0</v>
      </c>
      <c r="D190" s="25">
        <v>0</v>
      </c>
      <c r="E190" s="25">
        <v>0</v>
      </c>
      <c r="F190" s="28">
        <v>0</v>
      </c>
      <c r="G190" s="24"/>
      <c r="H190" s="26" t="e">
        <f t="shared" si="103"/>
        <v>#DIV/0!</v>
      </c>
      <c r="I190" s="10"/>
    </row>
    <row r="191" spans="1:9" ht="13.8" x14ac:dyDescent="0.3">
      <c r="A191" s="17" t="s">
        <v>154</v>
      </c>
      <c r="B191" s="17" t="s">
        <v>155</v>
      </c>
      <c r="C191" s="20">
        <f>SUM(C192:C197)</f>
        <v>1418094000</v>
      </c>
      <c r="D191" s="20">
        <f>SUM(D192:D197)</f>
        <v>3565790391</v>
      </c>
      <c r="E191" s="20">
        <f>SUM(E192:E197)</f>
        <v>3462581368</v>
      </c>
      <c r="F191" s="27">
        <f t="shared" si="102"/>
        <v>103209023</v>
      </c>
      <c r="G191" s="22"/>
      <c r="H191" s="21">
        <f t="shared" si="103"/>
        <v>0.97105577959363565</v>
      </c>
      <c r="I191" s="10"/>
    </row>
    <row r="192" spans="1:9" ht="13.8" x14ac:dyDescent="0.3">
      <c r="A192" s="29" t="s">
        <v>407</v>
      </c>
      <c r="B192" s="23" t="s">
        <v>157</v>
      </c>
      <c r="C192" s="25">
        <v>0</v>
      </c>
      <c r="D192" s="25">
        <v>1546721210</v>
      </c>
      <c r="E192" s="25">
        <v>1511281370</v>
      </c>
      <c r="F192" s="28">
        <f t="shared" si="102"/>
        <v>35439840</v>
      </c>
      <c r="G192" s="24"/>
      <c r="H192" s="26">
        <f t="shared" si="103"/>
        <v>0.97708711836957352</v>
      </c>
      <c r="I192" s="10"/>
    </row>
    <row r="193" spans="1:9" ht="13.8" hidden="1" x14ac:dyDescent="0.3">
      <c r="A193" s="29" t="s">
        <v>451</v>
      </c>
      <c r="B193" s="23" t="s">
        <v>157</v>
      </c>
      <c r="C193" s="25">
        <v>0</v>
      </c>
      <c r="D193" s="25">
        <v>0</v>
      </c>
      <c r="E193" s="25">
        <v>0</v>
      </c>
      <c r="F193" s="28">
        <f t="shared" si="102"/>
        <v>0</v>
      </c>
      <c r="G193" s="24"/>
      <c r="H193" s="26" t="e">
        <f t="shared" si="103"/>
        <v>#DIV/0!</v>
      </c>
      <c r="I193" s="10"/>
    </row>
    <row r="194" spans="1:9" ht="13.8" x14ac:dyDescent="0.3">
      <c r="A194" s="23" t="s">
        <v>156</v>
      </c>
      <c r="B194" s="23" t="s">
        <v>157</v>
      </c>
      <c r="C194" s="25">
        <v>1224411500</v>
      </c>
      <c r="D194" s="25">
        <v>1609386681</v>
      </c>
      <c r="E194" s="25">
        <v>1594942675</v>
      </c>
      <c r="F194" s="28">
        <f t="shared" si="102"/>
        <v>14444006</v>
      </c>
      <c r="G194" s="24"/>
      <c r="H194" s="26">
        <f t="shared" si="103"/>
        <v>0.99102514879082682</v>
      </c>
      <c r="I194" s="10"/>
    </row>
    <row r="195" spans="1:9" ht="13.8" hidden="1" x14ac:dyDescent="0.3">
      <c r="A195" s="29" t="s">
        <v>452</v>
      </c>
      <c r="B195" s="23" t="s">
        <v>157</v>
      </c>
      <c r="C195" s="25">
        <v>0</v>
      </c>
      <c r="D195" s="52">
        <v>0</v>
      </c>
      <c r="E195" s="25">
        <v>0</v>
      </c>
      <c r="F195" s="28">
        <f t="shared" si="102"/>
        <v>0</v>
      </c>
      <c r="G195" s="24"/>
      <c r="H195" s="26" t="e">
        <f t="shared" si="103"/>
        <v>#DIV/0!</v>
      </c>
      <c r="I195" s="10"/>
    </row>
    <row r="196" spans="1:9" ht="13.8" x14ac:dyDescent="0.3">
      <c r="A196" s="29" t="s">
        <v>548</v>
      </c>
      <c r="B196" s="23" t="s">
        <v>159</v>
      </c>
      <c r="C196" s="25">
        <v>0</v>
      </c>
      <c r="D196" s="25">
        <v>20000000</v>
      </c>
      <c r="E196" s="25">
        <v>552000</v>
      </c>
      <c r="F196" s="28">
        <f t="shared" ref="F196" si="112">+D196-E196</f>
        <v>19448000</v>
      </c>
      <c r="G196" s="24"/>
      <c r="H196" s="26">
        <f t="shared" ref="H196" si="113">+E196/D196</f>
        <v>2.76E-2</v>
      </c>
      <c r="I196" s="10"/>
    </row>
    <row r="197" spans="1:9" ht="13.8" x14ac:dyDescent="0.3">
      <c r="A197" s="23" t="s">
        <v>158</v>
      </c>
      <c r="B197" s="23" t="s">
        <v>159</v>
      </c>
      <c r="C197" s="25">
        <v>193682500</v>
      </c>
      <c r="D197" s="25">
        <v>389682500</v>
      </c>
      <c r="E197" s="25">
        <v>355805323</v>
      </c>
      <c r="F197" s="28">
        <f t="shared" si="102"/>
        <v>33877177</v>
      </c>
      <c r="G197" s="24"/>
      <c r="H197" s="26">
        <f t="shared" si="103"/>
        <v>0.91306466931412111</v>
      </c>
      <c r="I197" s="10"/>
    </row>
    <row r="198" spans="1:9" ht="13.8" x14ac:dyDescent="0.3">
      <c r="A198" s="17" t="s">
        <v>160</v>
      </c>
      <c r="B198" s="17" t="s">
        <v>161</v>
      </c>
      <c r="C198" s="20">
        <f>+C199+C220+C201+C227</f>
        <v>2190963956</v>
      </c>
      <c r="D198" s="20">
        <f>+D199+D220+D201+D227</f>
        <v>2365759126</v>
      </c>
      <c r="E198" s="20">
        <f t="shared" ref="E198" si="114">+E199+E220+E201+E227</f>
        <v>2284733075</v>
      </c>
      <c r="F198" s="27">
        <f>+D198-E198</f>
        <v>81026051</v>
      </c>
      <c r="G198" s="22"/>
      <c r="H198" s="21">
        <f t="shared" si="103"/>
        <v>0.9657505068417519</v>
      </c>
      <c r="I198" s="10"/>
    </row>
    <row r="199" spans="1:9" ht="13.8" x14ac:dyDescent="0.3">
      <c r="A199" s="17" t="s">
        <v>162</v>
      </c>
      <c r="B199" s="17" t="s">
        <v>163</v>
      </c>
      <c r="C199" s="20">
        <f>+C200</f>
        <v>262128000</v>
      </c>
      <c r="D199" s="20">
        <f>+D200</f>
        <v>300000000</v>
      </c>
      <c r="E199" s="20">
        <f>+E200</f>
        <v>259009769</v>
      </c>
      <c r="F199" s="27">
        <f>+D199-E199</f>
        <v>40990231</v>
      </c>
      <c r="G199" s="22"/>
      <c r="H199" s="21">
        <f t="shared" si="103"/>
        <v>0.86336589666666663</v>
      </c>
      <c r="I199" s="10"/>
    </row>
    <row r="200" spans="1:9" ht="13.8" x14ac:dyDescent="0.3">
      <c r="A200" s="29" t="s">
        <v>287</v>
      </c>
      <c r="B200" s="23" t="s">
        <v>288</v>
      </c>
      <c r="C200" s="25">
        <v>262128000</v>
      </c>
      <c r="D200" s="25">
        <v>300000000</v>
      </c>
      <c r="E200" s="25">
        <v>259009769</v>
      </c>
      <c r="F200" s="28">
        <f t="shared" si="102"/>
        <v>40990231</v>
      </c>
      <c r="G200" s="24"/>
      <c r="H200" s="26">
        <f t="shared" si="103"/>
        <v>0.86336589666666663</v>
      </c>
      <c r="I200" s="10"/>
    </row>
    <row r="201" spans="1:9" ht="13.8" x14ac:dyDescent="0.3">
      <c r="A201" s="17" t="s">
        <v>164</v>
      </c>
      <c r="B201" s="17" t="s">
        <v>165</v>
      </c>
      <c r="C201" s="20">
        <f>SUM(C202:C219)</f>
        <v>1308662539</v>
      </c>
      <c r="D201" s="51">
        <f>SUM(D202:D219)</f>
        <v>1830544209</v>
      </c>
      <c r="E201" s="20">
        <f>SUM(E202:E219)</f>
        <v>1795066850</v>
      </c>
      <c r="F201" s="27">
        <f t="shared" si="102"/>
        <v>35477359</v>
      </c>
      <c r="G201" s="22"/>
      <c r="H201" s="21">
        <f t="shared" si="103"/>
        <v>0.98061922851927141</v>
      </c>
      <c r="I201" s="10"/>
    </row>
    <row r="202" spans="1:9" ht="13.8" x14ac:dyDescent="0.3">
      <c r="A202" s="23" t="s">
        <v>166</v>
      </c>
      <c r="B202" s="23" t="s">
        <v>167</v>
      </c>
      <c r="C202" s="25">
        <v>274783000</v>
      </c>
      <c r="D202" s="25">
        <v>351884888</v>
      </c>
      <c r="E202" s="25">
        <v>351884685</v>
      </c>
      <c r="F202" s="28">
        <f t="shared" si="102"/>
        <v>203</v>
      </c>
      <c r="G202" s="24"/>
      <c r="H202" s="26">
        <f t="shared" si="103"/>
        <v>0.99999942310679735</v>
      </c>
      <c r="I202" s="10"/>
    </row>
    <row r="203" spans="1:9" ht="13.8" x14ac:dyDescent="0.3">
      <c r="A203" s="29" t="s">
        <v>597</v>
      </c>
      <c r="B203" s="23" t="s">
        <v>598</v>
      </c>
      <c r="C203" s="25">
        <v>0</v>
      </c>
      <c r="D203" s="25">
        <v>10884097</v>
      </c>
      <c r="E203" s="25">
        <v>10884097</v>
      </c>
      <c r="F203" s="28">
        <f t="shared" ref="F203" si="115">+D203-E203</f>
        <v>0</v>
      </c>
      <c r="G203" s="24"/>
      <c r="H203" s="26">
        <f t="shared" ref="H203" si="116">+E203/D203</f>
        <v>1</v>
      </c>
      <c r="I203" s="10"/>
    </row>
    <row r="204" spans="1:9" ht="13.8" x14ac:dyDescent="0.3">
      <c r="A204" s="29" t="s">
        <v>436</v>
      </c>
      <c r="B204" s="23" t="s">
        <v>271</v>
      </c>
      <c r="C204" s="25">
        <v>0</v>
      </c>
      <c r="D204" s="25">
        <v>105000000</v>
      </c>
      <c r="E204" s="25">
        <v>93208700</v>
      </c>
      <c r="F204" s="28">
        <f t="shared" si="102"/>
        <v>11791300</v>
      </c>
      <c r="G204" s="24"/>
      <c r="H204" s="26">
        <f t="shared" si="103"/>
        <v>0.8877019047619048</v>
      </c>
      <c r="I204" s="10"/>
    </row>
    <row r="205" spans="1:9" ht="13.8" x14ac:dyDescent="0.3">
      <c r="A205" s="29" t="s">
        <v>272</v>
      </c>
      <c r="B205" s="23" t="s">
        <v>271</v>
      </c>
      <c r="C205" s="25">
        <v>0</v>
      </c>
      <c r="D205" s="25">
        <v>323641500</v>
      </c>
      <c r="E205" s="25">
        <v>304252600</v>
      </c>
      <c r="F205" s="28">
        <f t="shared" si="102"/>
        <v>19388900</v>
      </c>
      <c r="G205" s="24"/>
      <c r="H205" s="26">
        <f t="shared" si="103"/>
        <v>0.94009142832424153</v>
      </c>
      <c r="I205" s="10"/>
    </row>
    <row r="206" spans="1:9" ht="13.8" x14ac:dyDescent="0.3">
      <c r="A206" s="29" t="s">
        <v>273</v>
      </c>
      <c r="B206" s="23" t="s">
        <v>274</v>
      </c>
      <c r="C206" s="25">
        <v>238509175</v>
      </c>
      <c r="D206" s="25">
        <v>238509175</v>
      </c>
      <c r="E206" s="25">
        <v>236025123</v>
      </c>
      <c r="F206" s="28">
        <f t="shared" si="102"/>
        <v>2484052</v>
      </c>
      <c r="G206" s="24"/>
      <c r="H206" s="26">
        <f t="shared" si="103"/>
        <v>0.98958508828853231</v>
      </c>
      <c r="I206" s="10"/>
    </row>
    <row r="207" spans="1:9" ht="13.8" hidden="1" x14ac:dyDescent="0.3">
      <c r="A207" s="29" t="s">
        <v>453</v>
      </c>
      <c r="B207" s="23" t="s">
        <v>275</v>
      </c>
      <c r="C207" s="25">
        <v>0</v>
      </c>
      <c r="D207" s="25">
        <v>0</v>
      </c>
      <c r="E207" s="25">
        <v>0</v>
      </c>
      <c r="F207" s="28">
        <f t="shared" si="102"/>
        <v>0</v>
      </c>
      <c r="G207" s="24"/>
      <c r="H207" s="26" t="e">
        <f t="shared" si="103"/>
        <v>#DIV/0!</v>
      </c>
      <c r="I207" s="10"/>
    </row>
    <row r="208" spans="1:9" ht="13.8" x14ac:dyDescent="0.3">
      <c r="A208" s="29" t="s">
        <v>277</v>
      </c>
      <c r="B208" s="23" t="s">
        <v>275</v>
      </c>
      <c r="C208" s="25">
        <v>43523000</v>
      </c>
      <c r="D208" s="25">
        <v>73523000</v>
      </c>
      <c r="E208" s="25">
        <v>73522786</v>
      </c>
      <c r="F208" s="28">
        <f t="shared" si="102"/>
        <v>214</v>
      </c>
      <c r="G208" s="24"/>
      <c r="H208" s="26">
        <f t="shared" si="103"/>
        <v>0.99999708934619103</v>
      </c>
      <c r="I208" s="10"/>
    </row>
    <row r="209" spans="1:9" ht="13.8" x14ac:dyDescent="0.3">
      <c r="A209" s="29" t="s">
        <v>600</v>
      </c>
      <c r="B209" s="23" t="s">
        <v>599</v>
      </c>
      <c r="C209" s="25">
        <v>0</v>
      </c>
      <c r="D209" s="25">
        <v>5000782</v>
      </c>
      <c r="E209" s="25">
        <v>5000782</v>
      </c>
      <c r="F209" s="28">
        <f t="shared" ref="F209" si="117">+D209-E209</f>
        <v>0</v>
      </c>
      <c r="G209" s="24"/>
      <c r="H209" s="26">
        <f t="shared" ref="H209" si="118">+E209/D209</f>
        <v>1</v>
      </c>
      <c r="I209" s="10"/>
    </row>
    <row r="210" spans="1:9" ht="13.8" x14ac:dyDescent="0.3">
      <c r="A210" s="29" t="s">
        <v>276</v>
      </c>
      <c r="B210" s="23" t="s">
        <v>278</v>
      </c>
      <c r="C210" s="25">
        <v>419900000</v>
      </c>
      <c r="D210" s="25">
        <v>322900000</v>
      </c>
      <c r="E210" s="25">
        <v>321089348</v>
      </c>
      <c r="F210" s="28">
        <f t="shared" si="102"/>
        <v>1810652</v>
      </c>
      <c r="G210" s="24"/>
      <c r="H210" s="26">
        <f t="shared" si="103"/>
        <v>0.99439253019510687</v>
      </c>
      <c r="I210" s="10"/>
    </row>
    <row r="211" spans="1:9" ht="13.8" x14ac:dyDescent="0.3">
      <c r="A211" s="29" t="s">
        <v>279</v>
      </c>
      <c r="B211" s="23" t="s">
        <v>280</v>
      </c>
      <c r="C211" s="25">
        <v>146149000</v>
      </c>
      <c r="D211" s="25">
        <v>146148999</v>
      </c>
      <c r="E211" s="25">
        <v>146147794</v>
      </c>
      <c r="F211" s="28">
        <f t="shared" si="102"/>
        <v>1205</v>
      </c>
      <c r="G211" s="24"/>
      <c r="H211" s="26">
        <f t="shared" si="103"/>
        <v>0.99999175498971427</v>
      </c>
      <c r="I211" s="10"/>
    </row>
    <row r="212" spans="1:9" ht="13.8" x14ac:dyDescent="0.3">
      <c r="A212" s="29" t="s">
        <v>601</v>
      </c>
      <c r="B212" s="23" t="s">
        <v>602</v>
      </c>
      <c r="C212" s="25">
        <v>0</v>
      </c>
      <c r="D212" s="25">
        <v>12686560</v>
      </c>
      <c r="E212" s="25">
        <v>12686560</v>
      </c>
      <c r="F212" s="28">
        <f t="shared" ref="F212" si="119">+D212-E212</f>
        <v>0</v>
      </c>
      <c r="G212" s="24"/>
      <c r="H212" s="26">
        <f t="shared" ref="H212" si="120">+E212/D212</f>
        <v>1</v>
      </c>
      <c r="I212" s="10"/>
    </row>
    <row r="213" spans="1:9" ht="13.8" x14ac:dyDescent="0.3">
      <c r="A213" s="29" t="s">
        <v>524</v>
      </c>
      <c r="B213" s="23" t="s">
        <v>525</v>
      </c>
      <c r="C213" s="25">
        <v>0</v>
      </c>
      <c r="D213" s="25">
        <v>2764762</v>
      </c>
      <c r="E213" s="25">
        <v>2764762</v>
      </c>
      <c r="F213" s="28">
        <f t="shared" ref="F213" si="121">+D213-E213</f>
        <v>0</v>
      </c>
      <c r="G213" s="24"/>
      <c r="H213" s="26">
        <f t="shared" ref="H213" si="122">+E213/D213</f>
        <v>1</v>
      </c>
      <c r="I213" s="10"/>
    </row>
    <row r="214" spans="1:9" ht="13.8" x14ac:dyDescent="0.3">
      <c r="A214" s="49" t="s">
        <v>281</v>
      </c>
      <c r="B214" s="23" t="s">
        <v>282</v>
      </c>
      <c r="C214" s="25">
        <v>7492000</v>
      </c>
      <c r="D214" s="57">
        <v>7303591</v>
      </c>
      <c r="E214" s="57">
        <v>7302758</v>
      </c>
      <c r="F214" s="28">
        <f t="shared" si="102"/>
        <v>833</v>
      </c>
      <c r="G214" s="24"/>
      <c r="H214" s="26">
        <f t="shared" si="103"/>
        <v>0.99988594651589879</v>
      </c>
      <c r="I214" s="10"/>
    </row>
    <row r="215" spans="1:9" ht="13.8" x14ac:dyDescent="0.3">
      <c r="A215" s="29" t="s">
        <v>283</v>
      </c>
      <c r="B215" s="23" t="s">
        <v>284</v>
      </c>
      <c r="C215" s="25">
        <v>83700000</v>
      </c>
      <c r="D215" s="25">
        <v>73786521</v>
      </c>
      <c r="E215" s="25">
        <v>73786521</v>
      </c>
      <c r="F215" s="28">
        <f t="shared" si="102"/>
        <v>0</v>
      </c>
      <c r="G215" s="24"/>
      <c r="H215" s="26">
        <f t="shared" si="103"/>
        <v>1</v>
      </c>
      <c r="I215" s="10"/>
    </row>
    <row r="216" spans="1:9" ht="13.8" x14ac:dyDescent="0.3">
      <c r="A216" s="29" t="s">
        <v>420</v>
      </c>
      <c r="B216" s="23" t="s">
        <v>421</v>
      </c>
      <c r="C216" s="25">
        <v>0</v>
      </c>
      <c r="D216" s="25">
        <v>23902834</v>
      </c>
      <c r="E216" s="25">
        <v>23902834</v>
      </c>
      <c r="F216" s="28">
        <f t="shared" si="102"/>
        <v>0</v>
      </c>
      <c r="G216" s="24"/>
      <c r="H216" s="26">
        <f t="shared" si="103"/>
        <v>1</v>
      </c>
      <c r="I216" s="10"/>
    </row>
    <row r="217" spans="1:9" ht="13.8" hidden="1" x14ac:dyDescent="0.3">
      <c r="A217" s="29" t="s">
        <v>422</v>
      </c>
      <c r="B217" s="23" t="s">
        <v>421</v>
      </c>
      <c r="C217" s="25">
        <v>0</v>
      </c>
      <c r="D217" s="25">
        <v>0</v>
      </c>
      <c r="E217" s="25">
        <v>0</v>
      </c>
      <c r="F217" s="28">
        <f t="shared" si="102"/>
        <v>0</v>
      </c>
      <c r="G217" s="24"/>
      <c r="H217" s="26" t="e">
        <f t="shared" si="103"/>
        <v>#DIV/0!</v>
      </c>
      <c r="I217" s="10"/>
    </row>
    <row r="218" spans="1:9" ht="13.8" hidden="1" x14ac:dyDescent="0.3">
      <c r="A218" s="29" t="s">
        <v>475</v>
      </c>
      <c r="B218" s="23" t="s">
        <v>200</v>
      </c>
      <c r="C218" s="25">
        <v>0</v>
      </c>
      <c r="D218" s="25">
        <v>0</v>
      </c>
      <c r="E218" s="25">
        <v>0</v>
      </c>
      <c r="F218" s="28">
        <f t="shared" si="102"/>
        <v>0</v>
      </c>
      <c r="G218" s="24"/>
      <c r="H218" s="26" t="e">
        <f t="shared" si="103"/>
        <v>#DIV/0!</v>
      </c>
      <c r="I218" s="10"/>
    </row>
    <row r="219" spans="1:9" ht="13.8" x14ac:dyDescent="0.3">
      <c r="A219" s="29" t="s">
        <v>476</v>
      </c>
      <c r="B219" s="23" t="s">
        <v>200</v>
      </c>
      <c r="C219" s="25">
        <v>94606364</v>
      </c>
      <c r="D219" s="25">
        <v>132607500</v>
      </c>
      <c r="E219" s="25">
        <v>132607500</v>
      </c>
      <c r="F219" s="28">
        <f t="shared" si="102"/>
        <v>0</v>
      </c>
      <c r="G219" s="24"/>
      <c r="H219" s="26">
        <f t="shared" si="103"/>
        <v>1</v>
      </c>
      <c r="I219" s="10"/>
    </row>
    <row r="220" spans="1:9" ht="13.8" x14ac:dyDescent="0.3">
      <c r="A220" s="17" t="s">
        <v>168</v>
      </c>
      <c r="B220" s="17" t="s">
        <v>169</v>
      </c>
      <c r="C220" s="20">
        <f>+C221</f>
        <v>69884417</v>
      </c>
      <c r="D220" s="20">
        <f>+D221</f>
        <v>235214917</v>
      </c>
      <c r="E220" s="20">
        <f>+E221</f>
        <v>230656456</v>
      </c>
      <c r="F220" s="27">
        <f t="shared" si="102"/>
        <v>4558461</v>
      </c>
      <c r="G220" s="22"/>
      <c r="H220" s="21">
        <f t="shared" si="103"/>
        <v>0.98062001739456006</v>
      </c>
      <c r="I220" s="10"/>
    </row>
    <row r="221" spans="1:9" ht="13.8" x14ac:dyDescent="0.3">
      <c r="A221" s="17" t="s">
        <v>170</v>
      </c>
      <c r="B221" s="17" t="s">
        <v>171</v>
      </c>
      <c r="C221" s="20">
        <f>SUM(C222:C226)</f>
        <v>69884417</v>
      </c>
      <c r="D221" s="20">
        <f t="shared" ref="D221:E221" si="123">SUM(D222:D226)</f>
        <v>235214917</v>
      </c>
      <c r="E221" s="20">
        <f t="shared" si="123"/>
        <v>230656456</v>
      </c>
      <c r="F221" s="27">
        <f t="shared" si="102"/>
        <v>4558461</v>
      </c>
      <c r="G221" s="22"/>
      <c r="H221" s="21">
        <f t="shared" si="103"/>
        <v>0.98062001739456006</v>
      </c>
      <c r="I221" s="10"/>
    </row>
    <row r="222" spans="1:9" ht="13.8" x14ac:dyDescent="0.3">
      <c r="A222" s="29" t="s">
        <v>549</v>
      </c>
      <c r="B222" s="23" t="s">
        <v>286</v>
      </c>
      <c r="C222" s="25">
        <v>0</v>
      </c>
      <c r="D222" s="25">
        <v>15000000</v>
      </c>
      <c r="E222" s="25">
        <v>15000000</v>
      </c>
      <c r="F222" s="28">
        <f t="shared" ref="F222" si="124">+D222-E222</f>
        <v>0</v>
      </c>
      <c r="G222" s="24"/>
      <c r="H222" s="26">
        <f t="shared" ref="H222" si="125">+E222/D222</f>
        <v>1</v>
      </c>
      <c r="I222" s="10"/>
    </row>
    <row r="223" spans="1:9" ht="13.8" x14ac:dyDescent="0.3">
      <c r="A223" s="29" t="s">
        <v>285</v>
      </c>
      <c r="B223" s="23" t="s">
        <v>286</v>
      </c>
      <c r="C223" s="25">
        <v>0</v>
      </c>
      <c r="D223" s="25">
        <v>26405500</v>
      </c>
      <c r="E223" s="25">
        <v>26405494</v>
      </c>
      <c r="F223" s="28">
        <f t="shared" si="102"/>
        <v>6</v>
      </c>
      <c r="G223" s="24"/>
      <c r="H223" s="26">
        <f t="shared" si="103"/>
        <v>0.99999977277461138</v>
      </c>
      <c r="I223" s="10"/>
    </row>
    <row r="224" spans="1:9" ht="13.8" x14ac:dyDescent="0.3">
      <c r="A224" s="23" t="s">
        <v>172</v>
      </c>
      <c r="B224" s="23" t="s">
        <v>173</v>
      </c>
      <c r="C224" s="25">
        <v>69884417</v>
      </c>
      <c r="D224" s="25">
        <v>69884417</v>
      </c>
      <c r="E224" s="25">
        <v>67094299</v>
      </c>
      <c r="F224" s="28">
        <f t="shared" si="102"/>
        <v>2790118</v>
      </c>
      <c r="G224" s="24"/>
      <c r="H224" s="26">
        <f t="shared" si="103"/>
        <v>0.9600752482488335</v>
      </c>
      <c r="I224" s="10"/>
    </row>
    <row r="225" spans="1:9" ht="13.8" x14ac:dyDescent="0.3">
      <c r="A225" s="29" t="s">
        <v>603</v>
      </c>
      <c r="B225" s="23" t="s">
        <v>604</v>
      </c>
      <c r="C225" s="25">
        <v>0</v>
      </c>
      <c r="D225" s="25">
        <v>8302279</v>
      </c>
      <c r="E225" s="25">
        <v>8302279</v>
      </c>
      <c r="F225" s="28">
        <f t="shared" ref="F225" si="126">+D225-E225</f>
        <v>0</v>
      </c>
      <c r="G225" s="24"/>
      <c r="H225" s="26">
        <f t="shared" ref="H225" si="127">+E225/D225</f>
        <v>1</v>
      </c>
      <c r="I225" s="10"/>
    </row>
    <row r="226" spans="1:9" ht="13.8" x14ac:dyDescent="0.3">
      <c r="A226" s="23" t="s">
        <v>172</v>
      </c>
      <c r="B226" s="23" t="s">
        <v>512</v>
      </c>
      <c r="C226" s="25">
        <v>0</v>
      </c>
      <c r="D226" s="25">
        <v>115622721</v>
      </c>
      <c r="E226" s="25">
        <v>113854384</v>
      </c>
      <c r="F226" s="28">
        <f t="shared" ref="F226" si="128">+D226-E226</f>
        <v>1768337</v>
      </c>
      <c r="G226" s="24"/>
      <c r="H226" s="26">
        <f t="shared" ref="H226" si="129">+E226/D226</f>
        <v>0.98470597314519182</v>
      </c>
      <c r="I226" s="10"/>
    </row>
    <row r="227" spans="1:9" ht="13.8" x14ac:dyDescent="0.3">
      <c r="A227" s="30" t="s">
        <v>486</v>
      </c>
      <c r="B227" s="37" t="s">
        <v>487</v>
      </c>
      <c r="C227" s="20">
        <f>+C228</f>
        <v>550289000</v>
      </c>
      <c r="D227" s="20">
        <f>+D228</f>
        <v>0</v>
      </c>
      <c r="E227" s="20">
        <f t="shared" ref="E227:F227" si="130">+E228</f>
        <v>0</v>
      </c>
      <c r="F227" s="20">
        <f t="shared" si="130"/>
        <v>0</v>
      </c>
      <c r="G227" s="24"/>
      <c r="H227" s="21" t="e">
        <f t="shared" si="103"/>
        <v>#DIV/0!</v>
      </c>
      <c r="I227" s="10"/>
    </row>
    <row r="228" spans="1:9" ht="13.8" x14ac:dyDescent="0.3">
      <c r="A228" s="29" t="s">
        <v>488</v>
      </c>
      <c r="B228" s="23" t="s">
        <v>489</v>
      </c>
      <c r="C228" s="25">
        <v>550289000</v>
      </c>
      <c r="D228" s="25">
        <v>0</v>
      </c>
      <c r="E228" s="25">
        <v>0</v>
      </c>
      <c r="F228" s="28">
        <f t="shared" si="102"/>
        <v>0</v>
      </c>
      <c r="G228" s="24"/>
      <c r="H228" s="26" t="e">
        <f t="shared" si="103"/>
        <v>#DIV/0!</v>
      </c>
      <c r="I228" s="10"/>
    </row>
    <row r="229" spans="1:9" ht="13.8" x14ac:dyDescent="0.3">
      <c r="A229" s="17" t="s">
        <v>174</v>
      </c>
      <c r="B229" s="17" t="s">
        <v>175</v>
      </c>
      <c r="C229" s="20">
        <f>+C236+C256+C265+C280+C284+C302+C230</f>
        <v>12424340254.385</v>
      </c>
      <c r="D229" s="20">
        <f>+D236+D256+D265+D280+D284+D302+D230</f>
        <v>19090711151</v>
      </c>
      <c r="E229" s="20">
        <f>+E236+E256+E265+E280+E284+E302+E230</f>
        <v>18576902432</v>
      </c>
      <c r="F229" s="27">
        <f t="shared" si="102"/>
        <v>513808719</v>
      </c>
      <c r="G229" s="22"/>
      <c r="H229" s="21">
        <f t="shared" si="103"/>
        <v>0.9730859309045129</v>
      </c>
      <c r="I229" s="10"/>
    </row>
    <row r="230" spans="1:9" ht="13.8" x14ac:dyDescent="0.3">
      <c r="A230" s="30" t="s">
        <v>289</v>
      </c>
      <c r="B230" s="17" t="s">
        <v>291</v>
      </c>
      <c r="C230" s="20">
        <f>SUM(C231:C235)</f>
        <v>1424884120</v>
      </c>
      <c r="D230" s="20">
        <f>SUM(D231:D235)</f>
        <v>3236098521</v>
      </c>
      <c r="E230" s="20">
        <f>SUM(E231:E235)</f>
        <v>3225224353</v>
      </c>
      <c r="F230" s="27">
        <f t="shared" si="102"/>
        <v>10874168</v>
      </c>
      <c r="G230" s="22"/>
      <c r="H230" s="21">
        <f t="shared" si="103"/>
        <v>0.99663972900409725</v>
      </c>
      <c r="I230" s="10"/>
    </row>
    <row r="231" spans="1:9" ht="13.8" x14ac:dyDescent="0.3">
      <c r="A231" s="29" t="s">
        <v>429</v>
      </c>
      <c r="B231" s="23" t="s">
        <v>408</v>
      </c>
      <c r="C231" s="25">
        <v>0</v>
      </c>
      <c r="D231" s="25">
        <v>598877848</v>
      </c>
      <c r="E231" s="25">
        <v>598876868</v>
      </c>
      <c r="F231" s="28">
        <f t="shared" si="102"/>
        <v>980</v>
      </c>
      <c r="G231" s="24"/>
      <c r="H231" s="26">
        <f t="shared" si="103"/>
        <v>0.99999836360619565</v>
      </c>
      <c r="I231" s="10"/>
    </row>
    <row r="232" spans="1:9" ht="13.8" x14ac:dyDescent="0.3">
      <c r="A232" s="29" t="s">
        <v>290</v>
      </c>
      <c r="B232" s="23" t="s">
        <v>292</v>
      </c>
      <c r="C232" s="25">
        <v>1223264000</v>
      </c>
      <c r="D232" s="25">
        <v>2381407820</v>
      </c>
      <c r="E232" s="25">
        <v>2370546693</v>
      </c>
      <c r="F232" s="28">
        <f t="shared" si="102"/>
        <v>10861127</v>
      </c>
      <c r="G232" s="24"/>
      <c r="H232" s="26">
        <f t="shared" si="103"/>
        <v>0.99543919907006939</v>
      </c>
      <c r="I232" s="10"/>
    </row>
    <row r="233" spans="1:9" ht="13.8" x14ac:dyDescent="0.3">
      <c r="A233" s="29" t="s">
        <v>605</v>
      </c>
      <c r="B233" s="23" t="s">
        <v>606</v>
      </c>
      <c r="C233" s="25">
        <v>0</v>
      </c>
      <c r="D233" s="25">
        <v>162000</v>
      </c>
      <c r="E233" s="25">
        <v>149940</v>
      </c>
      <c r="F233" s="28">
        <f t="shared" si="102"/>
        <v>12060</v>
      </c>
      <c r="G233" s="24"/>
      <c r="H233" s="26">
        <f t="shared" si="103"/>
        <v>0.92555555555555558</v>
      </c>
      <c r="I233" s="10"/>
    </row>
    <row r="234" spans="1:9" ht="13.8" x14ac:dyDescent="0.3">
      <c r="A234" s="29" t="s">
        <v>410</v>
      </c>
      <c r="B234" s="23" t="s">
        <v>293</v>
      </c>
      <c r="C234" s="25">
        <v>0</v>
      </c>
      <c r="D234" s="25">
        <v>47992373</v>
      </c>
      <c r="E234" s="25">
        <v>47992373</v>
      </c>
      <c r="F234" s="28">
        <f t="shared" si="102"/>
        <v>0</v>
      </c>
      <c r="G234" s="24"/>
      <c r="H234" s="26">
        <f t="shared" si="103"/>
        <v>1</v>
      </c>
      <c r="I234" s="10"/>
    </row>
    <row r="235" spans="1:9" ht="13.8" x14ac:dyDescent="0.3">
      <c r="A235" s="29" t="s">
        <v>294</v>
      </c>
      <c r="B235" s="23" t="s">
        <v>293</v>
      </c>
      <c r="C235" s="25">
        <v>201620120</v>
      </c>
      <c r="D235" s="25">
        <v>207658480</v>
      </c>
      <c r="E235" s="25">
        <v>207658479</v>
      </c>
      <c r="F235" s="27">
        <f t="shared" si="102"/>
        <v>1</v>
      </c>
      <c r="G235" s="24"/>
      <c r="H235" s="21">
        <f t="shared" si="103"/>
        <v>0.99999999518440086</v>
      </c>
      <c r="I235" s="10"/>
    </row>
    <row r="236" spans="1:9" ht="13.8" x14ac:dyDescent="0.3">
      <c r="A236" s="17" t="s">
        <v>176</v>
      </c>
      <c r="B236" s="17" t="s">
        <v>177</v>
      </c>
      <c r="C236" s="20">
        <f>SUM(C237:C255)</f>
        <v>668320108.875</v>
      </c>
      <c r="D236" s="20">
        <f>SUM(D237:D255)</f>
        <v>1035972046</v>
      </c>
      <c r="E236" s="20">
        <f>SUM(E237:E255)</f>
        <v>947393644</v>
      </c>
      <c r="F236" s="27">
        <f t="shared" si="102"/>
        <v>88578402</v>
      </c>
      <c r="G236" s="22"/>
      <c r="H236" s="21">
        <f t="shared" si="103"/>
        <v>0.91449730488191183</v>
      </c>
      <c r="I236" s="10"/>
    </row>
    <row r="237" spans="1:9" ht="13.8" x14ac:dyDescent="0.3">
      <c r="A237" s="29" t="s">
        <v>437</v>
      </c>
      <c r="B237" s="23" t="s">
        <v>179</v>
      </c>
      <c r="C237" s="25">
        <v>0</v>
      </c>
      <c r="D237" s="25">
        <v>59429503</v>
      </c>
      <c r="E237" s="25">
        <v>54907017</v>
      </c>
      <c r="F237" s="28">
        <f t="shared" si="102"/>
        <v>4522486</v>
      </c>
      <c r="G237" s="22"/>
      <c r="H237" s="26">
        <f t="shared" si="103"/>
        <v>0.92390166883946512</v>
      </c>
      <c r="I237" s="10"/>
    </row>
    <row r="238" spans="1:9" ht="13.8" hidden="1" x14ac:dyDescent="0.3">
      <c r="A238" s="29" t="s">
        <v>438</v>
      </c>
      <c r="B238" s="23" t="s">
        <v>179</v>
      </c>
      <c r="C238" s="25">
        <v>0</v>
      </c>
      <c r="D238" s="25">
        <v>0</v>
      </c>
      <c r="E238" s="25">
        <v>0</v>
      </c>
      <c r="F238" s="28">
        <f t="shared" si="102"/>
        <v>0</v>
      </c>
      <c r="G238" s="22"/>
      <c r="H238" s="26" t="e">
        <f t="shared" si="103"/>
        <v>#DIV/0!</v>
      </c>
      <c r="I238" s="10"/>
    </row>
    <row r="239" spans="1:9" ht="13.8" x14ac:dyDescent="0.3">
      <c r="A239" s="23" t="s">
        <v>178</v>
      </c>
      <c r="B239" s="23" t="s">
        <v>179</v>
      </c>
      <c r="C239" s="25">
        <v>300000000</v>
      </c>
      <c r="D239" s="25">
        <v>457472370</v>
      </c>
      <c r="E239" s="25">
        <v>457472370</v>
      </c>
      <c r="F239" s="28">
        <f t="shared" si="102"/>
        <v>0</v>
      </c>
      <c r="G239" s="24"/>
      <c r="H239" s="26">
        <f t="shared" si="103"/>
        <v>1</v>
      </c>
      <c r="I239" s="10"/>
    </row>
    <row r="240" spans="1:9" ht="13.8" x14ac:dyDescent="0.3">
      <c r="A240" s="29" t="s">
        <v>607</v>
      </c>
      <c r="B240" s="23" t="s">
        <v>179</v>
      </c>
      <c r="C240" s="25">
        <v>0</v>
      </c>
      <c r="D240" s="25">
        <v>65477515</v>
      </c>
      <c r="E240" s="25">
        <v>0</v>
      </c>
      <c r="F240" s="28">
        <f t="shared" ref="F240" si="131">+D240-E240</f>
        <v>65477515</v>
      </c>
      <c r="G240" s="24"/>
      <c r="H240" s="26">
        <f t="shared" ref="H240" si="132">+E240/D240</f>
        <v>0</v>
      </c>
      <c r="I240" s="10"/>
    </row>
    <row r="241" spans="1:9" ht="13.8" x14ac:dyDescent="0.3">
      <c r="A241" s="23" t="s">
        <v>180</v>
      </c>
      <c r="B241" s="23" t="s">
        <v>181</v>
      </c>
      <c r="C241" s="25">
        <v>95000000</v>
      </c>
      <c r="D241" s="57">
        <v>101472000</v>
      </c>
      <c r="E241" s="57">
        <v>101472000</v>
      </c>
      <c r="F241" s="28">
        <f t="shared" si="102"/>
        <v>0</v>
      </c>
      <c r="G241" s="24"/>
      <c r="H241" s="26">
        <f t="shared" si="103"/>
        <v>1</v>
      </c>
      <c r="I241" s="10"/>
    </row>
    <row r="242" spans="1:9" ht="13.8" x14ac:dyDescent="0.3">
      <c r="A242" s="29" t="s">
        <v>608</v>
      </c>
      <c r="B242" s="23" t="s">
        <v>439</v>
      </c>
      <c r="C242" s="25">
        <v>0</v>
      </c>
      <c r="D242" s="25">
        <v>300000</v>
      </c>
      <c r="E242" s="25">
        <v>300000</v>
      </c>
      <c r="F242" s="28">
        <f t="shared" ref="F242" si="133">+D242-E242</f>
        <v>0</v>
      </c>
      <c r="G242" s="24"/>
      <c r="H242" s="26">
        <f t="shared" ref="H242" si="134">+E242/D242</f>
        <v>1</v>
      </c>
      <c r="I242" s="10"/>
    </row>
    <row r="243" spans="1:9" ht="13.8" x14ac:dyDescent="0.3">
      <c r="A243" s="29" t="s">
        <v>550</v>
      </c>
      <c r="B243" s="23" t="s">
        <v>439</v>
      </c>
      <c r="C243" s="25">
        <v>0</v>
      </c>
      <c r="D243" s="25">
        <v>8276900</v>
      </c>
      <c r="E243" s="25">
        <v>8276900</v>
      </c>
      <c r="F243" s="28">
        <f t="shared" ref="F243" si="135">+D243-E243</f>
        <v>0</v>
      </c>
      <c r="G243" s="24"/>
      <c r="H243" s="26">
        <f t="shared" ref="H243" si="136">+E243/D243</f>
        <v>1</v>
      </c>
      <c r="I243" s="10"/>
    </row>
    <row r="244" spans="1:9" ht="13.8" x14ac:dyDescent="0.3">
      <c r="A244" s="29" t="s">
        <v>440</v>
      </c>
      <c r="B244" s="23" t="s">
        <v>439</v>
      </c>
      <c r="C244" s="25">
        <v>18960592</v>
      </c>
      <c r="D244" s="25">
        <v>13267800</v>
      </c>
      <c r="E244" s="25">
        <v>5583800</v>
      </c>
      <c r="F244" s="28">
        <f t="shared" si="102"/>
        <v>7684000</v>
      </c>
      <c r="G244" s="24"/>
      <c r="H244" s="26">
        <f t="shared" si="103"/>
        <v>0.42085349492756902</v>
      </c>
      <c r="I244" s="10"/>
    </row>
    <row r="245" spans="1:9" ht="13.8" x14ac:dyDescent="0.3">
      <c r="A245" s="29" t="s">
        <v>442</v>
      </c>
      <c r="B245" s="23" t="s">
        <v>296</v>
      </c>
      <c r="C245" s="25">
        <v>0</v>
      </c>
      <c r="D245" s="25">
        <v>43315950</v>
      </c>
      <c r="E245" s="25">
        <v>42139950</v>
      </c>
      <c r="F245" s="28">
        <f t="shared" si="102"/>
        <v>1176000</v>
      </c>
      <c r="G245" s="24"/>
      <c r="H245" s="26">
        <f t="shared" si="103"/>
        <v>0.97285064739432014</v>
      </c>
      <c r="I245" s="10"/>
    </row>
    <row r="246" spans="1:9" ht="13.8" hidden="1" x14ac:dyDescent="0.3">
      <c r="A246" s="29" t="s">
        <v>441</v>
      </c>
      <c r="B246" s="23" t="s">
        <v>296</v>
      </c>
      <c r="C246" s="25">
        <v>0</v>
      </c>
      <c r="D246" s="25">
        <v>0</v>
      </c>
      <c r="E246" s="25">
        <v>0</v>
      </c>
      <c r="F246" s="28">
        <f t="shared" si="102"/>
        <v>0</v>
      </c>
      <c r="G246" s="24"/>
      <c r="H246" s="26" t="e">
        <f t="shared" si="103"/>
        <v>#DIV/0!</v>
      </c>
      <c r="I246" s="10"/>
    </row>
    <row r="247" spans="1:9" ht="13.8" x14ac:dyDescent="0.3">
      <c r="A247" s="29" t="s">
        <v>295</v>
      </c>
      <c r="B247" s="23" t="s">
        <v>296</v>
      </c>
      <c r="C247" s="25">
        <v>200000000</v>
      </c>
      <c r="D247" s="25">
        <v>202905675</v>
      </c>
      <c r="E247" s="25">
        <v>202905675</v>
      </c>
      <c r="F247" s="28">
        <f t="shared" si="102"/>
        <v>0</v>
      </c>
      <c r="G247" s="24"/>
      <c r="H247" s="26">
        <f t="shared" si="103"/>
        <v>1</v>
      </c>
      <c r="I247" s="10"/>
    </row>
    <row r="248" spans="1:9" ht="13.8" hidden="1" x14ac:dyDescent="0.3">
      <c r="A248" s="29" t="s">
        <v>478</v>
      </c>
      <c r="B248" s="23" t="s">
        <v>455</v>
      </c>
      <c r="C248" s="25">
        <v>0</v>
      </c>
      <c r="D248" s="25">
        <v>0</v>
      </c>
      <c r="E248" s="25">
        <v>0</v>
      </c>
      <c r="F248" s="28">
        <f t="shared" si="102"/>
        <v>0</v>
      </c>
      <c r="G248" s="24"/>
      <c r="H248" s="26" t="e">
        <f t="shared" si="103"/>
        <v>#DIV/0!</v>
      </c>
      <c r="I248" s="10"/>
    </row>
    <row r="249" spans="1:9" ht="13.8" hidden="1" x14ac:dyDescent="0.3">
      <c r="A249" s="29" t="s">
        <v>454</v>
      </c>
      <c r="B249" s="23" t="s">
        <v>455</v>
      </c>
      <c r="C249" s="25">
        <v>0</v>
      </c>
      <c r="D249" s="25">
        <v>0</v>
      </c>
      <c r="E249" s="25">
        <v>0</v>
      </c>
      <c r="F249" s="28">
        <f t="shared" si="102"/>
        <v>0</v>
      </c>
      <c r="G249" s="24"/>
      <c r="H249" s="26" t="e">
        <f t="shared" si="103"/>
        <v>#DIV/0!</v>
      </c>
      <c r="I249" s="10"/>
    </row>
    <row r="250" spans="1:9" ht="13.8" x14ac:dyDescent="0.3">
      <c r="A250" s="29" t="s">
        <v>580</v>
      </c>
      <c r="B250" s="23" t="s">
        <v>424</v>
      </c>
      <c r="C250" s="25">
        <v>0</v>
      </c>
      <c r="D250" s="57">
        <v>7583333</v>
      </c>
      <c r="E250" s="57">
        <v>7000000</v>
      </c>
      <c r="F250" s="28">
        <f t="shared" si="102"/>
        <v>583333</v>
      </c>
      <c r="G250" s="24"/>
      <c r="H250" s="26">
        <f t="shared" si="103"/>
        <v>0.92307696365173464</v>
      </c>
      <c r="I250" s="10"/>
    </row>
    <row r="251" spans="1:9" ht="13.8" hidden="1" x14ac:dyDescent="0.3">
      <c r="A251" s="29" t="s">
        <v>423</v>
      </c>
      <c r="B251" s="23" t="s">
        <v>424</v>
      </c>
      <c r="C251" s="25">
        <v>0</v>
      </c>
      <c r="D251" s="25">
        <v>0</v>
      </c>
      <c r="E251" s="25">
        <v>0</v>
      </c>
      <c r="F251" s="28">
        <f t="shared" si="102"/>
        <v>0</v>
      </c>
      <c r="G251" s="24"/>
      <c r="H251" s="26" t="e">
        <f t="shared" si="103"/>
        <v>#DIV/0!</v>
      </c>
      <c r="I251" s="10"/>
    </row>
    <row r="252" spans="1:9" ht="13.8" x14ac:dyDescent="0.3">
      <c r="A252" s="23" t="s">
        <v>182</v>
      </c>
      <c r="B252" s="23" t="s">
        <v>183</v>
      </c>
      <c r="C252" s="25">
        <v>8192000</v>
      </c>
      <c r="D252" s="25">
        <v>11471000</v>
      </c>
      <c r="E252" s="25">
        <v>6985482</v>
      </c>
      <c r="F252" s="28">
        <f t="shared" si="102"/>
        <v>4485518</v>
      </c>
      <c r="G252" s="24"/>
      <c r="H252" s="26">
        <f t="shared" si="103"/>
        <v>0.60896887804027544</v>
      </c>
      <c r="I252" s="10"/>
    </row>
    <row r="253" spans="1:9" ht="13.8" x14ac:dyDescent="0.3">
      <c r="A253" s="23" t="s">
        <v>184</v>
      </c>
      <c r="B253" s="23" t="s">
        <v>185</v>
      </c>
      <c r="C253" s="25">
        <v>40000000</v>
      </c>
      <c r="D253" s="25">
        <v>45000000</v>
      </c>
      <c r="E253" s="25">
        <v>43486600</v>
      </c>
      <c r="F253" s="28">
        <f t="shared" si="102"/>
        <v>1513400</v>
      </c>
      <c r="G253" s="24"/>
      <c r="H253" s="26">
        <f t="shared" si="103"/>
        <v>0.96636888888888894</v>
      </c>
      <c r="I253" s="10"/>
    </row>
    <row r="254" spans="1:9" ht="13.8" x14ac:dyDescent="0.3">
      <c r="A254" s="29" t="s">
        <v>526</v>
      </c>
      <c r="B254" s="23" t="s">
        <v>185</v>
      </c>
      <c r="C254" s="25">
        <v>0</v>
      </c>
      <c r="D254" s="25">
        <v>20000000</v>
      </c>
      <c r="E254" s="25">
        <v>16863850</v>
      </c>
      <c r="F254" s="28">
        <f t="shared" ref="F254" si="137">+D254-E254</f>
        <v>3136150</v>
      </c>
      <c r="G254" s="24"/>
      <c r="H254" s="26">
        <f t="shared" ref="H254" si="138">+E254/D254</f>
        <v>0.84319250000000001</v>
      </c>
      <c r="I254" s="10"/>
    </row>
    <row r="255" spans="1:9" ht="13.8" x14ac:dyDescent="0.3">
      <c r="A255" s="29" t="s">
        <v>297</v>
      </c>
      <c r="B255" s="23" t="s">
        <v>186</v>
      </c>
      <c r="C255" s="25">
        <v>6167516.875</v>
      </c>
      <c r="D255" s="25">
        <v>0</v>
      </c>
      <c r="E255" s="25">
        <v>0</v>
      </c>
      <c r="F255" s="28">
        <f t="shared" si="102"/>
        <v>0</v>
      </c>
      <c r="G255" s="24"/>
      <c r="H255" s="26" t="e">
        <f t="shared" si="103"/>
        <v>#DIV/0!</v>
      </c>
      <c r="I255" s="10"/>
    </row>
    <row r="256" spans="1:9" ht="13.8" x14ac:dyDescent="0.3">
      <c r="A256" s="17" t="s">
        <v>187</v>
      </c>
      <c r="B256" s="17" t="s">
        <v>188</v>
      </c>
      <c r="C256" s="20">
        <f>SUM(C257:C264)</f>
        <v>879723705</v>
      </c>
      <c r="D256" s="20">
        <f>SUM(D257:D264)</f>
        <v>1304888565</v>
      </c>
      <c r="E256" s="20">
        <f>SUM(E257:E264)</f>
        <v>1150349419</v>
      </c>
      <c r="F256" s="27">
        <f t="shared" si="102"/>
        <v>154539146</v>
      </c>
      <c r="G256" s="22"/>
      <c r="H256" s="21">
        <f t="shared" si="103"/>
        <v>0.88156908555635938</v>
      </c>
      <c r="I256" s="10"/>
    </row>
    <row r="257" spans="1:10" ht="13.8" x14ac:dyDescent="0.3">
      <c r="A257" s="50" t="s">
        <v>189</v>
      </c>
      <c r="B257" s="23" t="s">
        <v>190</v>
      </c>
      <c r="C257" s="25">
        <v>8185000</v>
      </c>
      <c r="D257" s="25">
        <v>28185000</v>
      </c>
      <c r="E257" s="25">
        <v>23498038</v>
      </c>
      <c r="F257" s="28">
        <f t="shared" si="102"/>
        <v>4686962</v>
      </c>
      <c r="G257" s="24"/>
      <c r="H257" s="26">
        <f t="shared" si="103"/>
        <v>0.83370722015256338</v>
      </c>
      <c r="I257" s="10"/>
    </row>
    <row r="258" spans="1:10" ht="13.8" x14ac:dyDescent="0.3">
      <c r="A258" s="23" t="s">
        <v>191</v>
      </c>
      <c r="B258" s="23" t="s">
        <v>192</v>
      </c>
      <c r="C258" s="25">
        <v>586538705</v>
      </c>
      <c r="D258" s="52">
        <v>586895705</v>
      </c>
      <c r="E258" s="25">
        <v>445900824</v>
      </c>
      <c r="F258" s="28">
        <f t="shared" ref="F258:F264" si="139">+D258-E258</f>
        <v>140994881</v>
      </c>
      <c r="G258" s="24"/>
      <c r="H258" s="26">
        <f t="shared" si="103"/>
        <v>0.75976160704737139</v>
      </c>
      <c r="I258" s="10"/>
    </row>
    <row r="259" spans="1:10" ht="13.8" x14ac:dyDescent="0.3">
      <c r="A259" s="29" t="s">
        <v>425</v>
      </c>
      <c r="B259" s="23" t="s">
        <v>299</v>
      </c>
      <c r="C259" s="25">
        <v>0</v>
      </c>
      <c r="D259" s="25">
        <v>23846667</v>
      </c>
      <c r="E259" s="25">
        <v>23740000</v>
      </c>
      <c r="F259" s="28">
        <f t="shared" si="139"/>
        <v>106667</v>
      </c>
      <c r="G259" s="24"/>
      <c r="H259" s="26">
        <f t="shared" si="103"/>
        <v>0.99552696399878438</v>
      </c>
      <c r="I259" s="10"/>
    </row>
    <row r="260" spans="1:10" ht="13.8" x14ac:dyDescent="0.3">
      <c r="A260" s="29" t="s">
        <v>298</v>
      </c>
      <c r="B260" s="23" t="s">
        <v>299</v>
      </c>
      <c r="C260" s="25">
        <v>35000000</v>
      </c>
      <c r="D260" s="25">
        <v>88738250</v>
      </c>
      <c r="E260" s="25">
        <v>88308250</v>
      </c>
      <c r="F260" s="28">
        <f t="shared" si="139"/>
        <v>430000</v>
      </c>
      <c r="G260" s="24"/>
      <c r="H260" s="26">
        <f t="shared" si="103"/>
        <v>0.99515428803250006</v>
      </c>
      <c r="I260" s="10"/>
    </row>
    <row r="261" spans="1:10" ht="13.8" x14ac:dyDescent="0.3">
      <c r="A261" s="29" t="s">
        <v>443</v>
      </c>
      <c r="B261" s="23" t="s">
        <v>301</v>
      </c>
      <c r="C261" s="25">
        <v>0</v>
      </c>
      <c r="D261" s="25">
        <v>127486288</v>
      </c>
      <c r="E261" s="25">
        <v>119165652</v>
      </c>
      <c r="F261" s="28">
        <f t="shared" si="139"/>
        <v>8320636</v>
      </c>
      <c r="G261" s="24"/>
      <c r="H261" s="26">
        <f t="shared" si="103"/>
        <v>0.93473309066775867</v>
      </c>
      <c r="I261" s="10"/>
    </row>
    <row r="262" spans="1:10" ht="13.8" hidden="1" x14ac:dyDescent="0.3">
      <c r="A262" s="29" t="s">
        <v>444</v>
      </c>
      <c r="B262" s="23" t="s">
        <v>301</v>
      </c>
      <c r="C262" s="25">
        <v>0</v>
      </c>
      <c r="D262" s="25">
        <v>0</v>
      </c>
      <c r="E262" s="25">
        <v>0</v>
      </c>
      <c r="F262" s="28">
        <f t="shared" si="139"/>
        <v>0</v>
      </c>
      <c r="G262" s="24"/>
      <c r="H262" s="26" t="e">
        <f t="shared" si="103"/>
        <v>#DIV/0!</v>
      </c>
      <c r="I262" s="10"/>
    </row>
    <row r="263" spans="1:10" ht="13.8" hidden="1" x14ac:dyDescent="0.3">
      <c r="A263" s="29" t="s">
        <v>479</v>
      </c>
      <c r="B263" s="23" t="s">
        <v>301</v>
      </c>
      <c r="C263" s="25">
        <v>0</v>
      </c>
      <c r="D263" s="25">
        <v>0</v>
      </c>
      <c r="E263" s="25">
        <v>0</v>
      </c>
      <c r="F263" s="28">
        <f t="shared" si="139"/>
        <v>0</v>
      </c>
      <c r="G263" s="24"/>
      <c r="H263" s="26" t="e">
        <f t="shared" si="103"/>
        <v>#DIV/0!</v>
      </c>
      <c r="I263" s="10"/>
    </row>
    <row r="264" spans="1:10" ht="13.8" x14ac:dyDescent="0.3">
      <c r="A264" s="29" t="s">
        <v>300</v>
      </c>
      <c r="B264" s="23" t="s">
        <v>301</v>
      </c>
      <c r="C264" s="25">
        <v>250000000</v>
      </c>
      <c r="D264" s="25">
        <v>449736655</v>
      </c>
      <c r="E264" s="25">
        <v>449736655</v>
      </c>
      <c r="F264" s="28">
        <f t="shared" si="139"/>
        <v>0</v>
      </c>
      <c r="G264" s="24"/>
      <c r="H264" s="26">
        <f t="shared" si="103"/>
        <v>1</v>
      </c>
      <c r="I264" s="10"/>
    </row>
    <row r="265" spans="1:10" ht="13.8" x14ac:dyDescent="0.3">
      <c r="A265" s="17" t="s">
        <v>193</v>
      </c>
      <c r="B265" s="17" t="s">
        <v>194</v>
      </c>
      <c r="C265" s="20">
        <f>SUM(C266:C279)</f>
        <v>9192986468</v>
      </c>
      <c r="D265" s="20">
        <f t="shared" ref="D265:E265" si="140">SUM(D266:D279)</f>
        <v>13043523413</v>
      </c>
      <c r="E265" s="20">
        <f t="shared" si="140"/>
        <v>12817740711</v>
      </c>
      <c r="F265" s="27">
        <f t="shared" si="102"/>
        <v>225782702</v>
      </c>
      <c r="G265" s="22"/>
      <c r="H265" s="21">
        <f t="shared" si="103"/>
        <v>0.98269005276787635</v>
      </c>
      <c r="I265" s="10"/>
    </row>
    <row r="266" spans="1:10" ht="13.8" x14ac:dyDescent="0.3">
      <c r="A266" s="29" t="s">
        <v>551</v>
      </c>
      <c r="B266" s="23" t="s">
        <v>196</v>
      </c>
      <c r="C266" s="25">
        <v>0</v>
      </c>
      <c r="D266" s="25">
        <v>395000000</v>
      </c>
      <c r="E266" s="25">
        <v>389110053</v>
      </c>
      <c r="F266" s="28">
        <f t="shared" ref="F266" si="141">+D266-E266</f>
        <v>5889947</v>
      </c>
      <c r="G266" s="24"/>
      <c r="H266" s="26">
        <f t="shared" ref="H266" si="142">+E266/D266</f>
        <v>0.98508874177215189</v>
      </c>
      <c r="I266" s="10"/>
    </row>
    <row r="267" spans="1:10" ht="13.8" x14ac:dyDescent="0.3">
      <c r="A267" s="23" t="s">
        <v>195</v>
      </c>
      <c r="B267" s="23" t="s">
        <v>196</v>
      </c>
      <c r="C267" s="25">
        <v>4211258502</v>
      </c>
      <c r="D267" s="25">
        <v>4269347831</v>
      </c>
      <c r="E267" s="25">
        <v>4179375588</v>
      </c>
      <c r="F267" s="28">
        <f t="shared" si="102"/>
        <v>89972243</v>
      </c>
      <c r="G267" s="24"/>
      <c r="H267" s="26">
        <f t="shared" si="103"/>
        <v>0.97892599840502426</v>
      </c>
      <c r="I267" s="10"/>
    </row>
    <row r="268" spans="1:10" ht="13.8" x14ac:dyDescent="0.3">
      <c r="A268" s="29" t="s">
        <v>553</v>
      </c>
      <c r="B268" s="23" t="s">
        <v>552</v>
      </c>
      <c r="C268" s="25">
        <v>0</v>
      </c>
      <c r="D268" s="25">
        <v>271000000</v>
      </c>
      <c r="E268" s="25">
        <v>271000000</v>
      </c>
      <c r="F268" s="28">
        <f t="shared" si="102"/>
        <v>0</v>
      </c>
      <c r="G268" s="24"/>
      <c r="H268" s="26">
        <f t="shared" si="103"/>
        <v>1</v>
      </c>
      <c r="I268" s="10"/>
    </row>
    <row r="269" spans="1:10" ht="13.8" x14ac:dyDescent="0.3">
      <c r="A269" s="23" t="s">
        <v>197</v>
      </c>
      <c r="B269" s="23" t="s">
        <v>199</v>
      </c>
      <c r="C269" s="25">
        <v>2910898796</v>
      </c>
      <c r="D269" s="25">
        <v>3007822196</v>
      </c>
      <c r="E269" s="25">
        <v>3003044358</v>
      </c>
      <c r="F269" s="28">
        <f t="shared" si="102"/>
        <v>4777838</v>
      </c>
      <c r="G269" s="24"/>
      <c r="H269" s="26">
        <f t="shared" si="103"/>
        <v>0.99841152911021336</v>
      </c>
      <c r="I269" s="10"/>
      <c r="J269" s="32"/>
    </row>
    <row r="270" spans="1:10" ht="13.8" x14ac:dyDescent="0.3">
      <c r="A270" s="29" t="s">
        <v>411</v>
      </c>
      <c r="B270" s="23" t="s">
        <v>303</v>
      </c>
      <c r="C270" s="25">
        <v>0</v>
      </c>
      <c r="D270" s="57">
        <v>2030002687</v>
      </c>
      <c r="E270" s="57">
        <v>1909366909</v>
      </c>
      <c r="F270" s="28">
        <f t="shared" si="102"/>
        <v>120635778</v>
      </c>
      <c r="G270" s="24"/>
      <c r="H270" s="26">
        <f t="shared" si="103"/>
        <v>0.94057358703387761</v>
      </c>
      <c r="I270" s="10"/>
      <c r="J270" s="32"/>
    </row>
    <row r="271" spans="1:10" ht="13.8" hidden="1" x14ac:dyDescent="0.3">
      <c r="A271" s="29" t="s">
        <v>426</v>
      </c>
      <c r="B271" s="23" t="s">
        <v>303</v>
      </c>
      <c r="C271" s="25">
        <v>0</v>
      </c>
      <c r="D271" s="25">
        <v>0</v>
      </c>
      <c r="E271" s="25">
        <v>0</v>
      </c>
      <c r="F271" s="28">
        <f t="shared" si="102"/>
        <v>0</v>
      </c>
      <c r="G271" s="24"/>
      <c r="H271" s="26" t="e">
        <f t="shared" si="103"/>
        <v>#DIV/0!</v>
      </c>
      <c r="I271" s="10"/>
      <c r="J271" s="32"/>
    </row>
    <row r="272" spans="1:10" ht="13.8" hidden="1" x14ac:dyDescent="0.3">
      <c r="A272" s="29" t="s">
        <v>480</v>
      </c>
      <c r="B272" s="23" t="s">
        <v>303</v>
      </c>
      <c r="C272" s="25">
        <v>0</v>
      </c>
      <c r="D272" s="25">
        <v>0</v>
      </c>
      <c r="E272" s="25">
        <v>0</v>
      </c>
      <c r="F272" s="28">
        <f t="shared" si="102"/>
        <v>0</v>
      </c>
      <c r="G272" s="24"/>
      <c r="H272" s="26" t="e">
        <f t="shared" si="103"/>
        <v>#DIV/0!</v>
      </c>
      <c r="I272" s="10"/>
      <c r="J272" s="32"/>
    </row>
    <row r="273" spans="1:9" ht="13.8" x14ac:dyDescent="0.3">
      <c r="A273" s="29" t="s">
        <v>302</v>
      </c>
      <c r="B273" s="23" t="s">
        <v>303</v>
      </c>
      <c r="C273" s="25">
        <v>2000000000</v>
      </c>
      <c r="D273" s="25">
        <v>2955802699</v>
      </c>
      <c r="E273" s="25">
        <v>2954960073</v>
      </c>
      <c r="F273" s="28">
        <f t="shared" si="102"/>
        <v>842626</v>
      </c>
      <c r="G273" s="24"/>
      <c r="H273" s="26">
        <f t="shared" si="103"/>
        <v>0.99971492481541979</v>
      </c>
      <c r="I273" s="10"/>
    </row>
    <row r="274" spans="1:9" ht="13.8" x14ac:dyDescent="0.3">
      <c r="A274" s="29" t="s">
        <v>500</v>
      </c>
      <c r="B274" s="23" t="s">
        <v>303</v>
      </c>
      <c r="C274" s="25">
        <v>0</v>
      </c>
      <c r="D274" s="25">
        <v>45000000</v>
      </c>
      <c r="E274" s="25">
        <v>41456820</v>
      </c>
      <c r="F274" s="28">
        <f t="shared" si="102"/>
        <v>3543180</v>
      </c>
      <c r="G274" s="24"/>
      <c r="H274" s="26">
        <f t="shared" si="103"/>
        <v>0.92126266666666667</v>
      </c>
      <c r="I274" s="10"/>
    </row>
    <row r="275" spans="1:9" ht="13.8" hidden="1" x14ac:dyDescent="0.3">
      <c r="A275" s="29" t="s">
        <v>481</v>
      </c>
      <c r="B275" s="23" t="s">
        <v>200</v>
      </c>
      <c r="C275" s="25">
        <v>0</v>
      </c>
      <c r="D275" s="25">
        <v>0</v>
      </c>
      <c r="E275" s="25">
        <v>0</v>
      </c>
      <c r="F275" s="28">
        <f t="shared" si="102"/>
        <v>0</v>
      </c>
      <c r="G275" s="24"/>
      <c r="H275" s="26" t="e">
        <f t="shared" si="103"/>
        <v>#DIV/0!</v>
      </c>
      <c r="I275" s="10"/>
    </row>
    <row r="276" spans="1:9" ht="13.8" x14ac:dyDescent="0.3">
      <c r="A276" s="23" t="s">
        <v>201</v>
      </c>
      <c r="B276" s="23" t="s">
        <v>202</v>
      </c>
      <c r="C276" s="25">
        <v>43688000</v>
      </c>
      <c r="D276" s="25">
        <v>43688000</v>
      </c>
      <c r="E276" s="25">
        <v>43687790</v>
      </c>
      <c r="F276" s="28">
        <f t="shared" si="102"/>
        <v>210</v>
      </c>
      <c r="G276" s="24"/>
      <c r="H276" s="26">
        <f t="shared" si="103"/>
        <v>0.99999519318806085</v>
      </c>
      <c r="I276" s="10"/>
    </row>
    <row r="277" spans="1:9" ht="13.8" hidden="1" x14ac:dyDescent="0.3">
      <c r="A277" s="29" t="s">
        <v>456</v>
      </c>
      <c r="B277" s="23" t="s">
        <v>204</v>
      </c>
      <c r="C277" s="25">
        <v>0</v>
      </c>
      <c r="D277" s="25">
        <v>0</v>
      </c>
      <c r="E277" s="25">
        <v>0</v>
      </c>
      <c r="F277" s="28">
        <f t="shared" si="102"/>
        <v>0</v>
      </c>
      <c r="G277" s="24"/>
      <c r="H277" s="26" t="e">
        <f t="shared" si="103"/>
        <v>#DIV/0!</v>
      </c>
      <c r="I277" s="10"/>
    </row>
    <row r="278" spans="1:9" ht="13.8" hidden="1" x14ac:dyDescent="0.3">
      <c r="A278" s="29" t="s">
        <v>482</v>
      </c>
      <c r="B278" s="23" t="s">
        <v>204</v>
      </c>
      <c r="C278" s="25">
        <v>0</v>
      </c>
      <c r="D278" s="25">
        <v>0</v>
      </c>
      <c r="E278" s="25">
        <v>0</v>
      </c>
      <c r="F278" s="28">
        <f t="shared" si="102"/>
        <v>0</v>
      </c>
      <c r="G278" s="24"/>
      <c r="H278" s="26" t="e">
        <f t="shared" si="103"/>
        <v>#DIV/0!</v>
      </c>
      <c r="I278" s="10"/>
    </row>
    <row r="279" spans="1:9" ht="13.8" x14ac:dyDescent="0.3">
      <c r="A279" s="23" t="s">
        <v>203</v>
      </c>
      <c r="B279" s="23" t="s">
        <v>204</v>
      </c>
      <c r="C279" s="25">
        <v>27141170</v>
      </c>
      <c r="D279" s="25">
        <v>25860000</v>
      </c>
      <c r="E279" s="25">
        <v>25739120</v>
      </c>
      <c r="F279" s="28">
        <f t="shared" si="102"/>
        <v>120880</v>
      </c>
      <c r="G279" s="24"/>
      <c r="H279" s="26">
        <f t="shared" si="103"/>
        <v>0.99532559938128384</v>
      </c>
      <c r="I279" s="10"/>
    </row>
    <row r="280" spans="1:9" ht="13.8" x14ac:dyDescent="0.3">
      <c r="A280" s="17" t="s">
        <v>205</v>
      </c>
      <c r="B280" s="17" t="s">
        <v>206</v>
      </c>
      <c r="C280" s="20">
        <f>SUM(C281:C283)</f>
        <v>0</v>
      </c>
      <c r="D280" s="20">
        <f t="shared" ref="D280:E280" si="143">SUM(D281:D283)</f>
        <v>4087776</v>
      </c>
      <c r="E280" s="20">
        <f t="shared" si="143"/>
        <v>4087776</v>
      </c>
      <c r="F280" s="27">
        <f t="shared" si="102"/>
        <v>0</v>
      </c>
      <c r="G280" s="22"/>
      <c r="H280" s="21">
        <f t="shared" si="103"/>
        <v>1</v>
      </c>
      <c r="I280" s="10"/>
    </row>
    <row r="281" spans="1:9" ht="13.8" hidden="1" x14ac:dyDescent="0.3">
      <c r="A281" s="23" t="s">
        <v>207</v>
      </c>
      <c r="B281" s="23" t="s">
        <v>208</v>
      </c>
      <c r="C281" s="25">
        <v>0</v>
      </c>
      <c r="D281" s="25">
        <v>0</v>
      </c>
      <c r="E281" s="25">
        <v>0</v>
      </c>
      <c r="F281" s="28">
        <f t="shared" si="102"/>
        <v>0</v>
      </c>
      <c r="G281" s="24"/>
      <c r="H281" s="26" t="e">
        <f t="shared" si="103"/>
        <v>#DIV/0!</v>
      </c>
      <c r="I281" s="10"/>
    </row>
    <row r="282" spans="1:9" ht="13.8" x14ac:dyDescent="0.3">
      <c r="A282" s="29" t="s">
        <v>529</v>
      </c>
      <c r="B282" s="23" t="s">
        <v>527</v>
      </c>
      <c r="C282" s="25">
        <v>0</v>
      </c>
      <c r="D282" s="25">
        <v>1375176</v>
      </c>
      <c r="E282" s="25">
        <v>1375176</v>
      </c>
      <c r="F282" s="28">
        <f t="shared" ref="F282:F283" si="144">+D282-E282</f>
        <v>0</v>
      </c>
      <c r="G282" s="24"/>
      <c r="H282" s="26">
        <f t="shared" ref="H282:H283" si="145">+E282/D282</f>
        <v>1</v>
      </c>
      <c r="I282" s="10"/>
    </row>
    <row r="283" spans="1:9" ht="13.8" x14ac:dyDescent="0.3">
      <c r="A283" s="29" t="s">
        <v>530</v>
      </c>
      <c r="B283" s="23" t="s">
        <v>528</v>
      </c>
      <c r="C283" s="25">
        <v>0</v>
      </c>
      <c r="D283" s="25">
        <v>2712600</v>
      </c>
      <c r="E283" s="25">
        <v>2712600</v>
      </c>
      <c r="F283" s="28">
        <f t="shared" si="144"/>
        <v>0</v>
      </c>
      <c r="G283" s="24"/>
      <c r="H283" s="26">
        <f t="shared" si="145"/>
        <v>1</v>
      </c>
      <c r="I283" s="10"/>
    </row>
    <row r="284" spans="1:9" ht="13.8" x14ac:dyDescent="0.3">
      <c r="A284" s="17" t="s">
        <v>209</v>
      </c>
      <c r="B284" s="17" t="s">
        <v>210</v>
      </c>
      <c r="C284" s="20">
        <f>+C285+C300</f>
        <v>198425852.50999999</v>
      </c>
      <c r="D284" s="20">
        <f>+D285+D300</f>
        <v>306140830</v>
      </c>
      <c r="E284" s="20">
        <f>+E285+E300</f>
        <v>274503852</v>
      </c>
      <c r="F284" s="27">
        <f t="shared" si="102"/>
        <v>31636978</v>
      </c>
      <c r="G284" s="22"/>
      <c r="H284" s="21">
        <f t="shared" si="103"/>
        <v>0.89665874362462528</v>
      </c>
      <c r="I284" s="10"/>
    </row>
    <row r="285" spans="1:9" ht="13.8" x14ac:dyDescent="0.3">
      <c r="A285" s="17" t="s">
        <v>211</v>
      </c>
      <c r="B285" s="17" t="s">
        <v>212</v>
      </c>
      <c r="C285" s="20">
        <f>SUM(C286:C299)</f>
        <v>179858452.50999999</v>
      </c>
      <c r="D285" s="20">
        <f>SUM(D286:D299)</f>
        <v>306140830</v>
      </c>
      <c r="E285" s="20">
        <f>SUM(E286:E299)</f>
        <v>274503852</v>
      </c>
      <c r="F285" s="27">
        <f>+D285-E285</f>
        <v>31636978</v>
      </c>
      <c r="G285" s="22"/>
      <c r="H285" s="21">
        <f t="shared" si="103"/>
        <v>0.89665874362462528</v>
      </c>
      <c r="I285" s="10"/>
    </row>
    <row r="286" spans="1:9" ht="13.8" hidden="1" x14ac:dyDescent="0.3">
      <c r="A286" s="29" t="s">
        <v>457</v>
      </c>
      <c r="B286" s="23" t="s">
        <v>214</v>
      </c>
      <c r="C286" s="25">
        <v>0</v>
      </c>
      <c r="D286" s="25">
        <v>0</v>
      </c>
      <c r="E286" s="25">
        <v>0</v>
      </c>
      <c r="F286" s="28">
        <f t="shared" si="102"/>
        <v>0</v>
      </c>
      <c r="G286" s="35"/>
      <c r="H286" s="26" t="e">
        <f t="shared" si="103"/>
        <v>#DIV/0!</v>
      </c>
      <c r="I286" s="10"/>
    </row>
    <row r="287" spans="1:9" ht="13.8" hidden="1" x14ac:dyDescent="0.3">
      <c r="A287" s="29" t="s">
        <v>458</v>
      </c>
      <c r="B287" s="23" t="s">
        <v>214</v>
      </c>
      <c r="C287" s="25">
        <v>0</v>
      </c>
      <c r="D287" s="25">
        <v>0</v>
      </c>
      <c r="E287" s="25">
        <v>0</v>
      </c>
      <c r="F287" s="28">
        <f t="shared" si="102"/>
        <v>0</v>
      </c>
      <c r="G287" s="35"/>
      <c r="H287" s="26" t="e">
        <f t="shared" si="103"/>
        <v>#DIV/0!</v>
      </c>
      <c r="I287" s="10"/>
    </row>
    <row r="288" spans="1:9" ht="13.8" hidden="1" x14ac:dyDescent="0.3">
      <c r="A288" s="29" t="s">
        <v>483</v>
      </c>
      <c r="B288" s="23" t="s">
        <v>214</v>
      </c>
      <c r="C288" s="25">
        <v>0</v>
      </c>
      <c r="D288" s="25">
        <v>0</v>
      </c>
      <c r="E288" s="25">
        <v>0</v>
      </c>
      <c r="F288" s="28">
        <f t="shared" si="102"/>
        <v>0</v>
      </c>
      <c r="G288" s="35"/>
      <c r="H288" s="26" t="e">
        <f t="shared" si="103"/>
        <v>#DIV/0!</v>
      </c>
      <c r="I288" s="10"/>
    </row>
    <row r="289" spans="1:9" ht="13.8" x14ac:dyDescent="0.3">
      <c r="A289" s="29" t="s">
        <v>457</v>
      </c>
      <c r="B289" s="23" t="s">
        <v>214</v>
      </c>
      <c r="C289" s="25">
        <v>0</v>
      </c>
      <c r="D289" s="25">
        <v>37851668</v>
      </c>
      <c r="E289" s="25">
        <v>32351668</v>
      </c>
      <c r="F289" s="28">
        <f t="shared" ref="F289" si="146">+D289-E289</f>
        <v>5500000</v>
      </c>
      <c r="G289" s="28">
        <f t="shared" ref="G289" si="147">+E289-F289</f>
        <v>26851668</v>
      </c>
      <c r="H289" s="26">
        <f t="shared" ref="H289" si="148">+E289/D289</f>
        <v>0.85469596742737997</v>
      </c>
      <c r="I289" s="10"/>
    </row>
    <row r="290" spans="1:9" ht="13.8" x14ac:dyDescent="0.3">
      <c r="A290" s="23" t="s">
        <v>213</v>
      </c>
      <c r="B290" s="23" t="s">
        <v>214</v>
      </c>
      <c r="C290" s="25">
        <v>104326452.51000001</v>
      </c>
      <c r="D290" s="25">
        <v>114269000</v>
      </c>
      <c r="E290" s="25">
        <v>114148333</v>
      </c>
      <c r="F290" s="28">
        <f t="shared" si="102"/>
        <v>120667</v>
      </c>
      <c r="G290" s="28">
        <f t="shared" si="102"/>
        <v>114027666</v>
      </c>
      <c r="H290" s="26">
        <f t="shared" si="103"/>
        <v>0.99894400931136174</v>
      </c>
      <c r="I290" s="10"/>
    </row>
    <row r="291" spans="1:9" ht="13.8" hidden="1" x14ac:dyDescent="0.3">
      <c r="A291" s="29" t="s">
        <v>427</v>
      </c>
      <c r="B291" s="23" t="s">
        <v>305</v>
      </c>
      <c r="C291" s="25">
        <v>0</v>
      </c>
      <c r="D291" s="25">
        <v>0</v>
      </c>
      <c r="E291" s="25">
        <v>0</v>
      </c>
      <c r="F291" s="28">
        <f t="shared" si="102"/>
        <v>0</v>
      </c>
      <c r="G291" s="28"/>
      <c r="H291" s="26" t="e">
        <f t="shared" si="103"/>
        <v>#DIV/0!</v>
      </c>
      <c r="I291" s="10"/>
    </row>
    <row r="292" spans="1:9" ht="13.8" hidden="1" x14ac:dyDescent="0.3">
      <c r="A292" s="29" t="s">
        <v>428</v>
      </c>
      <c r="B292" s="23" t="s">
        <v>305</v>
      </c>
      <c r="C292" s="25">
        <v>0</v>
      </c>
      <c r="D292" s="25">
        <v>0</v>
      </c>
      <c r="E292" s="25">
        <v>0</v>
      </c>
      <c r="F292" s="28">
        <f t="shared" si="102"/>
        <v>0</v>
      </c>
      <c r="G292" s="28"/>
      <c r="H292" s="26" t="e">
        <f t="shared" si="103"/>
        <v>#DIV/0!</v>
      </c>
      <c r="I292" s="10"/>
    </row>
    <row r="293" spans="1:9" ht="13.8" hidden="1" x14ac:dyDescent="0.3">
      <c r="A293" s="29" t="s">
        <v>304</v>
      </c>
      <c r="B293" s="23" t="s">
        <v>305</v>
      </c>
      <c r="C293" s="25">
        <v>0</v>
      </c>
      <c r="D293" s="25">
        <v>0</v>
      </c>
      <c r="E293" s="25">
        <v>0</v>
      </c>
      <c r="F293" s="28">
        <f t="shared" si="102"/>
        <v>0</v>
      </c>
      <c r="G293" s="24"/>
      <c r="H293" s="26" t="e">
        <f t="shared" si="103"/>
        <v>#DIV/0!</v>
      </c>
      <c r="I293" s="10"/>
    </row>
    <row r="294" spans="1:9" ht="13.8" hidden="1" x14ac:dyDescent="0.3">
      <c r="A294" s="29" t="s">
        <v>459</v>
      </c>
      <c r="B294" s="23" t="s">
        <v>216</v>
      </c>
      <c r="C294" s="25">
        <v>0</v>
      </c>
      <c r="D294" s="25">
        <v>0</v>
      </c>
      <c r="E294" s="25">
        <v>0</v>
      </c>
      <c r="F294" s="28">
        <f t="shared" si="102"/>
        <v>0</v>
      </c>
      <c r="G294" s="24"/>
      <c r="H294" s="26" t="e">
        <f t="shared" si="103"/>
        <v>#DIV/0!</v>
      </c>
      <c r="I294" s="10"/>
    </row>
    <row r="295" spans="1:9" ht="13.8" x14ac:dyDescent="0.3">
      <c r="A295" s="29" t="s">
        <v>609</v>
      </c>
      <c r="B295" s="23" t="s">
        <v>216</v>
      </c>
      <c r="C295" s="25">
        <v>0</v>
      </c>
      <c r="D295" s="25">
        <v>2172940</v>
      </c>
      <c r="E295" s="25">
        <v>2172940</v>
      </c>
      <c r="F295" s="28">
        <f t="shared" si="102"/>
        <v>0</v>
      </c>
      <c r="G295" s="24"/>
      <c r="H295" s="26">
        <f t="shared" si="103"/>
        <v>1</v>
      </c>
      <c r="I295" s="10"/>
    </row>
    <row r="296" spans="1:9" ht="13.8" x14ac:dyDescent="0.3">
      <c r="A296" s="29" t="s">
        <v>459</v>
      </c>
      <c r="B296" s="23" t="s">
        <v>216</v>
      </c>
      <c r="C296" s="25">
        <v>0</v>
      </c>
      <c r="D296" s="25">
        <v>3920287</v>
      </c>
      <c r="E296" s="25">
        <v>2373287</v>
      </c>
      <c r="F296" s="28">
        <f t="shared" ref="F296" si="149">+D296-E296</f>
        <v>1547000</v>
      </c>
      <c r="G296" s="24"/>
      <c r="H296" s="26">
        <f t="shared" ref="H296" si="150">+E296/D296</f>
        <v>0.60538603423677906</v>
      </c>
      <c r="I296" s="10"/>
    </row>
    <row r="297" spans="1:9" ht="13.8" x14ac:dyDescent="0.3">
      <c r="A297" s="23" t="s">
        <v>215</v>
      </c>
      <c r="B297" s="23" t="s">
        <v>216</v>
      </c>
      <c r="C297" s="25">
        <v>0</v>
      </c>
      <c r="D297" s="25">
        <v>52693504</v>
      </c>
      <c r="E297" s="25">
        <v>52693504</v>
      </c>
      <c r="F297" s="28">
        <f t="shared" si="102"/>
        <v>0</v>
      </c>
      <c r="G297" s="24"/>
      <c r="H297" s="26">
        <f t="shared" si="103"/>
        <v>1</v>
      </c>
      <c r="I297" s="10"/>
    </row>
    <row r="298" spans="1:9" ht="13.8" x14ac:dyDescent="0.3">
      <c r="A298" s="23" t="s">
        <v>217</v>
      </c>
      <c r="B298" s="23" t="s">
        <v>218</v>
      </c>
      <c r="C298" s="25">
        <v>75532000</v>
      </c>
      <c r="D298" s="25">
        <v>88843831</v>
      </c>
      <c r="E298" s="25">
        <v>64374520</v>
      </c>
      <c r="F298" s="28">
        <f t="shared" si="102"/>
        <v>24469311</v>
      </c>
      <c r="G298" s="24"/>
      <c r="H298" s="26">
        <f t="shared" si="103"/>
        <v>0.72458064083256379</v>
      </c>
      <c r="I298" s="10"/>
    </row>
    <row r="299" spans="1:9" ht="13.8" x14ac:dyDescent="0.3">
      <c r="A299" s="29" t="s">
        <v>581</v>
      </c>
      <c r="B299" s="23" t="s">
        <v>372</v>
      </c>
      <c r="C299" s="25">
        <v>0</v>
      </c>
      <c r="D299" s="25">
        <v>6389600</v>
      </c>
      <c r="E299" s="25">
        <v>6389600</v>
      </c>
      <c r="F299" s="28">
        <f t="shared" si="102"/>
        <v>0</v>
      </c>
      <c r="G299" s="24"/>
      <c r="H299" s="26">
        <f t="shared" si="103"/>
        <v>1</v>
      </c>
      <c r="I299" s="10"/>
    </row>
    <row r="300" spans="1:9" ht="13.8" x14ac:dyDescent="0.3">
      <c r="A300" s="17" t="s">
        <v>219</v>
      </c>
      <c r="B300" s="17" t="s">
        <v>220</v>
      </c>
      <c r="C300" s="20">
        <f>+C301</f>
        <v>18567400</v>
      </c>
      <c r="D300" s="20">
        <f>+D301</f>
        <v>0</v>
      </c>
      <c r="E300" s="20">
        <f>+E301</f>
        <v>0</v>
      </c>
      <c r="F300" s="27">
        <f t="shared" si="102"/>
        <v>0</v>
      </c>
      <c r="G300" s="22"/>
      <c r="H300" s="21" t="e">
        <f t="shared" si="103"/>
        <v>#DIV/0!</v>
      </c>
      <c r="I300" s="10"/>
    </row>
    <row r="301" spans="1:9" ht="13.8" x14ac:dyDescent="0.3">
      <c r="A301" s="23" t="s">
        <v>221</v>
      </c>
      <c r="B301" s="23" t="s">
        <v>222</v>
      </c>
      <c r="C301" s="25">
        <v>18567400</v>
      </c>
      <c r="D301" s="25">
        <v>0</v>
      </c>
      <c r="E301" s="25">
        <v>0</v>
      </c>
      <c r="F301" s="28">
        <f t="shared" si="102"/>
        <v>0</v>
      </c>
      <c r="G301" s="24"/>
      <c r="H301" s="26" t="e">
        <f t="shared" si="103"/>
        <v>#DIV/0!</v>
      </c>
      <c r="I301" s="10"/>
    </row>
    <row r="302" spans="1:9" ht="13.8" x14ac:dyDescent="0.3">
      <c r="A302" s="17" t="s">
        <v>223</v>
      </c>
      <c r="B302" s="17" t="s">
        <v>224</v>
      </c>
      <c r="C302" s="20">
        <f>+C303</f>
        <v>60000000</v>
      </c>
      <c r="D302" s="20">
        <f>+D303</f>
        <v>160000000</v>
      </c>
      <c r="E302" s="20">
        <f>+E303</f>
        <v>157602677</v>
      </c>
      <c r="F302" s="27">
        <f t="shared" si="102"/>
        <v>2397323</v>
      </c>
      <c r="G302" s="22"/>
      <c r="H302" s="21">
        <f t="shared" si="103"/>
        <v>0.98501673125</v>
      </c>
      <c r="I302" s="10"/>
    </row>
    <row r="303" spans="1:9" ht="13.8" x14ac:dyDescent="0.3">
      <c r="A303" s="23" t="s">
        <v>225</v>
      </c>
      <c r="B303" s="23" t="s">
        <v>226</v>
      </c>
      <c r="C303" s="25">
        <v>60000000</v>
      </c>
      <c r="D303" s="25">
        <v>160000000</v>
      </c>
      <c r="E303" s="25">
        <v>157602677</v>
      </c>
      <c r="F303" s="28">
        <f t="shared" si="102"/>
        <v>2397323</v>
      </c>
      <c r="G303" s="24"/>
      <c r="H303" s="26">
        <f t="shared" si="103"/>
        <v>0.98501673125</v>
      </c>
      <c r="I303" s="10"/>
    </row>
    <row r="304" spans="1:9" ht="13.8" x14ac:dyDescent="0.3">
      <c r="A304" s="17" t="s">
        <v>227</v>
      </c>
      <c r="B304" s="17" t="s">
        <v>228</v>
      </c>
      <c r="C304" s="20">
        <f>+C317+C319+C324+C329+C305+C311</f>
        <v>477462925</v>
      </c>
      <c r="D304" s="20">
        <f>+D317+D319+D324+D329+D305+D311</f>
        <v>797015777</v>
      </c>
      <c r="E304" s="20">
        <f>+E317+E319+E324+E329+E305+E311</f>
        <v>745451514</v>
      </c>
      <c r="F304" s="27">
        <f t="shared" si="102"/>
        <v>51564263</v>
      </c>
      <c r="G304" s="22"/>
      <c r="H304" s="21">
        <f t="shared" si="103"/>
        <v>0.93530333465406423</v>
      </c>
      <c r="I304" s="10"/>
    </row>
    <row r="305" spans="1:9" ht="13.8" x14ac:dyDescent="0.3">
      <c r="A305" s="30" t="s">
        <v>306</v>
      </c>
      <c r="B305" s="17" t="s">
        <v>307</v>
      </c>
      <c r="C305" s="20">
        <f>SUM(C309:C310)</f>
        <v>117837000</v>
      </c>
      <c r="D305" s="20">
        <f t="shared" ref="D305:E305" si="151">SUM(D309:D310)</f>
        <v>134753446</v>
      </c>
      <c r="E305" s="20">
        <f t="shared" si="151"/>
        <v>128069645</v>
      </c>
      <c r="F305" s="27">
        <f t="shared" si="102"/>
        <v>6683801</v>
      </c>
      <c r="G305" s="22"/>
      <c r="H305" s="21">
        <f>+E305/D305</f>
        <v>0.9503997767893817</v>
      </c>
      <c r="I305" s="10"/>
    </row>
    <row r="306" spans="1:9" ht="13.8" hidden="1" x14ac:dyDescent="0.3">
      <c r="A306" s="29" t="s">
        <v>460</v>
      </c>
      <c r="B306" s="23" t="s">
        <v>307</v>
      </c>
      <c r="C306" s="25">
        <v>0</v>
      </c>
      <c r="D306" s="25">
        <v>0</v>
      </c>
      <c r="E306" s="25">
        <v>0</v>
      </c>
      <c r="F306" s="28">
        <f t="shared" si="102"/>
        <v>0</v>
      </c>
      <c r="G306" s="24"/>
      <c r="H306" s="26" t="e">
        <f t="shared" si="103"/>
        <v>#DIV/0!</v>
      </c>
      <c r="I306" s="10"/>
    </row>
    <row r="307" spans="1:9" ht="13.8" hidden="1" x14ac:dyDescent="0.3">
      <c r="A307" s="29" t="s">
        <v>461</v>
      </c>
      <c r="B307" s="23" t="s">
        <v>307</v>
      </c>
      <c r="C307" s="25">
        <v>0</v>
      </c>
      <c r="D307" s="25">
        <v>0</v>
      </c>
      <c r="E307" s="25">
        <v>0</v>
      </c>
      <c r="F307" s="28">
        <f t="shared" si="102"/>
        <v>0</v>
      </c>
      <c r="G307" s="24"/>
      <c r="H307" s="26" t="e">
        <f t="shared" si="103"/>
        <v>#DIV/0!</v>
      </c>
      <c r="I307" s="10"/>
    </row>
    <row r="308" spans="1:9" ht="13.8" hidden="1" x14ac:dyDescent="0.3">
      <c r="A308" s="29" t="s">
        <v>484</v>
      </c>
      <c r="B308" s="23" t="s">
        <v>307</v>
      </c>
      <c r="C308" s="25">
        <v>0</v>
      </c>
      <c r="D308" s="25">
        <v>0</v>
      </c>
      <c r="E308" s="25">
        <v>0</v>
      </c>
      <c r="F308" s="28">
        <f t="shared" si="102"/>
        <v>0</v>
      </c>
      <c r="G308" s="24"/>
      <c r="H308" s="26" t="e">
        <f t="shared" si="103"/>
        <v>#DIV/0!</v>
      </c>
      <c r="I308" s="10"/>
    </row>
    <row r="309" spans="1:9" ht="13.8" x14ac:dyDescent="0.3">
      <c r="A309" s="29" t="s">
        <v>308</v>
      </c>
      <c r="B309" s="23" t="s">
        <v>307</v>
      </c>
      <c r="C309" s="25">
        <v>117837000</v>
      </c>
      <c r="D309" s="57">
        <v>100791683</v>
      </c>
      <c r="E309" s="57">
        <v>94107882</v>
      </c>
      <c r="F309" s="28">
        <f t="shared" si="102"/>
        <v>6683801</v>
      </c>
      <c r="G309" s="24"/>
      <c r="H309" s="26">
        <f t="shared" si="103"/>
        <v>0.93368697891471863</v>
      </c>
      <c r="I309" s="10"/>
    </row>
    <row r="310" spans="1:9" ht="13.8" x14ac:dyDescent="0.3">
      <c r="A310" s="29" t="s">
        <v>531</v>
      </c>
      <c r="B310" s="23" t="s">
        <v>307</v>
      </c>
      <c r="C310" s="25">
        <v>0</v>
      </c>
      <c r="D310" s="25">
        <v>33961763</v>
      </c>
      <c r="E310" s="25">
        <v>33961763</v>
      </c>
      <c r="F310" s="28">
        <f t="shared" ref="F310" si="152">+D310-E310</f>
        <v>0</v>
      </c>
      <c r="G310" s="24"/>
      <c r="H310" s="26">
        <f t="shared" ref="H310" si="153">+E310/D310</f>
        <v>1</v>
      </c>
      <c r="I310" s="10"/>
    </row>
    <row r="311" spans="1:9" ht="13.8" x14ac:dyDescent="0.3">
      <c r="A311" s="30" t="s">
        <v>309</v>
      </c>
      <c r="B311" s="17" t="s">
        <v>310</v>
      </c>
      <c r="C311" s="20">
        <f>SUM(C312:C316)</f>
        <v>150000000</v>
      </c>
      <c r="D311" s="20">
        <f>SUM(D312:D316)</f>
        <v>313463999</v>
      </c>
      <c r="E311" s="20">
        <f>SUM(E312:E316)</f>
        <v>285563777</v>
      </c>
      <c r="F311" s="27">
        <f t="shared" si="102"/>
        <v>27900222</v>
      </c>
      <c r="G311" s="22"/>
      <c r="H311" s="21">
        <f t="shared" si="103"/>
        <v>0.91099385546982703</v>
      </c>
      <c r="I311" s="10"/>
    </row>
    <row r="312" spans="1:9" ht="13.8" hidden="1" x14ac:dyDescent="0.3">
      <c r="A312" s="29" t="s">
        <v>462</v>
      </c>
      <c r="B312" s="23" t="s">
        <v>310</v>
      </c>
      <c r="C312" s="25">
        <v>0</v>
      </c>
      <c r="D312" s="25">
        <v>0</v>
      </c>
      <c r="E312" s="25">
        <v>0</v>
      </c>
      <c r="F312" s="28">
        <f t="shared" si="102"/>
        <v>0</v>
      </c>
      <c r="G312" s="24"/>
      <c r="H312" s="26" t="e">
        <f t="shared" si="103"/>
        <v>#DIV/0!</v>
      </c>
      <c r="I312" s="10"/>
    </row>
    <row r="313" spans="1:9" ht="13.8" x14ac:dyDescent="0.3">
      <c r="A313" s="29" t="s">
        <v>311</v>
      </c>
      <c r="B313" s="23" t="s">
        <v>310</v>
      </c>
      <c r="C313" s="25">
        <v>80000000</v>
      </c>
      <c r="D313" s="25">
        <v>245643999</v>
      </c>
      <c r="E313" s="25">
        <v>230195449</v>
      </c>
      <c r="F313" s="28">
        <f t="shared" si="102"/>
        <v>15448550</v>
      </c>
      <c r="G313" s="24"/>
      <c r="H313" s="26">
        <f t="shared" si="103"/>
        <v>0.93711000446626014</v>
      </c>
      <c r="I313" s="10"/>
    </row>
    <row r="314" spans="1:9" ht="13.8" x14ac:dyDescent="0.3">
      <c r="A314" s="29" t="s">
        <v>520</v>
      </c>
      <c r="B314" s="23" t="s">
        <v>310</v>
      </c>
      <c r="C314" s="25">
        <v>0</v>
      </c>
      <c r="D314" s="25">
        <v>30000000</v>
      </c>
      <c r="E314" s="25">
        <v>30000000</v>
      </c>
      <c r="F314" s="28">
        <f t="shared" ref="F314" si="154">+D314-E314</f>
        <v>0</v>
      </c>
      <c r="G314" s="24"/>
      <c r="H314" s="26">
        <f t="shared" ref="H314" si="155">+E314/D314</f>
        <v>1</v>
      </c>
      <c r="I314" s="10"/>
    </row>
    <row r="315" spans="1:9" ht="13.8" hidden="1" x14ac:dyDescent="0.3">
      <c r="A315" s="29" t="s">
        <v>412</v>
      </c>
      <c r="B315" s="23" t="s">
        <v>313</v>
      </c>
      <c r="C315" s="25">
        <v>0</v>
      </c>
      <c r="D315" s="25">
        <v>0</v>
      </c>
      <c r="E315" s="25">
        <v>0</v>
      </c>
      <c r="F315" s="28">
        <f t="shared" si="102"/>
        <v>0</v>
      </c>
      <c r="G315" s="24"/>
      <c r="H315" s="26" t="e">
        <f t="shared" si="103"/>
        <v>#DIV/0!</v>
      </c>
      <c r="I315" s="10"/>
    </row>
    <row r="316" spans="1:9" ht="13.8" x14ac:dyDescent="0.3">
      <c r="A316" s="29" t="s">
        <v>312</v>
      </c>
      <c r="B316" s="23" t="s">
        <v>313</v>
      </c>
      <c r="C316" s="25">
        <v>70000000</v>
      </c>
      <c r="D316" s="25">
        <v>37820000</v>
      </c>
      <c r="E316" s="25">
        <v>25368328</v>
      </c>
      <c r="F316" s="28">
        <f t="shared" si="102"/>
        <v>12451672</v>
      </c>
      <c r="G316" s="24"/>
      <c r="H316" s="26">
        <f t="shared" si="103"/>
        <v>0.67076488630354314</v>
      </c>
      <c r="I316" s="10"/>
    </row>
    <row r="317" spans="1:9" ht="13.8" x14ac:dyDescent="0.3">
      <c r="A317" s="17" t="s">
        <v>229</v>
      </c>
      <c r="B317" s="17" t="s">
        <v>230</v>
      </c>
      <c r="C317" s="20">
        <f>+C318</f>
        <v>29625925</v>
      </c>
      <c r="D317" s="20">
        <f>+D318</f>
        <v>29625925</v>
      </c>
      <c r="E317" s="20">
        <f>+E318</f>
        <v>29542090</v>
      </c>
      <c r="F317" s="27">
        <f t="shared" si="102"/>
        <v>83835</v>
      </c>
      <c r="G317" s="22"/>
      <c r="H317" s="21">
        <f t="shared" si="103"/>
        <v>0.99717021493843649</v>
      </c>
      <c r="I317" s="10"/>
    </row>
    <row r="318" spans="1:9" ht="13.8" x14ac:dyDescent="0.3">
      <c r="A318" s="23" t="s">
        <v>231</v>
      </c>
      <c r="B318" s="23" t="s">
        <v>232</v>
      </c>
      <c r="C318" s="25">
        <v>29625925</v>
      </c>
      <c r="D318" s="25">
        <v>29625925</v>
      </c>
      <c r="E318" s="25">
        <v>29542090</v>
      </c>
      <c r="F318" s="28">
        <f t="shared" si="102"/>
        <v>83835</v>
      </c>
      <c r="G318" s="24"/>
      <c r="H318" s="26">
        <f t="shared" si="103"/>
        <v>0.99717021493843649</v>
      </c>
      <c r="I318" s="10"/>
    </row>
    <row r="319" spans="1:9" ht="13.8" x14ac:dyDescent="0.3">
      <c r="A319" s="17" t="s">
        <v>233</v>
      </c>
      <c r="B319" s="17" t="s">
        <v>234</v>
      </c>
      <c r="C319" s="20">
        <f>SUM(C320:C323)</f>
        <v>120000000</v>
      </c>
      <c r="D319" s="20">
        <f t="shared" ref="D319:E319" si="156">SUM(D320:D323)</f>
        <v>164572407</v>
      </c>
      <c r="E319" s="20">
        <f t="shared" si="156"/>
        <v>149359418</v>
      </c>
      <c r="F319" s="27">
        <f t="shared" si="102"/>
        <v>15212989</v>
      </c>
      <c r="G319" s="22"/>
      <c r="H319" s="21">
        <f t="shared" si="103"/>
        <v>0.90756051225525314</v>
      </c>
      <c r="I319" s="10"/>
    </row>
    <row r="320" spans="1:9" ht="13.8" x14ac:dyDescent="0.3">
      <c r="A320" s="29" t="s">
        <v>513</v>
      </c>
      <c r="B320" s="23" t="s">
        <v>236</v>
      </c>
      <c r="C320" s="25">
        <v>0</v>
      </c>
      <c r="D320" s="25">
        <v>42953123</v>
      </c>
      <c r="E320" s="25">
        <v>29693949</v>
      </c>
      <c r="F320" s="28">
        <f t="shared" ref="F320" si="157">+D320-E320</f>
        <v>13259174</v>
      </c>
      <c r="G320" s="24"/>
      <c r="H320" s="26">
        <f t="shared" ref="H320" si="158">+E320/D320</f>
        <v>0.69131059457539323</v>
      </c>
      <c r="I320" s="10"/>
    </row>
    <row r="321" spans="1:9" ht="13.8" x14ac:dyDescent="0.3">
      <c r="A321" s="23" t="s">
        <v>235</v>
      </c>
      <c r="B321" s="23" t="s">
        <v>236</v>
      </c>
      <c r="C321" s="25">
        <v>120000000</v>
      </c>
      <c r="D321" s="25">
        <v>120000000</v>
      </c>
      <c r="E321" s="25">
        <v>118177865</v>
      </c>
      <c r="F321" s="28">
        <f t="shared" si="102"/>
        <v>1822135</v>
      </c>
      <c r="G321" s="24"/>
      <c r="H321" s="26">
        <f t="shared" si="103"/>
        <v>0.98481554166666663</v>
      </c>
      <c r="I321" s="10"/>
    </row>
    <row r="322" spans="1:9" ht="13.8" hidden="1" x14ac:dyDescent="0.3">
      <c r="A322" s="29" t="s">
        <v>463</v>
      </c>
      <c r="B322" s="23" t="s">
        <v>236</v>
      </c>
      <c r="C322" s="25">
        <v>0</v>
      </c>
      <c r="D322" s="25">
        <v>0</v>
      </c>
      <c r="E322" s="25">
        <v>0</v>
      </c>
      <c r="F322" s="28">
        <f t="shared" ref="F322" si="159">+D322-E322</f>
        <v>0</v>
      </c>
      <c r="G322" s="24"/>
      <c r="H322" s="26" t="e">
        <f t="shared" si="103"/>
        <v>#DIV/0!</v>
      </c>
      <c r="I322" s="10"/>
    </row>
    <row r="323" spans="1:9" ht="13.8" x14ac:dyDescent="0.3">
      <c r="A323" s="29" t="s">
        <v>514</v>
      </c>
      <c r="B323" s="23" t="s">
        <v>515</v>
      </c>
      <c r="C323" s="25">
        <v>0</v>
      </c>
      <c r="D323" s="25">
        <v>1619284</v>
      </c>
      <c r="E323" s="25">
        <v>1487604</v>
      </c>
      <c r="F323" s="28">
        <f t="shared" ref="F323" si="160">+D323-E323</f>
        <v>131680</v>
      </c>
      <c r="G323" s="24"/>
      <c r="H323" s="26">
        <f t="shared" ref="H323" si="161">+E323/D323</f>
        <v>0.91868010799834987</v>
      </c>
      <c r="I323" s="10"/>
    </row>
    <row r="324" spans="1:9" ht="13.8" x14ac:dyDescent="0.3">
      <c r="A324" s="17" t="s">
        <v>237</v>
      </c>
      <c r="B324" s="17" t="s">
        <v>238</v>
      </c>
      <c r="C324" s="20">
        <f>SUM(C325:C328)</f>
        <v>60000000</v>
      </c>
      <c r="D324" s="20">
        <f t="shared" ref="D324:E324" si="162">SUM(D325:D328)</f>
        <v>154600000</v>
      </c>
      <c r="E324" s="20">
        <f t="shared" si="162"/>
        <v>152916584</v>
      </c>
      <c r="F324" s="27">
        <f>+D324-E324</f>
        <v>1683416</v>
      </c>
      <c r="G324" s="22"/>
      <c r="H324" s="21">
        <f t="shared" si="103"/>
        <v>0.98911115135834415</v>
      </c>
      <c r="I324" s="10"/>
    </row>
    <row r="325" spans="1:9" ht="13.8" hidden="1" x14ac:dyDescent="0.3">
      <c r="A325" s="29" t="s">
        <v>373</v>
      </c>
      <c r="B325" s="23" t="s">
        <v>375</v>
      </c>
      <c r="C325" s="25">
        <v>0</v>
      </c>
      <c r="D325" s="25">
        <v>0</v>
      </c>
      <c r="E325" s="25">
        <v>0</v>
      </c>
      <c r="F325" s="28">
        <f t="shared" ref="F325:F326" si="163">+D325-E325</f>
        <v>0</v>
      </c>
      <c r="G325" s="24"/>
      <c r="H325" s="26" t="e">
        <f t="shared" si="103"/>
        <v>#DIV/0!</v>
      </c>
      <c r="I325" s="10"/>
    </row>
    <row r="326" spans="1:9" ht="13.8" x14ac:dyDescent="0.3">
      <c r="A326" s="29" t="s">
        <v>374</v>
      </c>
      <c r="B326" s="23" t="s">
        <v>376</v>
      </c>
      <c r="C326" s="25">
        <v>0</v>
      </c>
      <c r="D326" s="25">
        <v>30000000</v>
      </c>
      <c r="E326" s="25">
        <v>30000000</v>
      </c>
      <c r="F326" s="28">
        <f t="shared" si="163"/>
        <v>0</v>
      </c>
      <c r="G326" s="24"/>
      <c r="H326" s="26">
        <f t="shared" si="103"/>
        <v>1</v>
      </c>
      <c r="I326" s="10"/>
    </row>
    <row r="327" spans="1:9" ht="13.8" x14ac:dyDescent="0.3">
      <c r="A327" s="23" t="s">
        <v>239</v>
      </c>
      <c r="B327" s="23" t="s">
        <v>240</v>
      </c>
      <c r="C327" s="25">
        <v>60000000</v>
      </c>
      <c r="D327" s="25">
        <v>120000000</v>
      </c>
      <c r="E327" s="25">
        <v>118316600</v>
      </c>
      <c r="F327" s="28">
        <f t="shared" si="102"/>
        <v>1683400</v>
      </c>
      <c r="G327" s="24"/>
      <c r="H327" s="26">
        <f t="shared" si="103"/>
        <v>0.98597166666666669</v>
      </c>
      <c r="I327" s="10"/>
    </row>
    <row r="328" spans="1:9" ht="13.8" x14ac:dyDescent="0.3">
      <c r="A328" s="29" t="s">
        <v>610</v>
      </c>
      <c r="B328" s="23" t="s">
        <v>240</v>
      </c>
      <c r="C328" s="25">
        <v>0</v>
      </c>
      <c r="D328" s="25">
        <v>4600000</v>
      </c>
      <c r="E328" s="25">
        <v>4599984</v>
      </c>
      <c r="F328" s="28">
        <f t="shared" ref="F328" si="164">+D328-E328</f>
        <v>16</v>
      </c>
      <c r="G328" s="24"/>
      <c r="H328" s="26">
        <f t="shared" ref="H328" si="165">+E328/D328</f>
        <v>0.99999652173913045</v>
      </c>
      <c r="I328" s="10"/>
    </row>
    <row r="329" spans="1:9" ht="13.8" hidden="1" x14ac:dyDescent="0.3">
      <c r="A329" s="17" t="s">
        <v>241</v>
      </c>
      <c r="B329" s="17" t="s">
        <v>242</v>
      </c>
      <c r="C329" s="20">
        <f>+C330</f>
        <v>0</v>
      </c>
      <c r="D329" s="20">
        <f>+D330</f>
        <v>0</v>
      </c>
      <c r="E329" s="20">
        <f>+E330</f>
        <v>0</v>
      </c>
      <c r="F329" s="27">
        <f t="shared" si="102"/>
        <v>0</v>
      </c>
      <c r="G329" s="22"/>
      <c r="H329" s="21" t="e">
        <f t="shared" si="103"/>
        <v>#DIV/0!</v>
      </c>
      <c r="I329" s="10"/>
    </row>
    <row r="330" spans="1:9" ht="13.8" hidden="1" x14ac:dyDescent="0.3">
      <c r="A330" s="23" t="s">
        <v>243</v>
      </c>
      <c r="B330" s="23" t="s">
        <v>244</v>
      </c>
      <c r="C330" s="25">
        <v>0</v>
      </c>
      <c r="D330" s="25">
        <v>0</v>
      </c>
      <c r="E330" s="25">
        <v>0</v>
      </c>
      <c r="F330" s="28">
        <f t="shared" si="102"/>
        <v>0</v>
      </c>
      <c r="G330" s="24"/>
      <c r="H330" s="26" t="e">
        <f t="shared" si="103"/>
        <v>#DIV/0!</v>
      </c>
      <c r="I330" s="10"/>
    </row>
    <row r="331" spans="1:9" ht="13.8" x14ac:dyDescent="0.3">
      <c r="A331" s="30" t="s">
        <v>516</v>
      </c>
      <c r="B331" s="17" t="s">
        <v>246</v>
      </c>
      <c r="C331" s="20">
        <f>SUM(C332:C333)</f>
        <v>436880000</v>
      </c>
      <c r="D331" s="20">
        <f t="shared" ref="D331:E331" si="166">SUM(D332:D333)</f>
        <v>409841484</v>
      </c>
      <c r="E331" s="20">
        <f t="shared" si="166"/>
        <v>405969422</v>
      </c>
      <c r="F331" s="27">
        <f t="shared" si="102"/>
        <v>3872062</v>
      </c>
      <c r="G331" s="22"/>
      <c r="H331" s="21">
        <f t="shared" si="103"/>
        <v>0.99055229362774799</v>
      </c>
      <c r="I331" s="10"/>
    </row>
    <row r="332" spans="1:9" ht="13.8" x14ac:dyDescent="0.3">
      <c r="A332" s="29" t="s">
        <v>532</v>
      </c>
      <c r="B332" s="23" t="s">
        <v>246</v>
      </c>
      <c r="C332" s="25">
        <v>0</v>
      </c>
      <c r="D332" s="25">
        <v>65041484</v>
      </c>
      <c r="E332" s="25">
        <v>61814480</v>
      </c>
      <c r="F332" s="28">
        <f t="shared" ref="F332" si="167">+D332-E332</f>
        <v>3227004</v>
      </c>
      <c r="G332" s="24"/>
      <c r="H332" s="26">
        <f t="shared" ref="H332" si="168">+E332/D332</f>
        <v>0.950385449384888</v>
      </c>
      <c r="I332" s="10"/>
    </row>
    <row r="333" spans="1:9" ht="13.8" x14ac:dyDescent="0.3">
      <c r="A333" s="29" t="s">
        <v>517</v>
      </c>
      <c r="B333" s="23" t="s">
        <v>246</v>
      </c>
      <c r="C333" s="25">
        <v>436880000</v>
      </c>
      <c r="D333" s="25">
        <v>344800000</v>
      </c>
      <c r="E333" s="25">
        <v>344154942</v>
      </c>
      <c r="F333" s="28">
        <f t="shared" si="102"/>
        <v>645058</v>
      </c>
      <c r="G333" s="24"/>
      <c r="H333" s="26">
        <f t="shared" si="103"/>
        <v>0.9981291821345708</v>
      </c>
      <c r="I333" s="10"/>
    </row>
    <row r="334" spans="1:9" ht="13.8" x14ac:dyDescent="0.3">
      <c r="A334" s="30" t="s">
        <v>314</v>
      </c>
      <c r="B334" s="17" t="s">
        <v>315</v>
      </c>
      <c r="C334" s="20">
        <f>SUM(C335:C337)</f>
        <v>450000000</v>
      </c>
      <c r="D334" s="20">
        <f t="shared" ref="D334:E334" si="169">SUM(D335:D337)</f>
        <v>593967392</v>
      </c>
      <c r="E334" s="20">
        <f t="shared" si="169"/>
        <v>551705199</v>
      </c>
      <c r="F334" s="27">
        <f t="shared" si="102"/>
        <v>42262193</v>
      </c>
      <c r="G334" s="22"/>
      <c r="H334" s="21">
        <f t="shared" si="103"/>
        <v>0.92884762098186024</v>
      </c>
      <c r="I334" s="10"/>
    </row>
    <row r="335" spans="1:9" ht="13.8" x14ac:dyDescent="0.3">
      <c r="A335" s="29" t="s">
        <v>554</v>
      </c>
      <c r="B335" s="23" t="s">
        <v>315</v>
      </c>
      <c r="C335" s="25">
        <v>0</v>
      </c>
      <c r="D335" s="25">
        <v>60000000</v>
      </c>
      <c r="E335" s="25">
        <v>55448412</v>
      </c>
      <c r="F335" s="28">
        <f t="shared" ref="F335" si="170">+D335-E335</f>
        <v>4551588</v>
      </c>
      <c r="G335" s="24"/>
      <c r="H335" s="26">
        <f t="shared" ref="H335" si="171">+E335/D335</f>
        <v>0.92414019999999997</v>
      </c>
      <c r="I335" s="10"/>
    </row>
    <row r="336" spans="1:9" ht="13.8" x14ac:dyDescent="0.3">
      <c r="A336" s="29" t="s">
        <v>316</v>
      </c>
      <c r="B336" s="23" t="s">
        <v>315</v>
      </c>
      <c r="C336" s="25">
        <v>450000000</v>
      </c>
      <c r="D336" s="25">
        <v>450000000</v>
      </c>
      <c r="E336" s="25">
        <v>420223775</v>
      </c>
      <c r="F336" s="28">
        <f t="shared" si="102"/>
        <v>29776225</v>
      </c>
      <c r="G336" s="24"/>
      <c r="H336" s="26">
        <f t="shared" si="103"/>
        <v>0.9338306111111111</v>
      </c>
      <c r="I336" s="10"/>
    </row>
    <row r="337" spans="1:9" ht="13.8" x14ac:dyDescent="0.3">
      <c r="A337" s="29" t="s">
        <v>501</v>
      </c>
      <c r="B337" s="23" t="s">
        <v>315</v>
      </c>
      <c r="C337" s="25">
        <v>0</v>
      </c>
      <c r="D337" s="57">
        <v>83967392</v>
      </c>
      <c r="E337" s="57">
        <v>76033012</v>
      </c>
      <c r="F337" s="28">
        <f t="shared" ref="F337" si="172">+D337-E337</f>
        <v>7934380</v>
      </c>
      <c r="G337" s="24"/>
      <c r="H337" s="26">
        <f t="shared" ref="H337" si="173">+E337/D337</f>
        <v>0.90550641372784335</v>
      </c>
      <c r="I337" s="10"/>
    </row>
    <row r="338" spans="1:9" ht="13.8" x14ac:dyDescent="0.3">
      <c r="A338" s="17" t="s">
        <v>248</v>
      </c>
      <c r="B338" s="17" t="s">
        <v>265</v>
      </c>
      <c r="C338" s="20">
        <f>+C339</f>
        <v>284521000</v>
      </c>
      <c r="D338" s="20">
        <f>+D339</f>
        <v>284521000</v>
      </c>
      <c r="E338" s="20">
        <f>+E339</f>
        <v>93423979</v>
      </c>
      <c r="F338" s="27">
        <f t="shared" si="102"/>
        <v>191097021</v>
      </c>
      <c r="G338" s="22"/>
      <c r="H338" s="21">
        <f t="shared" si="103"/>
        <v>0.32835530242055949</v>
      </c>
      <c r="I338" s="10"/>
    </row>
    <row r="339" spans="1:9" ht="13.8" x14ac:dyDescent="0.3">
      <c r="A339" s="17" t="s">
        <v>249</v>
      </c>
      <c r="B339" s="17" t="s">
        <v>265</v>
      </c>
      <c r="C339" s="20">
        <f>+C340+C351</f>
        <v>284521000</v>
      </c>
      <c r="D339" s="20">
        <f>+D340+D351</f>
        <v>284521000</v>
      </c>
      <c r="E339" s="20">
        <f>+E340+E351</f>
        <v>93423979</v>
      </c>
      <c r="F339" s="27">
        <f t="shared" ref="F339:F361" si="174">+D339-E339</f>
        <v>191097021</v>
      </c>
      <c r="G339" s="22"/>
      <c r="H339" s="21">
        <f t="shared" ref="H339:H360" si="175">+E339/D339</f>
        <v>0.32835530242055949</v>
      </c>
      <c r="I339" s="10"/>
    </row>
    <row r="340" spans="1:9" ht="13.8" x14ac:dyDescent="0.3">
      <c r="A340" s="17" t="s">
        <v>250</v>
      </c>
      <c r="B340" s="17" t="s">
        <v>56</v>
      </c>
      <c r="C340" s="20">
        <f>SUM(C341:C350)</f>
        <v>160696000</v>
      </c>
      <c r="D340" s="20">
        <f>SUM(D341:D350)</f>
        <v>125696000</v>
      </c>
      <c r="E340" s="20">
        <f>SUM(E341:E350)</f>
        <v>10780000</v>
      </c>
      <c r="F340" s="27">
        <f t="shared" si="174"/>
        <v>114916000</v>
      </c>
      <c r="G340" s="22"/>
      <c r="H340" s="21">
        <f t="shared" si="175"/>
        <v>8.5762474541751524E-2</v>
      </c>
      <c r="I340" s="10"/>
    </row>
    <row r="341" spans="1:9" ht="13.8" x14ac:dyDescent="0.3">
      <c r="A341" s="23" t="s">
        <v>251</v>
      </c>
      <c r="B341" s="23" t="s">
        <v>57</v>
      </c>
      <c r="C341" s="25">
        <v>34500000</v>
      </c>
      <c r="D341" s="25">
        <v>34500000</v>
      </c>
      <c r="E341" s="25">
        <v>0</v>
      </c>
      <c r="F341" s="28">
        <f t="shared" si="174"/>
        <v>34500000</v>
      </c>
      <c r="G341" s="24"/>
      <c r="H341" s="26">
        <f t="shared" si="175"/>
        <v>0</v>
      </c>
      <c r="I341" s="10"/>
    </row>
    <row r="342" spans="1:9" ht="13.8" x14ac:dyDescent="0.3">
      <c r="A342" s="23" t="s">
        <v>252</v>
      </c>
      <c r="B342" s="23" t="s">
        <v>75</v>
      </c>
      <c r="C342" s="25">
        <v>10780000</v>
      </c>
      <c r="D342" s="25">
        <v>10780000</v>
      </c>
      <c r="E342" s="25">
        <v>10780000</v>
      </c>
      <c r="F342" s="28">
        <f t="shared" si="174"/>
        <v>0</v>
      </c>
      <c r="G342" s="24"/>
      <c r="H342" s="26">
        <f t="shared" si="175"/>
        <v>1</v>
      </c>
      <c r="I342" s="10"/>
    </row>
    <row r="343" spans="1:9" ht="13.8" x14ac:dyDescent="0.3">
      <c r="A343" s="23" t="s">
        <v>253</v>
      </c>
      <c r="B343" s="23" t="s">
        <v>266</v>
      </c>
      <c r="C343" s="25">
        <v>88400000</v>
      </c>
      <c r="D343" s="25">
        <v>53400000</v>
      </c>
      <c r="E343" s="25">
        <v>0</v>
      </c>
      <c r="F343" s="28">
        <f t="shared" si="174"/>
        <v>53400000</v>
      </c>
      <c r="G343" s="24"/>
      <c r="H343" s="26">
        <f t="shared" si="175"/>
        <v>0</v>
      </c>
      <c r="I343" s="10"/>
    </row>
    <row r="344" spans="1:9" ht="13.8" hidden="1" x14ac:dyDescent="0.3">
      <c r="A344" s="23" t="s">
        <v>254</v>
      </c>
      <c r="B344" s="23" t="s">
        <v>83</v>
      </c>
      <c r="C344" s="25">
        <v>0</v>
      </c>
      <c r="D344" s="25">
        <v>0</v>
      </c>
      <c r="E344" s="25">
        <v>0</v>
      </c>
      <c r="F344" s="28">
        <f t="shared" si="174"/>
        <v>0</v>
      </c>
      <c r="G344" s="24"/>
      <c r="H344" s="26" t="e">
        <f t="shared" si="175"/>
        <v>#DIV/0!</v>
      </c>
      <c r="I344" s="10"/>
    </row>
    <row r="345" spans="1:9" ht="13.8" x14ac:dyDescent="0.3">
      <c r="A345" s="23" t="s">
        <v>255</v>
      </c>
      <c r="B345" s="23" t="s">
        <v>91</v>
      </c>
      <c r="C345" s="25">
        <v>550000</v>
      </c>
      <c r="D345" s="25">
        <v>550000</v>
      </c>
      <c r="E345" s="25">
        <v>0</v>
      </c>
      <c r="F345" s="28">
        <f t="shared" si="174"/>
        <v>550000</v>
      </c>
      <c r="G345" s="24"/>
      <c r="H345" s="26">
        <f t="shared" si="175"/>
        <v>0</v>
      </c>
      <c r="I345" s="10"/>
    </row>
    <row r="346" spans="1:9" ht="13.8" x14ac:dyDescent="0.3">
      <c r="A346" s="23" t="s">
        <v>256</v>
      </c>
      <c r="B346" s="23" t="s">
        <v>267</v>
      </c>
      <c r="C346" s="25">
        <v>550000</v>
      </c>
      <c r="D346" s="25">
        <v>550000</v>
      </c>
      <c r="E346" s="25">
        <v>0</v>
      </c>
      <c r="F346" s="28">
        <f t="shared" si="174"/>
        <v>550000</v>
      </c>
      <c r="G346" s="24"/>
      <c r="H346" s="26">
        <f t="shared" si="175"/>
        <v>0</v>
      </c>
      <c r="I346" s="10"/>
    </row>
    <row r="347" spans="1:9" ht="13.8" x14ac:dyDescent="0.3">
      <c r="A347" s="23" t="s">
        <v>257</v>
      </c>
      <c r="B347" s="23" t="s">
        <v>106</v>
      </c>
      <c r="C347" s="25">
        <v>1100000</v>
      </c>
      <c r="D347" s="25">
        <v>1100000</v>
      </c>
      <c r="E347" s="25">
        <v>0</v>
      </c>
      <c r="F347" s="28">
        <f t="shared" si="174"/>
        <v>1100000</v>
      </c>
      <c r="G347" s="24"/>
      <c r="H347" s="26">
        <f t="shared" si="175"/>
        <v>0</v>
      </c>
      <c r="I347" s="10"/>
    </row>
    <row r="348" spans="1:9" ht="13.8" x14ac:dyDescent="0.3">
      <c r="A348" s="23" t="s">
        <v>258</v>
      </c>
      <c r="B348" s="23" t="s">
        <v>109</v>
      </c>
      <c r="C348" s="25">
        <v>6468000</v>
      </c>
      <c r="D348" s="25">
        <v>6468000</v>
      </c>
      <c r="E348" s="25">
        <v>0</v>
      </c>
      <c r="F348" s="28">
        <f t="shared" si="174"/>
        <v>6468000</v>
      </c>
      <c r="G348" s="24"/>
      <c r="H348" s="26">
        <f t="shared" si="175"/>
        <v>0</v>
      </c>
      <c r="I348" s="10"/>
    </row>
    <row r="349" spans="1:9" ht="13.8" x14ac:dyDescent="0.3">
      <c r="A349" s="23" t="s">
        <v>259</v>
      </c>
      <c r="B349" s="23" t="s">
        <v>125</v>
      </c>
      <c r="C349" s="25">
        <v>11880000</v>
      </c>
      <c r="D349" s="25">
        <v>11880000</v>
      </c>
      <c r="E349" s="25">
        <v>0</v>
      </c>
      <c r="F349" s="28">
        <f t="shared" si="174"/>
        <v>11880000</v>
      </c>
      <c r="G349" s="24"/>
      <c r="H349" s="26">
        <f t="shared" si="175"/>
        <v>0</v>
      </c>
      <c r="I349" s="10"/>
    </row>
    <row r="350" spans="1:9" ht="13.8" x14ac:dyDescent="0.3">
      <c r="A350" s="23" t="s">
        <v>260</v>
      </c>
      <c r="B350" s="23" t="s">
        <v>145</v>
      </c>
      <c r="C350" s="25">
        <v>6468000</v>
      </c>
      <c r="D350" s="25">
        <v>6468000</v>
      </c>
      <c r="E350" s="25">
        <v>0</v>
      </c>
      <c r="F350" s="28">
        <f t="shared" si="174"/>
        <v>6468000</v>
      </c>
      <c r="G350" s="24"/>
      <c r="H350" s="26">
        <f t="shared" si="175"/>
        <v>0</v>
      </c>
      <c r="I350" s="10"/>
    </row>
    <row r="351" spans="1:9" ht="13.8" x14ac:dyDescent="0.3">
      <c r="A351" s="17" t="s">
        <v>261</v>
      </c>
      <c r="B351" s="17" t="s">
        <v>127</v>
      </c>
      <c r="C351" s="20">
        <f>SUM(C352:C354)</f>
        <v>123825000</v>
      </c>
      <c r="D351" s="20">
        <f>SUM(D352:D354)</f>
        <v>158825000</v>
      </c>
      <c r="E351" s="20">
        <f>SUM(E352:E354)</f>
        <v>82643979</v>
      </c>
      <c r="F351" s="27">
        <f t="shared" si="174"/>
        <v>76181021</v>
      </c>
      <c r="G351" s="22"/>
      <c r="H351" s="21">
        <f t="shared" si="175"/>
        <v>0.52034616086888086</v>
      </c>
      <c r="I351" s="10"/>
    </row>
    <row r="352" spans="1:9" ht="13.8" x14ac:dyDescent="0.3">
      <c r="A352" s="23" t="s">
        <v>262</v>
      </c>
      <c r="B352" s="23" t="s">
        <v>208</v>
      </c>
      <c r="C352" s="25">
        <v>114101000</v>
      </c>
      <c r="D352" s="25">
        <v>149101000</v>
      </c>
      <c r="E352" s="25">
        <v>79567829</v>
      </c>
      <c r="F352" s="28">
        <f t="shared" si="174"/>
        <v>69533171</v>
      </c>
      <c r="G352" s="24"/>
      <c r="H352" s="26">
        <f t="shared" si="175"/>
        <v>0.53365053889645275</v>
      </c>
      <c r="I352" s="10"/>
    </row>
    <row r="353" spans="1:10" ht="13.8" hidden="1" x14ac:dyDescent="0.3">
      <c r="A353" s="23" t="s">
        <v>263</v>
      </c>
      <c r="B353" s="23" t="s">
        <v>216</v>
      </c>
      <c r="C353" s="25">
        <v>0</v>
      </c>
      <c r="D353" s="25">
        <v>0</v>
      </c>
      <c r="E353" s="25">
        <v>0</v>
      </c>
      <c r="F353" s="28">
        <f t="shared" si="174"/>
        <v>0</v>
      </c>
      <c r="G353" s="24"/>
      <c r="H353" s="26" t="e">
        <f t="shared" si="175"/>
        <v>#DIV/0!</v>
      </c>
      <c r="I353" s="10"/>
    </row>
    <row r="354" spans="1:10" ht="13.8" x14ac:dyDescent="0.3">
      <c r="A354" s="23" t="s">
        <v>264</v>
      </c>
      <c r="B354" s="23" t="s">
        <v>218</v>
      </c>
      <c r="C354" s="25">
        <v>9724000</v>
      </c>
      <c r="D354" s="25">
        <v>9724000</v>
      </c>
      <c r="E354" s="25">
        <v>3076150</v>
      </c>
      <c r="F354" s="28">
        <f t="shared" si="174"/>
        <v>6647850</v>
      </c>
      <c r="G354" s="24"/>
      <c r="H354" s="26">
        <f t="shared" si="175"/>
        <v>0.31634615384615383</v>
      </c>
      <c r="I354" s="10"/>
    </row>
    <row r="355" spans="1:10" ht="13.8" x14ac:dyDescent="0.3">
      <c r="A355" s="17">
        <v>24</v>
      </c>
      <c r="B355" s="17" t="s">
        <v>268</v>
      </c>
      <c r="C355" s="20">
        <f>+C356+C360</f>
        <v>2594423256</v>
      </c>
      <c r="D355" s="20">
        <f>+D356+D360</f>
        <v>7392747064</v>
      </c>
      <c r="E355" s="20">
        <f>+E356+E360</f>
        <v>6738752144</v>
      </c>
      <c r="F355" s="27">
        <f t="shared" si="174"/>
        <v>653994920</v>
      </c>
      <c r="G355" s="22"/>
      <c r="H355" s="21">
        <f t="shared" si="175"/>
        <v>0.91153560180832938</v>
      </c>
      <c r="I355" s="10"/>
    </row>
    <row r="356" spans="1:10" ht="13.8" x14ac:dyDescent="0.3">
      <c r="A356" s="17">
        <v>2402</v>
      </c>
      <c r="B356" s="17" t="s">
        <v>24</v>
      </c>
      <c r="C356" s="20">
        <f t="shared" ref="C356:E358" si="176">+C357</f>
        <v>2594423256</v>
      </c>
      <c r="D356" s="20">
        <f t="shared" si="176"/>
        <v>7392747064</v>
      </c>
      <c r="E356" s="20">
        <f t="shared" si="176"/>
        <v>6738752144</v>
      </c>
      <c r="F356" s="27">
        <f t="shared" si="174"/>
        <v>653994920</v>
      </c>
      <c r="G356" s="22"/>
      <c r="H356" s="21">
        <f t="shared" si="175"/>
        <v>0.91153560180832938</v>
      </c>
      <c r="I356" s="10"/>
    </row>
    <row r="357" spans="1:10" ht="13.8" x14ac:dyDescent="0.3">
      <c r="A357" s="17">
        <v>240201</v>
      </c>
      <c r="B357" s="17" t="s">
        <v>26</v>
      </c>
      <c r="C357" s="20">
        <f t="shared" si="176"/>
        <v>2594423256</v>
      </c>
      <c r="D357" s="20">
        <f t="shared" si="176"/>
        <v>7392747064</v>
      </c>
      <c r="E357" s="20">
        <f t="shared" si="176"/>
        <v>6738752144</v>
      </c>
      <c r="F357" s="27">
        <f t="shared" si="174"/>
        <v>653994920</v>
      </c>
      <c r="G357" s="22"/>
      <c r="H357" s="21">
        <f t="shared" si="175"/>
        <v>0.91153560180832938</v>
      </c>
      <c r="I357" s="10"/>
      <c r="J357" s="32"/>
    </row>
    <row r="358" spans="1:10" ht="13.8" x14ac:dyDescent="0.3">
      <c r="A358" s="17">
        <v>24020101</v>
      </c>
      <c r="B358" s="17" t="s">
        <v>28</v>
      </c>
      <c r="C358" s="20">
        <f t="shared" si="176"/>
        <v>2594423256</v>
      </c>
      <c r="D358" s="20">
        <f t="shared" si="176"/>
        <v>7392747064</v>
      </c>
      <c r="E358" s="20">
        <f t="shared" si="176"/>
        <v>6738752144</v>
      </c>
      <c r="F358" s="27">
        <f t="shared" si="174"/>
        <v>653994920</v>
      </c>
      <c r="G358" s="22"/>
      <c r="H358" s="21">
        <f t="shared" si="175"/>
        <v>0.91153560180832938</v>
      </c>
      <c r="I358" s="10"/>
    </row>
    <row r="359" spans="1:10" ht="13.8" x14ac:dyDescent="0.3">
      <c r="A359" s="23">
        <v>2402010101</v>
      </c>
      <c r="B359" s="23" t="s">
        <v>30</v>
      </c>
      <c r="C359" s="25">
        <v>2594423256</v>
      </c>
      <c r="D359" s="25">
        <v>7392747064</v>
      </c>
      <c r="E359" s="25">
        <v>6738752144</v>
      </c>
      <c r="F359" s="28">
        <f t="shared" si="174"/>
        <v>653994920</v>
      </c>
      <c r="G359" s="24"/>
      <c r="H359" s="26">
        <f t="shared" si="175"/>
        <v>0.91153560180832938</v>
      </c>
      <c r="I359" s="10"/>
    </row>
    <row r="360" spans="1:10" ht="13.8" hidden="1" x14ac:dyDescent="0.3">
      <c r="A360" s="17">
        <v>240202</v>
      </c>
      <c r="B360" s="17" t="s">
        <v>54</v>
      </c>
      <c r="C360" s="20">
        <f>+C361</f>
        <v>0</v>
      </c>
      <c r="D360" s="20">
        <f>+D361</f>
        <v>0</v>
      </c>
      <c r="E360" s="20">
        <f>+E361</f>
        <v>0</v>
      </c>
      <c r="F360" s="27">
        <f t="shared" si="174"/>
        <v>0</v>
      </c>
      <c r="G360" s="22"/>
      <c r="H360" s="21" t="e">
        <f t="shared" si="175"/>
        <v>#DIV/0!</v>
      </c>
      <c r="I360" s="10"/>
    </row>
    <row r="361" spans="1:10" ht="13.8" hidden="1" x14ac:dyDescent="0.3">
      <c r="A361" s="23">
        <v>24020202</v>
      </c>
      <c r="B361" s="23" t="s">
        <v>127</v>
      </c>
      <c r="C361" s="25"/>
      <c r="D361" s="25"/>
      <c r="E361" s="25"/>
      <c r="F361" s="28">
        <f t="shared" si="174"/>
        <v>0</v>
      </c>
      <c r="G361" s="24"/>
      <c r="H361" s="26">
        <v>0</v>
      </c>
      <c r="I361" s="10"/>
    </row>
    <row r="362" spans="1:10" ht="10.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0"/>
    </row>
    <row r="363" spans="1:10" ht="12.75" customHeight="1" x14ac:dyDescent="0.25">
      <c r="A363" s="11" t="s">
        <v>18</v>
      </c>
      <c r="B363" s="12" t="s">
        <v>19</v>
      </c>
      <c r="C363" s="11"/>
      <c r="D363" s="11"/>
      <c r="E363" s="11"/>
      <c r="F363" s="11"/>
      <c r="G363" s="11"/>
      <c r="H363" s="11"/>
      <c r="I363" s="10"/>
    </row>
    <row r="364" spans="1:10" ht="13.2" x14ac:dyDescent="0.25">
      <c r="A364" s="11"/>
      <c r="B364" s="11" t="s">
        <v>20</v>
      </c>
      <c r="C364" s="11"/>
      <c r="D364" s="11"/>
      <c r="E364" s="11"/>
      <c r="F364" s="11"/>
      <c r="G364" s="11"/>
      <c r="H364" s="11"/>
      <c r="I364" s="10"/>
    </row>
    <row r="365" spans="1:10" ht="12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0"/>
    </row>
    <row r="366" spans="1:10" ht="39" customHeight="1" x14ac:dyDescent="0.25">
      <c r="A366" s="62" t="s">
        <v>21</v>
      </c>
      <c r="B366" s="63"/>
      <c r="C366" s="63"/>
      <c r="D366" s="63"/>
      <c r="E366" s="63"/>
      <c r="F366" s="63"/>
      <c r="G366" s="63"/>
      <c r="H366" s="63"/>
      <c r="I366" s="10"/>
    </row>
    <row r="367" spans="1:10" ht="12.75" customHeight="1" x14ac:dyDescent="0.25">
      <c r="I367" s="10"/>
    </row>
    <row r="368" spans="1:10" ht="12.75" customHeight="1" x14ac:dyDescent="0.25">
      <c r="I368" s="10"/>
    </row>
    <row r="369" spans="9:9" ht="12.75" customHeight="1" x14ac:dyDescent="0.25">
      <c r="I369" s="10"/>
    </row>
    <row r="370" spans="9:9" ht="12.75" customHeight="1" x14ac:dyDescent="0.25">
      <c r="I370" s="10"/>
    </row>
    <row r="371" spans="9:9" ht="12.75" customHeight="1" x14ac:dyDescent="0.25">
      <c r="I371" s="10"/>
    </row>
    <row r="372" spans="9:9" ht="12.75" customHeight="1" x14ac:dyDescent="0.25">
      <c r="I372" s="10"/>
    </row>
    <row r="373" spans="9:9" ht="12.75" customHeight="1" x14ac:dyDescent="0.25">
      <c r="I373" s="10"/>
    </row>
    <row r="374" spans="9:9" ht="12.75" customHeight="1" x14ac:dyDescent="0.25">
      <c r="I374" s="10"/>
    </row>
    <row r="375" spans="9:9" ht="12.75" customHeight="1" x14ac:dyDescent="0.25">
      <c r="I375" s="10"/>
    </row>
    <row r="376" spans="9:9" ht="12.75" customHeight="1" x14ac:dyDescent="0.25">
      <c r="I376" s="10"/>
    </row>
    <row r="377" spans="9:9" ht="12.75" customHeight="1" x14ac:dyDescent="0.25">
      <c r="I377" s="10"/>
    </row>
    <row r="378" spans="9:9" ht="12.75" customHeight="1" x14ac:dyDescent="0.25">
      <c r="I378" s="10"/>
    </row>
    <row r="379" spans="9:9" ht="12.75" customHeight="1" x14ac:dyDescent="0.25">
      <c r="I379" s="10"/>
    </row>
    <row r="380" spans="9:9" ht="12.75" customHeight="1" x14ac:dyDescent="0.25">
      <c r="I380" s="10"/>
    </row>
    <row r="381" spans="9:9" ht="12.75" customHeight="1" x14ac:dyDescent="0.25">
      <c r="I381" s="10"/>
    </row>
    <row r="382" spans="9:9" ht="12.75" customHeight="1" x14ac:dyDescent="0.25">
      <c r="I382" s="10"/>
    </row>
    <row r="383" spans="9:9" ht="12.75" customHeight="1" x14ac:dyDescent="0.25">
      <c r="I383" s="10"/>
    </row>
    <row r="384" spans="9:9" ht="12.75" customHeight="1" x14ac:dyDescent="0.25">
      <c r="I384" s="10"/>
    </row>
    <row r="385" spans="9:9" ht="12.75" customHeight="1" x14ac:dyDescent="0.25">
      <c r="I385" s="10"/>
    </row>
    <row r="386" spans="9:9" ht="12.75" customHeight="1" x14ac:dyDescent="0.25">
      <c r="I386" s="10"/>
    </row>
    <row r="387" spans="9:9" ht="12.75" customHeight="1" x14ac:dyDescent="0.25">
      <c r="I387" s="10"/>
    </row>
    <row r="388" spans="9:9" ht="12.75" customHeight="1" x14ac:dyDescent="0.25">
      <c r="I388" s="10"/>
    </row>
    <row r="389" spans="9:9" ht="12.75" customHeight="1" x14ac:dyDescent="0.25">
      <c r="I389" s="10"/>
    </row>
    <row r="390" spans="9:9" ht="12.75" customHeight="1" x14ac:dyDescent="0.25">
      <c r="I390" s="10"/>
    </row>
    <row r="391" spans="9:9" ht="12.75" customHeight="1" x14ac:dyDescent="0.25">
      <c r="I391" s="10"/>
    </row>
    <row r="392" spans="9:9" ht="12.75" customHeight="1" x14ac:dyDescent="0.25">
      <c r="I392" s="10"/>
    </row>
    <row r="393" spans="9:9" ht="12.75" customHeight="1" x14ac:dyDescent="0.25">
      <c r="I393" s="10"/>
    </row>
    <row r="394" spans="9:9" ht="12.75" customHeight="1" x14ac:dyDescent="0.25">
      <c r="I394" s="10"/>
    </row>
    <row r="395" spans="9:9" ht="12.75" customHeight="1" x14ac:dyDescent="0.25">
      <c r="I395" s="10"/>
    </row>
    <row r="396" spans="9:9" ht="12.75" customHeight="1" x14ac:dyDescent="0.25">
      <c r="I396" s="10"/>
    </row>
    <row r="397" spans="9:9" ht="12.75" customHeight="1" x14ac:dyDescent="0.25">
      <c r="I397" s="10"/>
    </row>
    <row r="398" spans="9:9" ht="12.75" customHeight="1" x14ac:dyDescent="0.25">
      <c r="I398" s="10"/>
    </row>
    <row r="399" spans="9:9" ht="12.75" customHeight="1" x14ac:dyDescent="0.25">
      <c r="I399" s="10"/>
    </row>
    <row r="400" spans="9:9" ht="12.75" customHeight="1" x14ac:dyDescent="0.25">
      <c r="I400" s="10"/>
    </row>
    <row r="401" spans="9:9" ht="12.75" customHeight="1" x14ac:dyDescent="0.25">
      <c r="I401" s="10"/>
    </row>
    <row r="402" spans="9:9" ht="12.75" customHeight="1" x14ac:dyDescent="0.25">
      <c r="I402" s="10"/>
    </row>
    <row r="403" spans="9:9" ht="12.75" customHeight="1" x14ac:dyDescent="0.25">
      <c r="I403" s="10"/>
    </row>
    <row r="404" spans="9:9" ht="12.75" customHeight="1" x14ac:dyDescent="0.25">
      <c r="I404" s="10"/>
    </row>
    <row r="405" spans="9:9" ht="12.75" customHeight="1" x14ac:dyDescent="0.25">
      <c r="I405" s="10"/>
    </row>
    <row r="406" spans="9:9" ht="12.75" customHeight="1" x14ac:dyDescent="0.25">
      <c r="I406" s="10"/>
    </row>
    <row r="407" spans="9:9" ht="12.75" customHeight="1" x14ac:dyDescent="0.25">
      <c r="I407" s="10"/>
    </row>
    <row r="408" spans="9:9" ht="12.75" customHeight="1" x14ac:dyDescent="0.25">
      <c r="I408" s="10"/>
    </row>
    <row r="409" spans="9:9" ht="12.75" customHeight="1" x14ac:dyDescent="0.25">
      <c r="I409" s="10"/>
    </row>
    <row r="410" spans="9:9" ht="12.75" customHeight="1" x14ac:dyDescent="0.25">
      <c r="I410" s="10"/>
    </row>
    <row r="411" spans="9:9" ht="12.75" customHeight="1" x14ac:dyDescent="0.25">
      <c r="I411" s="10"/>
    </row>
    <row r="412" spans="9:9" ht="12.75" customHeight="1" x14ac:dyDescent="0.25">
      <c r="I412" s="10"/>
    </row>
    <row r="413" spans="9:9" ht="12.75" customHeight="1" x14ac:dyDescent="0.25">
      <c r="I413" s="10"/>
    </row>
    <row r="414" spans="9:9" ht="12.75" customHeight="1" x14ac:dyDescent="0.25">
      <c r="I414" s="10"/>
    </row>
    <row r="415" spans="9:9" ht="12.75" customHeight="1" x14ac:dyDescent="0.25">
      <c r="I415" s="10"/>
    </row>
    <row r="416" spans="9:9" ht="12.75" customHeight="1" x14ac:dyDescent="0.25">
      <c r="I416" s="10"/>
    </row>
    <row r="417" spans="9:9" ht="12.75" customHeight="1" x14ac:dyDescent="0.25">
      <c r="I417" s="10"/>
    </row>
    <row r="418" spans="9:9" ht="12.75" customHeight="1" x14ac:dyDescent="0.25">
      <c r="I418" s="10"/>
    </row>
    <row r="419" spans="9:9" ht="12.75" customHeight="1" x14ac:dyDescent="0.25">
      <c r="I419" s="10"/>
    </row>
    <row r="420" spans="9:9" ht="12.75" customHeight="1" x14ac:dyDescent="0.25">
      <c r="I420" s="10"/>
    </row>
    <row r="421" spans="9:9" ht="12.75" customHeight="1" x14ac:dyDescent="0.25">
      <c r="I421" s="10"/>
    </row>
    <row r="422" spans="9:9" ht="12.75" customHeight="1" x14ac:dyDescent="0.25">
      <c r="I422" s="10"/>
    </row>
    <row r="423" spans="9:9" ht="12.75" customHeight="1" x14ac:dyDescent="0.25">
      <c r="I423" s="10"/>
    </row>
    <row r="424" spans="9:9" ht="12.75" customHeight="1" x14ac:dyDescent="0.25">
      <c r="I424" s="10"/>
    </row>
    <row r="425" spans="9:9" ht="12.75" customHeight="1" x14ac:dyDescent="0.25">
      <c r="I425" s="10"/>
    </row>
    <row r="426" spans="9:9" ht="12.75" customHeight="1" x14ac:dyDescent="0.25">
      <c r="I426" s="10"/>
    </row>
    <row r="427" spans="9:9" ht="12.75" customHeight="1" x14ac:dyDescent="0.25">
      <c r="I427" s="10"/>
    </row>
    <row r="428" spans="9:9" ht="12.75" customHeight="1" x14ac:dyDescent="0.25">
      <c r="I428" s="10"/>
    </row>
    <row r="429" spans="9:9" ht="12.75" customHeight="1" x14ac:dyDescent="0.25">
      <c r="I429" s="10"/>
    </row>
    <row r="430" spans="9:9" ht="12.75" customHeight="1" x14ac:dyDescent="0.25">
      <c r="I430" s="10"/>
    </row>
    <row r="431" spans="9:9" ht="12.75" customHeight="1" x14ac:dyDescent="0.25">
      <c r="I431" s="10"/>
    </row>
    <row r="432" spans="9:9" ht="12.75" customHeight="1" x14ac:dyDescent="0.25">
      <c r="I432" s="10"/>
    </row>
    <row r="433" spans="9:9" ht="12.75" customHeight="1" x14ac:dyDescent="0.25">
      <c r="I433" s="10"/>
    </row>
    <row r="434" spans="9:9" ht="12.75" customHeight="1" x14ac:dyDescent="0.25">
      <c r="I434" s="10"/>
    </row>
    <row r="435" spans="9:9" ht="12.75" customHeight="1" x14ac:dyDescent="0.25">
      <c r="I435" s="10"/>
    </row>
    <row r="436" spans="9:9" ht="12.75" customHeight="1" x14ac:dyDescent="0.25">
      <c r="I436" s="10"/>
    </row>
    <row r="437" spans="9:9" ht="12.75" customHeight="1" x14ac:dyDescent="0.25">
      <c r="I437" s="10"/>
    </row>
    <row r="438" spans="9:9" ht="12.75" customHeight="1" x14ac:dyDescent="0.25">
      <c r="I438" s="10"/>
    </row>
    <row r="439" spans="9:9" ht="12.75" customHeight="1" x14ac:dyDescent="0.25">
      <c r="I439" s="10"/>
    </row>
    <row r="440" spans="9:9" ht="12.75" customHeight="1" x14ac:dyDescent="0.25">
      <c r="I440" s="10"/>
    </row>
    <row r="441" spans="9:9" ht="12.75" customHeight="1" x14ac:dyDescent="0.25">
      <c r="I441" s="10"/>
    </row>
    <row r="442" spans="9:9" ht="12.75" customHeight="1" x14ac:dyDescent="0.25">
      <c r="I442" s="10"/>
    </row>
    <row r="443" spans="9:9" ht="12.75" customHeight="1" x14ac:dyDescent="0.25">
      <c r="I443" s="10"/>
    </row>
    <row r="444" spans="9:9" ht="12.75" customHeight="1" x14ac:dyDescent="0.25">
      <c r="I444" s="10"/>
    </row>
    <row r="445" spans="9:9" ht="12.75" customHeight="1" x14ac:dyDescent="0.25">
      <c r="I445" s="10"/>
    </row>
    <row r="446" spans="9:9" ht="12.75" customHeight="1" x14ac:dyDescent="0.25">
      <c r="I446" s="10"/>
    </row>
    <row r="447" spans="9:9" ht="12.75" customHeight="1" x14ac:dyDescent="0.25">
      <c r="I447" s="10"/>
    </row>
    <row r="448" spans="9:9" ht="12.75" customHeight="1" x14ac:dyDescent="0.25">
      <c r="I448" s="10"/>
    </row>
    <row r="449" spans="9:9" ht="12.75" customHeight="1" x14ac:dyDescent="0.25">
      <c r="I449" s="10"/>
    </row>
    <row r="450" spans="9:9" ht="12.75" customHeight="1" x14ac:dyDescent="0.25">
      <c r="I450" s="10"/>
    </row>
    <row r="451" spans="9:9" ht="12.75" customHeight="1" x14ac:dyDescent="0.25">
      <c r="I451" s="10"/>
    </row>
    <row r="452" spans="9:9" ht="12.75" customHeight="1" x14ac:dyDescent="0.25">
      <c r="I452" s="10"/>
    </row>
    <row r="453" spans="9:9" ht="12.75" customHeight="1" x14ac:dyDescent="0.25">
      <c r="I453" s="10"/>
    </row>
    <row r="454" spans="9:9" ht="12.75" customHeight="1" x14ac:dyDescent="0.25">
      <c r="I454" s="10"/>
    </row>
    <row r="455" spans="9:9" ht="12.75" customHeight="1" x14ac:dyDescent="0.25">
      <c r="I455" s="10"/>
    </row>
    <row r="456" spans="9:9" ht="12.75" customHeight="1" x14ac:dyDescent="0.25">
      <c r="I456" s="10"/>
    </row>
    <row r="457" spans="9:9" ht="12.75" customHeight="1" x14ac:dyDescent="0.25">
      <c r="I457" s="10"/>
    </row>
    <row r="458" spans="9:9" ht="12.75" customHeight="1" x14ac:dyDescent="0.25">
      <c r="I458" s="10"/>
    </row>
    <row r="459" spans="9:9" ht="12.75" customHeight="1" x14ac:dyDescent="0.25">
      <c r="I459" s="10"/>
    </row>
    <row r="460" spans="9:9" ht="12.75" customHeight="1" x14ac:dyDescent="0.25">
      <c r="I460" s="10"/>
    </row>
    <row r="461" spans="9:9" ht="12.75" customHeight="1" x14ac:dyDescent="0.25">
      <c r="I461" s="10"/>
    </row>
    <row r="462" spans="9:9" ht="12.75" customHeight="1" x14ac:dyDescent="0.25">
      <c r="I462" s="10"/>
    </row>
    <row r="463" spans="9:9" ht="12.75" customHeight="1" x14ac:dyDescent="0.25">
      <c r="I463" s="10"/>
    </row>
    <row r="464" spans="9:9" ht="12.75" customHeight="1" x14ac:dyDescent="0.25">
      <c r="I464" s="10"/>
    </row>
    <row r="465" spans="9:9" ht="12.75" customHeight="1" x14ac:dyDescent="0.25">
      <c r="I465" s="10"/>
    </row>
    <row r="466" spans="9:9" ht="12.75" customHeight="1" x14ac:dyDescent="0.25">
      <c r="I466" s="10"/>
    </row>
    <row r="467" spans="9:9" ht="12.75" customHeight="1" x14ac:dyDescent="0.25">
      <c r="I467" s="10"/>
    </row>
    <row r="468" spans="9:9" ht="12.75" customHeight="1" x14ac:dyDescent="0.25">
      <c r="I468" s="10"/>
    </row>
    <row r="469" spans="9:9" ht="12.75" customHeight="1" x14ac:dyDescent="0.25">
      <c r="I469" s="10"/>
    </row>
    <row r="470" spans="9:9" ht="12.75" customHeight="1" x14ac:dyDescent="0.25">
      <c r="I470" s="10"/>
    </row>
    <row r="471" spans="9:9" ht="12.75" customHeight="1" x14ac:dyDescent="0.25">
      <c r="I471" s="10"/>
    </row>
    <row r="472" spans="9:9" ht="12.75" customHeight="1" x14ac:dyDescent="0.25">
      <c r="I472" s="10"/>
    </row>
    <row r="473" spans="9:9" ht="12.75" customHeight="1" x14ac:dyDescent="0.25">
      <c r="I473" s="10"/>
    </row>
    <row r="474" spans="9:9" ht="12.75" customHeight="1" x14ac:dyDescent="0.25">
      <c r="I474" s="10"/>
    </row>
    <row r="475" spans="9:9" ht="12.75" customHeight="1" x14ac:dyDescent="0.25">
      <c r="I475" s="10"/>
    </row>
    <row r="476" spans="9:9" ht="12.75" customHeight="1" x14ac:dyDescent="0.25">
      <c r="I476" s="10"/>
    </row>
    <row r="477" spans="9:9" ht="12.75" customHeight="1" x14ac:dyDescent="0.25">
      <c r="I477" s="10"/>
    </row>
    <row r="478" spans="9:9" ht="12.75" customHeight="1" x14ac:dyDescent="0.25">
      <c r="I478" s="10"/>
    </row>
    <row r="479" spans="9:9" ht="12.75" customHeight="1" x14ac:dyDescent="0.25">
      <c r="I479" s="10"/>
    </row>
    <row r="480" spans="9:9" ht="12.75" customHeight="1" x14ac:dyDescent="0.25">
      <c r="I480" s="10"/>
    </row>
    <row r="481" spans="9:9" ht="12.75" customHeight="1" x14ac:dyDescent="0.25">
      <c r="I481" s="10"/>
    </row>
    <row r="482" spans="9:9" ht="12.75" customHeight="1" x14ac:dyDescent="0.25">
      <c r="I482" s="10"/>
    </row>
    <row r="483" spans="9:9" ht="12.75" customHeight="1" x14ac:dyDescent="0.25">
      <c r="I483" s="10"/>
    </row>
    <row r="484" spans="9:9" ht="12.75" customHeight="1" x14ac:dyDescent="0.25">
      <c r="I484" s="10"/>
    </row>
    <row r="485" spans="9:9" ht="12.75" customHeight="1" x14ac:dyDescent="0.25">
      <c r="I485" s="10"/>
    </row>
    <row r="486" spans="9:9" ht="12.75" customHeight="1" x14ac:dyDescent="0.25">
      <c r="I486" s="10"/>
    </row>
    <row r="487" spans="9:9" ht="12.75" customHeight="1" x14ac:dyDescent="0.25">
      <c r="I487" s="10"/>
    </row>
    <row r="488" spans="9:9" ht="12.75" customHeight="1" x14ac:dyDescent="0.25">
      <c r="I488" s="10"/>
    </row>
    <row r="489" spans="9:9" ht="12.75" customHeight="1" x14ac:dyDescent="0.25">
      <c r="I489" s="10"/>
    </row>
    <row r="490" spans="9:9" ht="12.75" customHeight="1" x14ac:dyDescent="0.25">
      <c r="I490" s="10"/>
    </row>
    <row r="491" spans="9:9" ht="12.75" customHeight="1" x14ac:dyDescent="0.25">
      <c r="I491" s="10"/>
    </row>
    <row r="492" spans="9:9" ht="12.75" customHeight="1" x14ac:dyDescent="0.25">
      <c r="I492" s="10"/>
    </row>
    <row r="493" spans="9:9" ht="12.75" customHeight="1" x14ac:dyDescent="0.25">
      <c r="I493" s="10"/>
    </row>
    <row r="494" spans="9:9" ht="12.75" customHeight="1" x14ac:dyDescent="0.25">
      <c r="I494" s="10"/>
    </row>
    <row r="495" spans="9:9" ht="12.75" customHeight="1" x14ac:dyDescent="0.25">
      <c r="I495" s="10"/>
    </row>
    <row r="496" spans="9:9" ht="12.75" customHeight="1" x14ac:dyDescent="0.25">
      <c r="I496" s="10"/>
    </row>
    <row r="497" spans="9:9" ht="12.75" customHeight="1" x14ac:dyDescent="0.25">
      <c r="I497" s="10"/>
    </row>
    <row r="498" spans="9:9" ht="12.75" customHeight="1" x14ac:dyDescent="0.25">
      <c r="I498" s="10"/>
    </row>
    <row r="499" spans="9:9" ht="12.75" customHeight="1" x14ac:dyDescent="0.25">
      <c r="I499" s="10"/>
    </row>
    <row r="500" spans="9:9" ht="12.75" customHeight="1" x14ac:dyDescent="0.25">
      <c r="I500" s="10"/>
    </row>
    <row r="501" spans="9:9" ht="12.75" customHeight="1" x14ac:dyDescent="0.25">
      <c r="I501" s="10"/>
    </row>
    <row r="502" spans="9:9" ht="12.75" customHeight="1" x14ac:dyDescent="0.25">
      <c r="I502" s="10"/>
    </row>
    <row r="503" spans="9:9" ht="12.75" customHeight="1" x14ac:dyDescent="0.25">
      <c r="I503" s="10"/>
    </row>
    <row r="504" spans="9:9" ht="12.75" customHeight="1" x14ac:dyDescent="0.25">
      <c r="I504" s="10"/>
    </row>
    <row r="505" spans="9:9" ht="12.75" customHeight="1" x14ac:dyDescent="0.25">
      <c r="I505" s="10"/>
    </row>
    <row r="506" spans="9:9" ht="12.75" customHeight="1" x14ac:dyDescent="0.25">
      <c r="I506" s="10"/>
    </row>
    <row r="507" spans="9:9" ht="12.75" customHeight="1" x14ac:dyDescent="0.25">
      <c r="I507" s="10"/>
    </row>
    <row r="508" spans="9:9" ht="12.75" customHeight="1" x14ac:dyDescent="0.25">
      <c r="I508" s="10"/>
    </row>
    <row r="509" spans="9:9" ht="12.75" customHeight="1" x14ac:dyDescent="0.25">
      <c r="I509" s="10"/>
    </row>
    <row r="510" spans="9:9" ht="12.75" customHeight="1" x14ac:dyDescent="0.25">
      <c r="I510" s="10"/>
    </row>
    <row r="511" spans="9:9" ht="12.75" customHeight="1" x14ac:dyDescent="0.25">
      <c r="I511" s="10"/>
    </row>
    <row r="512" spans="9:9" ht="12.75" customHeight="1" x14ac:dyDescent="0.25">
      <c r="I512" s="10"/>
    </row>
    <row r="513" spans="9:9" ht="12.75" customHeight="1" x14ac:dyDescent="0.25">
      <c r="I513" s="10"/>
    </row>
    <row r="514" spans="9:9" ht="12.75" customHeight="1" x14ac:dyDescent="0.25">
      <c r="I514" s="10"/>
    </row>
    <row r="515" spans="9:9" ht="12.75" customHeight="1" x14ac:dyDescent="0.25">
      <c r="I515" s="10"/>
    </row>
    <row r="516" spans="9:9" ht="12.75" customHeight="1" x14ac:dyDescent="0.25">
      <c r="I516" s="10"/>
    </row>
    <row r="517" spans="9:9" ht="12.75" customHeight="1" x14ac:dyDescent="0.25">
      <c r="I517" s="10"/>
    </row>
    <row r="518" spans="9:9" ht="12.75" customHeight="1" x14ac:dyDescent="0.25">
      <c r="I518" s="10"/>
    </row>
    <row r="519" spans="9:9" ht="12.75" customHeight="1" x14ac:dyDescent="0.25">
      <c r="I519" s="10"/>
    </row>
    <row r="520" spans="9:9" ht="12.75" customHeight="1" x14ac:dyDescent="0.25">
      <c r="I520" s="10"/>
    </row>
    <row r="521" spans="9:9" ht="12.75" customHeight="1" x14ac:dyDescent="0.25">
      <c r="I521" s="10"/>
    </row>
    <row r="522" spans="9:9" ht="12.75" customHeight="1" x14ac:dyDescent="0.25">
      <c r="I522" s="10"/>
    </row>
    <row r="523" spans="9:9" ht="12.75" customHeight="1" x14ac:dyDescent="0.25">
      <c r="I523" s="10"/>
    </row>
    <row r="524" spans="9:9" ht="12.75" customHeight="1" x14ac:dyDescent="0.25">
      <c r="I524" s="10"/>
    </row>
    <row r="525" spans="9:9" ht="12.75" customHeight="1" x14ac:dyDescent="0.25">
      <c r="I525" s="10"/>
    </row>
    <row r="526" spans="9:9" ht="12.75" customHeight="1" x14ac:dyDescent="0.25">
      <c r="I526" s="10"/>
    </row>
    <row r="527" spans="9:9" ht="12.75" customHeight="1" x14ac:dyDescent="0.25">
      <c r="I527" s="10"/>
    </row>
    <row r="528" spans="9:9" ht="12.75" customHeight="1" x14ac:dyDescent="0.25">
      <c r="I528" s="10"/>
    </row>
    <row r="529" spans="9:9" ht="12.75" customHeight="1" x14ac:dyDescent="0.25">
      <c r="I529" s="10"/>
    </row>
    <row r="530" spans="9:9" ht="12.75" customHeight="1" x14ac:dyDescent="0.25">
      <c r="I530" s="10"/>
    </row>
    <row r="531" spans="9:9" ht="12.75" customHeight="1" x14ac:dyDescent="0.25">
      <c r="I531" s="10"/>
    </row>
    <row r="532" spans="9:9" ht="12.75" customHeight="1" x14ac:dyDescent="0.25">
      <c r="I532" s="10"/>
    </row>
    <row r="533" spans="9:9" ht="12.75" customHeight="1" x14ac:dyDescent="0.25">
      <c r="I533" s="10"/>
    </row>
    <row r="534" spans="9:9" ht="12.75" customHeight="1" x14ac:dyDescent="0.25">
      <c r="I534" s="10"/>
    </row>
    <row r="535" spans="9:9" ht="12.75" customHeight="1" x14ac:dyDescent="0.25">
      <c r="I535" s="10"/>
    </row>
    <row r="536" spans="9:9" ht="12.75" customHeight="1" x14ac:dyDescent="0.25">
      <c r="I536" s="10"/>
    </row>
    <row r="537" spans="9:9" ht="12.75" customHeight="1" x14ac:dyDescent="0.25">
      <c r="I537" s="10"/>
    </row>
    <row r="538" spans="9:9" ht="12.75" customHeight="1" x14ac:dyDescent="0.25">
      <c r="I538" s="10"/>
    </row>
    <row r="539" spans="9:9" ht="12.75" customHeight="1" x14ac:dyDescent="0.25">
      <c r="I539" s="10"/>
    </row>
    <row r="540" spans="9:9" ht="12.75" customHeight="1" x14ac:dyDescent="0.25">
      <c r="I540" s="10"/>
    </row>
    <row r="541" spans="9:9" ht="12.75" customHeight="1" x14ac:dyDescent="0.25">
      <c r="I541" s="10"/>
    </row>
    <row r="542" spans="9:9" ht="12.75" customHeight="1" x14ac:dyDescent="0.25">
      <c r="I542" s="10"/>
    </row>
    <row r="543" spans="9:9" ht="12.75" customHeight="1" x14ac:dyDescent="0.25">
      <c r="I543" s="10"/>
    </row>
    <row r="544" spans="9:9" ht="12.75" customHeight="1" x14ac:dyDescent="0.25">
      <c r="I544" s="10"/>
    </row>
    <row r="545" spans="9:9" ht="12.75" customHeight="1" x14ac:dyDescent="0.25">
      <c r="I545" s="10"/>
    </row>
    <row r="546" spans="9:9" ht="12.75" customHeight="1" x14ac:dyDescent="0.25">
      <c r="I546" s="10"/>
    </row>
    <row r="547" spans="9:9" ht="12.75" customHeight="1" x14ac:dyDescent="0.25">
      <c r="I547" s="10"/>
    </row>
    <row r="548" spans="9:9" ht="12.75" customHeight="1" x14ac:dyDescent="0.25">
      <c r="I548" s="10"/>
    </row>
    <row r="549" spans="9:9" ht="12.75" customHeight="1" x14ac:dyDescent="0.25">
      <c r="I549" s="10"/>
    </row>
    <row r="550" spans="9:9" ht="12.75" customHeight="1" x14ac:dyDescent="0.25">
      <c r="I550" s="10"/>
    </row>
    <row r="551" spans="9:9" ht="12.75" customHeight="1" x14ac:dyDescent="0.25">
      <c r="I551" s="10"/>
    </row>
    <row r="552" spans="9:9" ht="12.75" customHeight="1" x14ac:dyDescent="0.25">
      <c r="I552" s="10"/>
    </row>
    <row r="553" spans="9:9" ht="12.75" customHeight="1" x14ac:dyDescent="0.25">
      <c r="I553" s="10"/>
    </row>
    <row r="554" spans="9:9" ht="12.75" customHeight="1" x14ac:dyDescent="0.25">
      <c r="I554" s="10"/>
    </row>
    <row r="555" spans="9:9" ht="12.75" customHeight="1" x14ac:dyDescent="0.25">
      <c r="I555" s="10"/>
    </row>
    <row r="556" spans="9:9" ht="12.75" customHeight="1" x14ac:dyDescent="0.25">
      <c r="I556" s="10"/>
    </row>
    <row r="557" spans="9:9" ht="12.75" customHeight="1" x14ac:dyDescent="0.25">
      <c r="I557" s="10"/>
    </row>
    <row r="558" spans="9:9" ht="12.75" customHeight="1" x14ac:dyDescent="0.25">
      <c r="I558" s="10"/>
    </row>
    <row r="559" spans="9:9" ht="12.75" customHeight="1" x14ac:dyDescent="0.25">
      <c r="I559" s="10"/>
    </row>
    <row r="560" spans="9:9" ht="12.75" customHeight="1" x14ac:dyDescent="0.25">
      <c r="I560" s="10"/>
    </row>
    <row r="561" spans="9:9" ht="12.75" customHeight="1" x14ac:dyDescent="0.25">
      <c r="I561" s="10"/>
    </row>
    <row r="562" spans="9:9" ht="12.75" customHeight="1" x14ac:dyDescent="0.25">
      <c r="I562" s="10"/>
    </row>
    <row r="563" spans="9:9" ht="12.75" customHeight="1" x14ac:dyDescent="0.25">
      <c r="I563" s="10"/>
    </row>
    <row r="564" spans="9:9" ht="12.75" customHeight="1" x14ac:dyDescent="0.25">
      <c r="I564" s="10"/>
    </row>
    <row r="565" spans="9:9" ht="12.75" customHeight="1" x14ac:dyDescent="0.25">
      <c r="I565" s="10"/>
    </row>
    <row r="566" spans="9:9" ht="12.75" customHeight="1" x14ac:dyDescent="0.25">
      <c r="I566" s="10"/>
    </row>
    <row r="567" spans="9:9" ht="12.75" customHeight="1" x14ac:dyDescent="0.25">
      <c r="I567" s="10"/>
    </row>
    <row r="568" spans="9:9" ht="12.75" customHeight="1" x14ac:dyDescent="0.25">
      <c r="I568" s="10"/>
    </row>
    <row r="569" spans="9:9" ht="12.75" customHeight="1" x14ac:dyDescent="0.25">
      <c r="I569" s="10"/>
    </row>
    <row r="570" spans="9:9" ht="12.75" customHeight="1" x14ac:dyDescent="0.25">
      <c r="I570" s="10"/>
    </row>
    <row r="571" spans="9:9" ht="12.75" customHeight="1" x14ac:dyDescent="0.25">
      <c r="I571" s="10"/>
    </row>
    <row r="572" spans="9:9" ht="12.75" customHeight="1" x14ac:dyDescent="0.25">
      <c r="I572" s="10"/>
    </row>
    <row r="573" spans="9:9" ht="12.75" customHeight="1" x14ac:dyDescent="0.25">
      <c r="I573" s="10"/>
    </row>
    <row r="574" spans="9:9" ht="12.75" customHeight="1" x14ac:dyDescent="0.25">
      <c r="I574" s="10"/>
    </row>
    <row r="575" spans="9:9" ht="12.75" customHeight="1" x14ac:dyDescent="0.25">
      <c r="I575" s="10"/>
    </row>
    <row r="576" spans="9:9" ht="12.75" customHeight="1" x14ac:dyDescent="0.25">
      <c r="I576" s="10"/>
    </row>
    <row r="577" spans="9:9" ht="12.75" customHeight="1" x14ac:dyDescent="0.25">
      <c r="I577" s="10"/>
    </row>
    <row r="578" spans="9:9" ht="12.75" customHeight="1" x14ac:dyDescent="0.25">
      <c r="I578" s="10"/>
    </row>
    <row r="579" spans="9:9" ht="12.75" customHeight="1" x14ac:dyDescent="0.25">
      <c r="I579" s="10"/>
    </row>
    <row r="580" spans="9:9" ht="12.75" customHeight="1" x14ac:dyDescent="0.25">
      <c r="I580" s="10"/>
    </row>
    <row r="581" spans="9:9" ht="12.75" customHeight="1" x14ac:dyDescent="0.25">
      <c r="I581" s="10"/>
    </row>
    <row r="582" spans="9:9" ht="12.75" customHeight="1" x14ac:dyDescent="0.25">
      <c r="I582" s="10"/>
    </row>
    <row r="583" spans="9:9" ht="12.75" customHeight="1" x14ac:dyDescent="0.25">
      <c r="I583" s="10"/>
    </row>
    <row r="584" spans="9:9" ht="12.75" customHeight="1" x14ac:dyDescent="0.25">
      <c r="I584" s="10"/>
    </row>
    <row r="585" spans="9:9" ht="12.75" customHeight="1" x14ac:dyDescent="0.25">
      <c r="I585" s="10"/>
    </row>
    <row r="586" spans="9:9" ht="12.75" customHeight="1" x14ac:dyDescent="0.25">
      <c r="I586" s="10"/>
    </row>
    <row r="587" spans="9:9" ht="12.75" customHeight="1" x14ac:dyDescent="0.25">
      <c r="I587" s="10"/>
    </row>
    <row r="588" spans="9:9" ht="12.75" customHeight="1" x14ac:dyDescent="0.25">
      <c r="I588" s="10"/>
    </row>
    <row r="589" spans="9:9" ht="12.75" customHeight="1" x14ac:dyDescent="0.25">
      <c r="I589" s="10"/>
    </row>
    <row r="590" spans="9:9" ht="12.75" customHeight="1" x14ac:dyDescent="0.25">
      <c r="I590" s="10"/>
    </row>
    <row r="591" spans="9:9" ht="12.75" customHeight="1" x14ac:dyDescent="0.25">
      <c r="I591" s="10"/>
    </row>
    <row r="592" spans="9:9" ht="12.75" customHeight="1" x14ac:dyDescent="0.25">
      <c r="I592" s="10"/>
    </row>
    <row r="593" spans="9:9" ht="12.75" customHeight="1" x14ac:dyDescent="0.25">
      <c r="I593" s="10"/>
    </row>
    <row r="594" spans="9:9" ht="12.75" customHeight="1" x14ac:dyDescent="0.25">
      <c r="I594" s="10"/>
    </row>
    <row r="595" spans="9:9" ht="12.75" customHeight="1" x14ac:dyDescent="0.25">
      <c r="I595" s="10"/>
    </row>
    <row r="596" spans="9:9" ht="12.75" customHeight="1" x14ac:dyDescent="0.25">
      <c r="I596" s="10"/>
    </row>
    <row r="597" spans="9:9" ht="12.75" customHeight="1" x14ac:dyDescent="0.25">
      <c r="I597" s="10"/>
    </row>
    <row r="598" spans="9:9" ht="12.75" customHeight="1" x14ac:dyDescent="0.25">
      <c r="I598" s="10"/>
    </row>
    <row r="599" spans="9:9" ht="12.75" customHeight="1" x14ac:dyDescent="0.25">
      <c r="I599" s="10"/>
    </row>
    <row r="600" spans="9:9" ht="12.75" customHeight="1" x14ac:dyDescent="0.25">
      <c r="I600" s="10"/>
    </row>
    <row r="601" spans="9:9" ht="12.75" customHeight="1" x14ac:dyDescent="0.25">
      <c r="I601" s="10"/>
    </row>
    <row r="602" spans="9:9" ht="12.75" customHeight="1" x14ac:dyDescent="0.25">
      <c r="I602" s="10"/>
    </row>
    <row r="603" spans="9:9" ht="12.75" customHeight="1" x14ac:dyDescent="0.25">
      <c r="I603" s="10"/>
    </row>
    <row r="604" spans="9:9" ht="12.75" customHeight="1" x14ac:dyDescent="0.25">
      <c r="I604" s="10"/>
    </row>
    <row r="605" spans="9:9" ht="12.75" customHeight="1" x14ac:dyDescent="0.25">
      <c r="I605" s="10"/>
    </row>
    <row r="606" spans="9:9" ht="12.75" customHeight="1" x14ac:dyDescent="0.25">
      <c r="I606" s="10"/>
    </row>
    <row r="607" spans="9:9" ht="12.75" customHeight="1" x14ac:dyDescent="0.25">
      <c r="I607" s="10"/>
    </row>
    <row r="608" spans="9:9" ht="12.75" customHeight="1" x14ac:dyDescent="0.25">
      <c r="I608" s="10"/>
    </row>
    <row r="609" spans="9:9" ht="12.75" customHeight="1" x14ac:dyDescent="0.25">
      <c r="I609" s="10"/>
    </row>
    <row r="610" spans="9:9" ht="12.75" customHeight="1" x14ac:dyDescent="0.25">
      <c r="I610" s="10"/>
    </row>
    <row r="611" spans="9:9" ht="12.75" customHeight="1" x14ac:dyDescent="0.25">
      <c r="I611" s="10"/>
    </row>
    <row r="612" spans="9:9" ht="12.75" customHeight="1" x14ac:dyDescent="0.25">
      <c r="I612" s="10"/>
    </row>
    <row r="613" spans="9:9" ht="12.75" customHeight="1" x14ac:dyDescent="0.25">
      <c r="I613" s="10"/>
    </row>
    <row r="614" spans="9:9" ht="12.75" customHeight="1" x14ac:dyDescent="0.25">
      <c r="I614" s="10"/>
    </row>
    <row r="615" spans="9:9" ht="12.75" customHeight="1" x14ac:dyDescent="0.25">
      <c r="I615" s="10"/>
    </row>
    <row r="616" spans="9:9" ht="12.75" customHeight="1" x14ac:dyDescent="0.25">
      <c r="I616" s="10"/>
    </row>
    <row r="617" spans="9:9" ht="12.75" customHeight="1" x14ac:dyDescent="0.25">
      <c r="I617" s="10"/>
    </row>
    <row r="618" spans="9:9" ht="12.75" customHeight="1" x14ac:dyDescent="0.25">
      <c r="I618" s="10"/>
    </row>
    <row r="619" spans="9:9" ht="12.75" customHeight="1" x14ac:dyDescent="0.25">
      <c r="I619" s="10"/>
    </row>
    <row r="620" spans="9:9" ht="12.75" customHeight="1" x14ac:dyDescent="0.25">
      <c r="I620" s="10"/>
    </row>
    <row r="621" spans="9:9" ht="12.75" customHeight="1" x14ac:dyDescent="0.25">
      <c r="I621" s="10"/>
    </row>
    <row r="622" spans="9:9" ht="12.75" customHeight="1" x14ac:dyDescent="0.25">
      <c r="I622" s="10"/>
    </row>
    <row r="623" spans="9:9" ht="12.75" customHeight="1" x14ac:dyDescent="0.25">
      <c r="I623" s="10"/>
    </row>
    <row r="624" spans="9:9" ht="12.75" customHeight="1" x14ac:dyDescent="0.25">
      <c r="I624" s="10"/>
    </row>
    <row r="625" spans="9:9" ht="12.75" customHeight="1" x14ac:dyDescent="0.25">
      <c r="I625" s="10"/>
    </row>
    <row r="626" spans="9:9" ht="12.75" customHeight="1" x14ac:dyDescent="0.25">
      <c r="I626" s="10"/>
    </row>
    <row r="627" spans="9:9" ht="12.75" customHeight="1" x14ac:dyDescent="0.25">
      <c r="I627" s="10"/>
    </row>
    <row r="628" spans="9:9" ht="12.75" customHeight="1" x14ac:dyDescent="0.25">
      <c r="I628" s="10"/>
    </row>
    <row r="629" spans="9:9" ht="12.75" customHeight="1" x14ac:dyDescent="0.25">
      <c r="I629" s="10"/>
    </row>
    <row r="630" spans="9:9" ht="12.75" customHeight="1" x14ac:dyDescent="0.25">
      <c r="I630" s="10"/>
    </row>
    <row r="631" spans="9:9" ht="12.75" customHeight="1" x14ac:dyDescent="0.25">
      <c r="I631" s="10"/>
    </row>
    <row r="632" spans="9:9" ht="12.75" customHeight="1" x14ac:dyDescent="0.25">
      <c r="I632" s="10"/>
    </row>
    <row r="633" spans="9:9" ht="12.75" customHeight="1" x14ac:dyDescent="0.25">
      <c r="I633" s="10"/>
    </row>
    <row r="634" spans="9:9" ht="12.75" customHeight="1" x14ac:dyDescent="0.25">
      <c r="I634" s="10"/>
    </row>
    <row r="635" spans="9:9" ht="12.75" customHeight="1" x14ac:dyDescent="0.25">
      <c r="I635" s="10"/>
    </row>
    <row r="636" spans="9:9" ht="12.75" customHeight="1" x14ac:dyDescent="0.25">
      <c r="I636" s="10"/>
    </row>
    <row r="637" spans="9:9" ht="12.75" customHeight="1" x14ac:dyDescent="0.25">
      <c r="I637" s="10"/>
    </row>
    <row r="638" spans="9:9" ht="12.75" customHeight="1" x14ac:dyDescent="0.25">
      <c r="I638" s="10"/>
    </row>
    <row r="639" spans="9:9" ht="12.75" customHeight="1" x14ac:dyDescent="0.25">
      <c r="I639" s="10"/>
    </row>
    <row r="640" spans="9:9" ht="12.75" customHeight="1" x14ac:dyDescent="0.25">
      <c r="I640" s="10"/>
    </row>
    <row r="641" spans="9:9" ht="12.75" customHeight="1" x14ac:dyDescent="0.25">
      <c r="I641" s="10"/>
    </row>
    <row r="642" spans="9:9" ht="12.75" customHeight="1" x14ac:dyDescent="0.25">
      <c r="I642" s="10"/>
    </row>
    <row r="643" spans="9:9" ht="12.75" customHeight="1" x14ac:dyDescent="0.25">
      <c r="I643" s="10"/>
    </row>
    <row r="644" spans="9:9" ht="12.75" customHeight="1" x14ac:dyDescent="0.25">
      <c r="I644" s="10"/>
    </row>
    <row r="645" spans="9:9" ht="12.75" customHeight="1" x14ac:dyDescent="0.25">
      <c r="I645" s="10"/>
    </row>
    <row r="646" spans="9:9" ht="12.75" customHeight="1" x14ac:dyDescent="0.25">
      <c r="I646" s="10"/>
    </row>
    <row r="647" spans="9:9" ht="12.75" customHeight="1" x14ac:dyDescent="0.25">
      <c r="I647" s="10"/>
    </row>
    <row r="648" spans="9:9" ht="12.75" customHeight="1" x14ac:dyDescent="0.25">
      <c r="I648" s="10"/>
    </row>
    <row r="649" spans="9:9" ht="12.75" customHeight="1" x14ac:dyDescent="0.25">
      <c r="I649" s="10"/>
    </row>
    <row r="650" spans="9:9" ht="12.75" customHeight="1" x14ac:dyDescent="0.25">
      <c r="I650" s="10"/>
    </row>
    <row r="651" spans="9:9" ht="12.75" customHeight="1" x14ac:dyDescent="0.25">
      <c r="I651" s="10"/>
    </row>
    <row r="652" spans="9:9" ht="12.75" customHeight="1" x14ac:dyDescent="0.25">
      <c r="I652" s="10"/>
    </row>
    <row r="653" spans="9:9" ht="12.75" customHeight="1" x14ac:dyDescent="0.25">
      <c r="I653" s="10"/>
    </row>
    <row r="654" spans="9:9" ht="12.75" customHeight="1" x14ac:dyDescent="0.25">
      <c r="I654" s="10"/>
    </row>
    <row r="655" spans="9:9" ht="12.75" customHeight="1" x14ac:dyDescent="0.25">
      <c r="I655" s="10"/>
    </row>
    <row r="656" spans="9:9" ht="12.75" customHeight="1" x14ac:dyDescent="0.25">
      <c r="I656" s="10"/>
    </row>
    <row r="657" spans="9:9" ht="12.75" customHeight="1" x14ac:dyDescent="0.25">
      <c r="I657" s="10"/>
    </row>
    <row r="658" spans="9:9" ht="12.75" customHeight="1" x14ac:dyDescent="0.25">
      <c r="I658" s="10"/>
    </row>
    <row r="659" spans="9:9" ht="12.75" customHeight="1" x14ac:dyDescent="0.25">
      <c r="I659" s="10"/>
    </row>
    <row r="660" spans="9:9" ht="12.75" customHeight="1" x14ac:dyDescent="0.25">
      <c r="I660" s="10"/>
    </row>
    <row r="661" spans="9:9" ht="12.75" customHeight="1" x14ac:dyDescent="0.25">
      <c r="I661" s="10"/>
    </row>
    <row r="662" spans="9:9" ht="12.75" customHeight="1" x14ac:dyDescent="0.25">
      <c r="I662" s="10"/>
    </row>
    <row r="663" spans="9:9" ht="12.75" customHeight="1" x14ac:dyDescent="0.25">
      <c r="I663" s="10"/>
    </row>
    <row r="664" spans="9:9" ht="12.75" customHeight="1" x14ac:dyDescent="0.25">
      <c r="I664" s="10"/>
    </row>
    <row r="665" spans="9:9" ht="12.75" customHeight="1" x14ac:dyDescent="0.25">
      <c r="I665" s="10"/>
    </row>
    <row r="666" spans="9:9" ht="12.75" customHeight="1" x14ac:dyDescent="0.25">
      <c r="I666" s="10"/>
    </row>
    <row r="667" spans="9:9" ht="12.75" customHeight="1" x14ac:dyDescent="0.25">
      <c r="I667" s="10"/>
    </row>
    <row r="668" spans="9:9" ht="12.75" customHeight="1" x14ac:dyDescent="0.25">
      <c r="I668" s="10"/>
    </row>
    <row r="669" spans="9:9" ht="12.75" customHeight="1" x14ac:dyDescent="0.25">
      <c r="I669" s="10"/>
    </row>
    <row r="670" spans="9:9" ht="12.75" customHeight="1" x14ac:dyDescent="0.25">
      <c r="I670" s="10"/>
    </row>
    <row r="671" spans="9:9" ht="12.75" customHeight="1" x14ac:dyDescent="0.25">
      <c r="I671" s="10"/>
    </row>
    <row r="672" spans="9:9" ht="12.75" customHeight="1" x14ac:dyDescent="0.25">
      <c r="I672" s="10"/>
    </row>
    <row r="673" spans="9:9" ht="12.75" customHeight="1" x14ac:dyDescent="0.25">
      <c r="I673" s="10"/>
    </row>
    <row r="674" spans="9:9" ht="12.75" customHeight="1" x14ac:dyDescent="0.25">
      <c r="I674" s="10"/>
    </row>
    <row r="675" spans="9:9" ht="12.75" customHeight="1" x14ac:dyDescent="0.25">
      <c r="I675" s="10"/>
    </row>
    <row r="676" spans="9:9" ht="12.75" customHeight="1" x14ac:dyDescent="0.25">
      <c r="I676" s="10"/>
    </row>
    <row r="677" spans="9:9" ht="12.75" customHeight="1" x14ac:dyDescent="0.25">
      <c r="I677" s="10"/>
    </row>
    <row r="678" spans="9:9" ht="12.75" customHeight="1" x14ac:dyDescent="0.25">
      <c r="I678" s="10"/>
    </row>
    <row r="679" spans="9:9" ht="12.75" customHeight="1" x14ac:dyDescent="0.25">
      <c r="I679" s="10"/>
    </row>
    <row r="680" spans="9:9" ht="12.75" customHeight="1" x14ac:dyDescent="0.25">
      <c r="I680" s="10"/>
    </row>
    <row r="681" spans="9:9" ht="12.75" customHeight="1" x14ac:dyDescent="0.25">
      <c r="I681" s="10"/>
    </row>
    <row r="682" spans="9:9" ht="12.75" customHeight="1" x14ac:dyDescent="0.25">
      <c r="I682" s="10"/>
    </row>
    <row r="683" spans="9:9" ht="12.75" customHeight="1" x14ac:dyDescent="0.25">
      <c r="I683" s="10"/>
    </row>
    <row r="684" spans="9:9" ht="12.75" customHeight="1" x14ac:dyDescent="0.25">
      <c r="I684" s="10"/>
    </row>
    <row r="685" spans="9:9" ht="12.75" customHeight="1" x14ac:dyDescent="0.25">
      <c r="I685" s="10"/>
    </row>
    <row r="686" spans="9:9" ht="12.75" customHeight="1" x14ac:dyDescent="0.25">
      <c r="I686" s="10"/>
    </row>
    <row r="687" spans="9:9" ht="12.75" customHeight="1" x14ac:dyDescent="0.25">
      <c r="I687" s="10"/>
    </row>
    <row r="688" spans="9:9" ht="12.75" customHeight="1" x14ac:dyDescent="0.25">
      <c r="I688" s="10"/>
    </row>
    <row r="689" spans="9:9" ht="12.75" customHeight="1" x14ac:dyDescent="0.25">
      <c r="I689" s="10"/>
    </row>
    <row r="690" spans="9:9" ht="12.75" customHeight="1" x14ac:dyDescent="0.25">
      <c r="I690" s="10"/>
    </row>
    <row r="691" spans="9:9" ht="12.75" customHeight="1" x14ac:dyDescent="0.25">
      <c r="I691" s="10"/>
    </row>
    <row r="692" spans="9:9" ht="12.75" customHeight="1" x14ac:dyDescent="0.25">
      <c r="I692" s="10"/>
    </row>
    <row r="693" spans="9:9" ht="12.75" customHeight="1" x14ac:dyDescent="0.25">
      <c r="I693" s="10"/>
    </row>
    <row r="694" spans="9:9" ht="12.75" customHeight="1" x14ac:dyDescent="0.25">
      <c r="I694" s="10"/>
    </row>
    <row r="695" spans="9:9" ht="12.75" customHeight="1" x14ac:dyDescent="0.25">
      <c r="I695" s="10"/>
    </row>
    <row r="696" spans="9:9" ht="12.75" customHeight="1" x14ac:dyDescent="0.25">
      <c r="I696" s="10"/>
    </row>
    <row r="697" spans="9:9" ht="12.75" customHeight="1" x14ac:dyDescent="0.25">
      <c r="I697" s="10"/>
    </row>
    <row r="698" spans="9:9" ht="12.75" customHeight="1" x14ac:dyDescent="0.25">
      <c r="I698" s="10"/>
    </row>
    <row r="699" spans="9:9" ht="12.75" customHeight="1" x14ac:dyDescent="0.25">
      <c r="I699" s="10"/>
    </row>
    <row r="700" spans="9:9" ht="12.75" customHeight="1" x14ac:dyDescent="0.25">
      <c r="I700" s="10"/>
    </row>
    <row r="701" spans="9:9" ht="12.75" customHeight="1" x14ac:dyDescent="0.25">
      <c r="I701" s="10"/>
    </row>
    <row r="702" spans="9:9" ht="12.75" customHeight="1" x14ac:dyDescent="0.25">
      <c r="I702" s="10"/>
    </row>
    <row r="703" spans="9:9" ht="12.75" customHeight="1" x14ac:dyDescent="0.25">
      <c r="I703" s="10"/>
    </row>
    <row r="704" spans="9:9" ht="12.75" customHeight="1" x14ac:dyDescent="0.25">
      <c r="I704" s="10"/>
    </row>
    <row r="705" spans="9:9" ht="12.75" customHeight="1" x14ac:dyDescent="0.25">
      <c r="I705" s="10"/>
    </row>
    <row r="706" spans="9:9" ht="12.75" customHeight="1" x14ac:dyDescent="0.25">
      <c r="I706" s="10"/>
    </row>
    <row r="707" spans="9:9" ht="12.75" customHeight="1" x14ac:dyDescent="0.25">
      <c r="I707" s="10"/>
    </row>
    <row r="708" spans="9:9" ht="12.75" customHeight="1" x14ac:dyDescent="0.25">
      <c r="I708" s="10"/>
    </row>
    <row r="709" spans="9:9" ht="12.75" customHeight="1" x14ac:dyDescent="0.25">
      <c r="I709" s="10"/>
    </row>
    <row r="710" spans="9:9" ht="12.75" customHeight="1" x14ac:dyDescent="0.25">
      <c r="I710" s="10"/>
    </row>
    <row r="711" spans="9:9" ht="12.75" customHeight="1" x14ac:dyDescent="0.25">
      <c r="I711" s="10"/>
    </row>
    <row r="712" spans="9:9" ht="12.75" customHeight="1" x14ac:dyDescent="0.25">
      <c r="I712" s="10"/>
    </row>
    <row r="713" spans="9:9" ht="12.75" customHeight="1" x14ac:dyDescent="0.25">
      <c r="I713" s="10"/>
    </row>
    <row r="714" spans="9:9" ht="12.75" customHeight="1" x14ac:dyDescent="0.25">
      <c r="I714" s="10"/>
    </row>
    <row r="715" spans="9:9" ht="12.75" customHeight="1" x14ac:dyDescent="0.25">
      <c r="I715" s="10"/>
    </row>
    <row r="716" spans="9:9" ht="12.75" customHeight="1" x14ac:dyDescent="0.25">
      <c r="I716" s="10"/>
    </row>
    <row r="717" spans="9:9" ht="12.75" customHeight="1" x14ac:dyDescent="0.25">
      <c r="I717" s="10"/>
    </row>
    <row r="718" spans="9:9" ht="12.75" customHeight="1" x14ac:dyDescent="0.25">
      <c r="I718" s="10"/>
    </row>
    <row r="719" spans="9:9" ht="12.75" customHeight="1" x14ac:dyDescent="0.25">
      <c r="I719" s="10"/>
    </row>
    <row r="720" spans="9:9" ht="12.75" customHeight="1" x14ac:dyDescent="0.25">
      <c r="I720" s="10"/>
    </row>
    <row r="721" spans="9:9" ht="12.75" customHeight="1" x14ac:dyDescent="0.25">
      <c r="I721" s="10"/>
    </row>
    <row r="722" spans="9:9" ht="12.75" customHeight="1" x14ac:dyDescent="0.25">
      <c r="I722" s="10"/>
    </row>
    <row r="723" spans="9:9" ht="12.75" customHeight="1" x14ac:dyDescent="0.25">
      <c r="I723" s="10"/>
    </row>
    <row r="724" spans="9:9" ht="12.75" customHeight="1" x14ac:dyDescent="0.25">
      <c r="I724" s="10"/>
    </row>
    <row r="725" spans="9:9" ht="12.75" customHeight="1" x14ac:dyDescent="0.25">
      <c r="I725" s="10"/>
    </row>
    <row r="726" spans="9:9" ht="12.75" customHeight="1" x14ac:dyDescent="0.25">
      <c r="I726" s="10"/>
    </row>
    <row r="727" spans="9:9" ht="12.75" customHeight="1" x14ac:dyDescent="0.25">
      <c r="I727" s="10"/>
    </row>
    <row r="728" spans="9:9" ht="12.75" customHeight="1" x14ac:dyDescent="0.25">
      <c r="I728" s="10"/>
    </row>
    <row r="729" spans="9:9" ht="12.75" customHeight="1" x14ac:dyDescent="0.25">
      <c r="I729" s="10"/>
    </row>
    <row r="730" spans="9:9" ht="12.75" customHeight="1" x14ac:dyDescent="0.25">
      <c r="I730" s="10"/>
    </row>
    <row r="731" spans="9:9" ht="12.75" customHeight="1" x14ac:dyDescent="0.25">
      <c r="I731" s="10"/>
    </row>
    <row r="732" spans="9:9" ht="12.75" customHeight="1" x14ac:dyDescent="0.25">
      <c r="I732" s="10"/>
    </row>
    <row r="733" spans="9:9" ht="12.75" customHeight="1" x14ac:dyDescent="0.25">
      <c r="I733" s="10"/>
    </row>
    <row r="734" spans="9:9" ht="12.75" customHeight="1" x14ac:dyDescent="0.25">
      <c r="I734" s="10"/>
    </row>
    <row r="735" spans="9:9" ht="12.75" customHeight="1" x14ac:dyDescent="0.25">
      <c r="I735" s="10"/>
    </row>
    <row r="736" spans="9:9" ht="12.75" customHeight="1" x14ac:dyDescent="0.25">
      <c r="I736" s="10"/>
    </row>
    <row r="737" spans="9:9" ht="12.75" customHeight="1" x14ac:dyDescent="0.25">
      <c r="I737" s="10"/>
    </row>
    <row r="738" spans="9:9" ht="12.75" customHeight="1" x14ac:dyDescent="0.25">
      <c r="I738" s="10"/>
    </row>
    <row r="739" spans="9:9" ht="12.75" customHeight="1" x14ac:dyDescent="0.25">
      <c r="I739" s="10"/>
    </row>
    <row r="740" spans="9:9" ht="12.75" customHeight="1" x14ac:dyDescent="0.25">
      <c r="I740" s="10"/>
    </row>
    <row r="741" spans="9:9" ht="12.75" customHeight="1" x14ac:dyDescent="0.25">
      <c r="I741" s="10"/>
    </row>
    <row r="742" spans="9:9" ht="12.75" customHeight="1" x14ac:dyDescent="0.25">
      <c r="I742" s="10"/>
    </row>
    <row r="743" spans="9:9" ht="12.75" customHeight="1" x14ac:dyDescent="0.25">
      <c r="I743" s="10"/>
    </row>
    <row r="744" spans="9:9" ht="12.75" customHeight="1" x14ac:dyDescent="0.25">
      <c r="I744" s="10"/>
    </row>
    <row r="745" spans="9:9" ht="12.75" customHeight="1" x14ac:dyDescent="0.25">
      <c r="I745" s="10"/>
    </row>
    <row r="746" spans="9:9" ht="12.75" customHeight="1" x14ac:dyDescent="0.25">
      <c r="I746" s="10"/>
    </row>
    <row r="747" spans="9:9" ht="12.75" customHeight="1" x14ac:dyDescent="0.25">
      <c r="I747" s="10"/>
    </row>
    <row r="748" spans="9:9" ht="12.75" customHeight="1" x14ac:dyDescent="0.25">
      <c r="I748" s="10"/>
    </row>
    <row r="749" spans="9:9" ht="12.75" customHeight="1" x14ac:dyDescent="0.25">
      <c r="I749" s="10"/>
    </row>
    <row r="750" spans="9:9" ht="12.75" customHeight="1" x14ac:dyDescent="0.25">
      <c r="I750" s="10"/>
    </row>
    <row r="751" spans="9:9" ht="12.75" customHeight="1" x14ac:dyDescent="0.25">
      <c r="I751" s="10"/>
    </row>
    <row r="752" spans="9:9" ht="12.75" customHeight="1" x14ac:dyDescent="0.25">
      <c r="I752" s="10"/>
    </row>
    <row r="753" spans="9:9" ht="12.75" customHeight="1" x14ac:dyDescent="0.25">
      <c r="I753" s="10"/>
    </row>
    <row r="754" spans="9:9" ht="12.75" customHeight="1" x14ac:dyDescent="0.25">
      <c r="I754" s="10"/>
    </row>
    <row r="755" spans="9:9" ht="12.75" customHeight="1" x14ac:dyDescent="0.25">
      <c r="I755" s="10"/>
    </row>
    <row r="756" spans="9:9" ht="12.75" customHeight="1" x14ac:dyDescent="0.25">
      <c r="I756" s="10"/>
    </row>
    <row r="757" spans="9:9" ht="12.75" customHeight="1" x14ac:dyDescent="0.25">
      <c r="I757" s="10"/>
    </row>
    <row r="758" spans="9:9" ht="12.75" customHeight="1" x14ac:dyDescent="0.25">
      <c r="I758" s="10"/>
    </row>
    <row r="759" spans="9:9" ht="12.75" customHeight="1" x14ac:dyDescent="0.25">
      <c r="I759" s="10"/>
    </row>
    <row r="760" spans="9:9" ht="12.75" customHeight="1" x14ac:dyDescent="0.25">
      <c r="I760" s="10"/>
    </row>
    <row r="761" spans="9:9" ht="12.75" customHeight="1" x14ac:dyDescent="0.25">
      <c r="I761" s="10"/>
    </row>
    <row r="762" spans="9:9" ht="12.75" customHeight="1" x14ac:dyDescent="0.25">
      <c r="I762" s="10"/>
    </row>
    <row r="763" spans="9:9" ht="12.75" customHeight="1" x14ac:dyDescent="0.25">
      <c r="I763" s="10"/>
    </row>
    <row r="764" spans="9:9" ht="12.75" customHeight="1" x14ac:dyDescent="0.25">
      <c r="I764" s="10"/>
    </row>
    <row r="765" spans="9:9" ht="12.75" customHeight="1" x14ac:dyDescent="0.25">
      <c r="I765" s="10"/>
    </row>
    <row r="766" spans="9:9" ht="12.75" customHeight="1" x14ac:dyDescent="0.25">
      <c r="I766" s="10"/>
    </row>
    <row r="767" spans="9:9" ht="12.75" customHeight="1" x14ac:dyDescent="0.25">
      <c r="I767" s="10"/>
    </row>
    <row r="768" spans="9:9" ht="12.75" customHeight="1" x14ac:dyDescent="0.25">
      <c r="I768" s="10"/>
    </row>
    <row r="769" spans="9:9" ht="12.75" customHeight="1" x14ac:dyDescent="0.25">
      <c r="I769" s="10"/>
    </row>
    <row r="770" spans="9:9" ht="12.75" customHeight="1" x14ac:dyDescent="0.25">
      <c r="I770" s="10"/>
    </row>
    <row r="771" spans="9:9" ht="12.75" customHeight="1" x14ac:dyDescent="0.25">
      <c r="I771" s="10"/>
    </row>
    <row r="772" spans="9:9" ht="12.75" customHeight="1" x14ac:dyDescent="0.25">
      <c r="I772" s="10"/>
    </row>
    <row r="773" spans="9:9" ht="12.75" customHeight="1" x14ac:dyDescent="0.25">
      <c r="I773" s="10"/>
    </row>
    <row r="774" spans="9:9" ht="12.75" customHeight="1" x14ac:dyDescent="0.25">
      <c r="I774" s="10"/>
    </row>
    <row r="775" spans="9:9" ht="12.75" customHeight="1" x14ac:dyDescent="0.25">
      <c r="I775" s="10"/>
    </row>
    <row r="776" spans="9:9" ht="12.75" customHeight="1" x14ac:dyDescent="0.25">
      <c r="I776" s="10"/>
    </row>
    <row r="777" spans="9:9" ht="12.75" customHeight="1" x14ac:dyDescent="0.25">
      <c r="I777" s="10"/>
    </row>
    <row r="778" spans="9:9" ht="12.75" customHeight="1" x14ac:dyDescent="0.25">
      <c r="I778" s="10"/>
    </row>
    <row r="779" spans="9:9" ht="12.75" customHeight="1" x14ac:dyDescent="0.25">
      <c r="I779" s="10"/>
    </row>
    <row r="780" spans="9:9" ht="12.75" customHeight="1" x14ac:dyDescent="0.25">
      <c r="I780" s="10"/>
    </row>
    <row r="781" spans="9:9" ht="12.75" customHeight="1" x14ac:dyDescent="0.25">
      <c r="I781" s="10"/>
    </row>
    <row r="782" spans="9:9" ht="12.75" customHeight="1" x14ac:dyDescent="0.25">
      <c r="I782" s="10"/>
    </row>
    <row r="783" spans="9:9" ht="12.75" customHeight="1" x14ac:dyDescent="0.25">
      <c r="I783" s="10"/>
    </row>
    <row r="784" spans="9:9" ht="12.75" customHeight="1" x14ac:dyDescent="0.25">
      <c r="I784" s="10"/>
    </row>
    <row r="785" spans="9:9" ht="12.75" customHeight="1" x14ac:dyDescent="0.25">
      <c r="I785" s="10"/>
    </row>
    <row r="786" spans="9:9" ht="12.75" customHeight="1" x14ac:dyDescent="0.25">
      <c r="I786" s="10"/>
    </row>
    <row r="787" spans="9:9" ht="12.75" customHeight="1" x14ac:dyDescent="0.25">
      <c r="I787" s="10"/>
    </row>
    <row r="788" spans="9:9" ht="12.75" customHeight="1" x14ac:dyDescent="0.25">
      <c r="I788" s="10"/>
    </row>
    <row r="789" spans="9:9" ht="12.75" customHeight="1" x14ac:dyDescent="0.25">
      <c r="I789" s="10"/>
    </row>
    <row r="790" spans="9:9" ht="12.75" customHeight="1" x14ac:dyDescent="0.25">
      <c r="I790" s="10"/>
    </row>
    <row r="791" spans="9:9" ht="12.75" customHeight="1" x14ac:dyDescent="0.25">
      <c r="I791" s="10"/>
    </row>
    <row r="792" spans="9:9" ht="12.75" customHeight="1" x14ac:dyDescent="0.25">
      <c r="I792" s="10"/>
    </row>
    <row r="793" spans="9:9" ht="12.75" customHeight="1" x14ac:dyDescent="0.25">
      <c r="I793" s="10"/>
    </row>
    <row r="794" spans="9:9" ht="12.75" customHeight="1" x14ac:dyDescent="0.25">
      <c r="I794" s="10"/>
    </row>
    <row r="795" spans="9:9" ht="12.75" customHeight="1" x14ac:dyDescent="0.25">
      <c r="I795" s="10"/>
    </row>
    <row r="796" spans="9:9" ht="12.75" customHeight="1" x14ac:dyDescent="0.25">
      <c r="I796" s="10"/>
    </row>
    <row r="797" spans="9:9" ht="12.75" customHeight="1" x14ac:dyDescent="0.25">
      <c r="I797" s="10"/>
    </row>
    <row r="798" spans="9:9" ht="12.75" customHeight="1" x14ac:dyDescent="0.25">
      <c r="I798" s="10"/>
    </row>
    <row r="799" spans="9:9" ht="12.75" customHeight="1" x14ac:dyDescent="0.25">
      <c r="I799" s="10"/>
    </row>
    <row r="800" spans="9:9" ht="12.75" customHeight="1" x14ac:dyDescent="0.25">
      <c r="I800" s="10"/>
    </row>
    <row r="801" spans="9:9" ht="12.75" customHeight="1" x14ac:dyDescent="0.25">
      <c r="I801" s="10"/>
    </row>
    <row r="802" spans="9:9" ht="12.75" customHeight="1" x14ac:dyDescent="0.25">
      <c r="I802" s="10"/>
    </row>
    <row r="803" spans="9:9" ht="12.75" customHeight="1" x14ac:dyDescent="0.25">
      <c r="I803" s="10"/>
    </row>
    <row r="804" spans="9:9" ht="12.75" customHeight="1" x14ac:dyDescent="0.25">
      <c r="I804" s="10"/>
    </row>
    <row r="805" spans="9:9" ht="12.75" customHeight="1" x14ac:dyDescent="0.25">
      <c r="I805" s="10"/>
    </row>
    <row r="806" spans="9:9" ht="12.75" customHeight="1" x14ac:dyDescent="0.25">
      <c r="I806" s="10"/>
    </row>
    <row r="807" spans="9:9" ht="12.75" customHeight="1" x14ac:dyDescent="0.25">
      <c r="I807" s="10"/>
    </row>
    <row r="808" spans="9:9" ht="12.75" customHeight="1" x14ac:dyDescent="0.25">
      <c r="I808" s="10"/>
    </row>
    <row r="809" spans="9:9" ht="12.75" customHeight="1" x14ac:dyDescent="0.25">
      <c r="I809" s="10"/>
    </row>
    <row r="810" spans="9:9" ht="12.75" customHeight="1" x14ac:dyDescent="0.25">
      <c r="I810" s="10"/>
    </row>
    <row r="811" spans="9:9" ht="12.75" customHeight="1" x14ac:dyDescent="0.25">
      <c r="I811" s="10"/>
    </row>
    <row r="812" spans="9:9" ht="12.75" customHeight="1" x14ac:dyDescent="0.25">
      <c r="I812" s="10"/>
    </row>
    <row r="813" spans="9:9" ht="12.75" customHeight="1" x14ac:dyDescent="0.25">
      <c r="I813" s="10"/>
    </row>
    <row r="814" spans="9:9" ht="12.75" customHeight="1" x14ac:dyDescent="0.25">
      <c r="I814" s="10"/>
    </row>
    <row r="815" spans="9:9" ht="12.75" customHeight="1" x14ac:dyDescent="0.25">
      <c r="I815" s="10"/>
    </row>
    <row r="816" spans="9:9" ht="12.75" customHeight="1" x14ac:dyDescent="0.25">
      <c r="I816" s="10"/>
    </row>
    <row r="817" spans="9:9" ht="12.75" customHeight="1" x14ac:dyDescent="0.25">
      <c r="I817" s="10"/>
    </row>
    <row r="818" spans="9:9" ht="12.75" customHeight="1" x14ac:dyDescent="0.25">
      <c r="I818" s="10"/>
    </row>
    <row r="819" spans="9:9" ht="12.75" customHeight="1" x14ac:dyDescent="0.25">
      <c r="I819" s="10"/>
    </row>
    <row r="820" spans="9:9" ht="12.75" customHeight="1" x14ac:dyDescent="0.25">
      <c r="I820" s="10"/>
    </row>
    <row r="821" spans="9:9" ht="12.75" customHeight="1" x14ac:dyDescent="0.25">
      <c r="I821" s="10"/>
    </row>
    <row r="822" spans="9:9" ht="12.75" customHeight="1" x14ac:dyDescent="0.25">
      <c r="I822" s="10"/>
    </row>
    <row r="823" spans="9:9" ht="12.75" customHeight="1" x14ac:dyDescent="0.25">
      <c r="I823" s="10"/>
    </row>
    <row r="824" spans="9:9" ht="12.75" customHeight="1" x14ac:dyDescent="0.25">
      <c r="I824" s="10"/>
    </row>
    <row r="825" spans="9:9" ht="12.75" customHeight="1" x14ac:dyDescent="0.25">
      <c r="I825" s="10"/>
    </row>
    <row r="826" spans="9:9" ht="12.75" customHeight="1" x14ac:dyDescent="0.25">
      <c r="I826" s="10"/>
    </row>
    <row r="827" spans="9:9" ht="12.75" customHeight="1" x14ac:dyDescent="0.25">
      <c r="I827" s="10"/>
    </row>
    <row r="828" spans="9:9" ht="12.75" customHeight="1" x14ac:dyDescent="0.25">
      <c r="I828" s="10"/>
    </row>
    <row r="829" spans="9:9" ht="12.75" customHeight="1" x14ac:dyDescent="0.25">
      <c r="I829" s="10"/>
    </row>
    <row r="830" spans="9:9" ht="12.75" customHeight="1" x14ac:dyDescent="0.25">
      <c r="I830" s="10"/>
    </row>
    <row r="831" spans="9:9" ht="12.75" customHeight="1" x14ac:dyDescent="0.25">
      <c r="I831" s="10"/>
    </row>
    <row r="832" spans="9:9" ht="12.75" customHeight="1" x14ac:dyDescent="0.25">
      <c r="I832" s="10"/>
    </row>
    <row r="833" spans="9:9" ht="12.75" customHeight="1" x14ac:dyDescent="0.25">
      <c r="I833" s="10"/>
    </row>
    <row r="834" spans="9:9" ht="12.75" customHeight="1" x14ac:dyDescent="0.25">
      <c r="I834" s="10"/>
    </row>
    <row r="835" spans="9:9" ht="12.75" customHeight="1" x14ac:dyDescent="0.25">
      <c r="I835" s="10"/>
    </row>
    <row r="836" spans="9:9" ht="12.75" customHeight="1" x14ac:dyDescent="0.25">
      <c r="I836" s="10"/>
    </row>
    <row r="837" spans="9:9" ht="12.75" customHeight="1" x14ac:dyDescent="0.25">
      <c r="I837" s="10"/>
    </row>
    <row r="838" spans="9:9" ht="12.75" customHeight="1" x14ac:dyDescent="0.25">
      <c r="I838" s="10"/>
    </row>
    <row r="839" spans="9:9" ht="12.75" customHeight="1" x14ac:dyDescent="0.25">
      <c r="I839" s="10"/>
    </row>
    <row r="840" spans="9:9" ht="12.75" customHeight="1" x14ac:dyDescent="0.25">
      <c r="I840" s="10"/>
    </row>
    <row r="841" spans="9:9" ht="12.75" customHeight="1" x14ac:dyDescent="0.25">
      <c r="I841" s="10"/>
    </row>
    <row r="842" spans="9:9" ht="12.75" customHeight="1" x14ac:dyDescent="0.25">
      <c r="I842" s="10"/>
    </row>
    <row r="843" spans="9:9" ht="12.75" customHeight="1" x14ac:dyDescent="0.25">
      <c r="I843" s="10"/>
    </row>
    <row r="844" spans="9:9" ht="12.75" customHeight="1" x14ac:dyDescent="0.25">
      <c r="I844" s="10"/>
    </row>
    <row r="845" spans="9:9" ht="12.75" customHeight="1" x14ac:dyDescent="0.25">
      <c r="I845" s="10"/>
    </row>
    <row r="846" spans="9:9" ht="12.75" customHeight="1" x14ac:dyDescent="0.25">
      <c r="I846" s="10"/>
    </row>
    <row r="847" spans="9:9" ht="12.75" customHeight="1" x14ac:dyDescent="0.25">
      <c r="I847" s="10"/>
    </row>
    <row r="848" spans="9:9" ht="12.75" customHeight="1" x14ac:dyDescent="0.25">
      <c r="I848" s="10"/>
    </row>
    <row r="849" spans="9:9" ht="12.75" customHeight="1" x14ac:dyDescent="0.25">
      <c r="I849" s="10"/>
    </row>
    <row r="850" spans="9:9" ht="12.75" customHeight="1" x14ac:dyDescent="0.25">
      <c r="I850" s="10"/>
    </row>
    <row r="851" spans="9:9" ht="12.75" customHeight="1" x14ac:dyDescent="0.25">
      <c r="I851" s="10"/>
    </row>
    <row r="852" spans="9:9" ht="12.75" customHeight="1" x14ac:dyDescent="0.25">
      <c r="I852" s="10"/>
    </row>
    <row r="853" spans="9:9" ht="12.75" customHeight="1" x14ac:dyDescent="0.25">
      <c r="I853" s="10"/>
    </row>
    <row r="854" spans="9:9" ht="12.75" customHeight="1" x14ac:dyDescent="0.25">
      <c r="I854" s="10"/>
    </row>
    <row r="855" spans="9:9" ht="12.75" customHeight="1" x14ac:dyDescent="0.25">
      <c r="I855" s="10"/>
    </row>
    <row r="856" spans="9:9" ht="12.75" customHeight="1" x14ac:dyDescent="0.25">
      <c r="I856" s="10"/>
    </row>
    <row r="857" spans="9:9" ht="12.75" customHeight="1" x14ac:dyDescent="0.25">
      <c r="I857" s="10"/>
    </row>
    <row r="858" spans="9:9" ht="12.75" customHeight="1" x14ac:dyDescent="0.25">
      <c r="I858" s="10"/>
    </row>
    <row r="859" spans="9:9" ht="12.75" customHeight="1" x14ac:dyDescent="0.25">
      <c r="I859" s="10"/>
    </row>
    <row r="860" spans="9:9" ht="12.75" customHeight="1" x14ac:dyDescent="0.25">
      <c r="I860" s="10"/>
    </row>
    <row r="861" spans="9:9" ht="12.75" customHeight="1" x14ac:dyDescent="0.25">
      <c r="I861" s="10"/>
    </row>
    <row r="862" spans="9:9" ht="12.75" customHeight="1" x14ac:dyDescent="0.25">
      <c r="I862" s="10"/>
    </row>
    <row r="863" spans="9:9" ht="12.75" customHeight="1" x14ac:dyDescent="0.25">
      <c r="I863" s="10"/>
    </row>
    <row r="864" spans="9:9" ht="12.75" customHeight="1" x14ac:dyDescent="0.25">
      <c r="I864" s="10"/>
    </row>
    <row r="865" spans="9:9" ht="12.75" customHeight="1" x14ac:dyDescent="0.25">
      <c r="I865" s="10"/>
    </row>
    <row r="866" spans="9:9" ht="12.75" customHeight="1" x14ac:dyDescent="0.25">
      <c r="I866" s="10"/>
    </row>
    <row r="867" spans="9:9" ht="12.75" customHeight="1" x14ac:dyDescent="0.25">
      <c r="I867" s="10"/>
    </row>
    <row r="868" spans="9:9" ht="12.75" customHeight="1" x14ac:dyDescent="0.25">
      <c r="I868" s="10"/>
    </row>
    <row r="869" spans="9:9" ht="12.75" customHeight="1" x14ac:dyDescent="0.25">
      <c r="I869" s="10"/>
    </row>
    <row r="870" spans="9:9" ht="12.75" customHeight="1" x14ac:dyDescent="0.25">
      <c r="I870" s="10"/>
    </row>
    <row r="871" spans="9:9" ht="12.75" customHeight="1" x14ac:dyDescent="0.25">
      <c r="I871" s="10"/>
    </row>
    <row r="872" spans="9:9" ht="12.75" customHeight="1" x14ac:dyDescent="0.25">
      <c r="I872" s="10"/>
    </row>
    <row r="873" spans="9:9" ht="12.75" customHeight="1" x14ac:dyDescent="0.25">
      <c r="I873" s="10"/>
    </row>
    <row r="874" spans="9:9" ht="12.75" customHeight="1" x14ac:dyDescent="0.25">
      <c r="I874" s="10"/>
    </row>
    <row r="875" spans="9:9" ht="12.75" customHeight="1" x14ac:dyDescent="0.25">
      <c r="I875" s="10"/>
    </row>
    <row r="876" spans="9:9" ht="12.75" customHeight="1" x14ac:dyDescent="0.25">
      <c r="I876" s="10"/>
    </row>
    <row r="877" spans="9:9" ht="12.75" customHeight="1" x14ac:dyDescent="0.25">
      <c r="I877" s="10"/>
    </row>
    <row r="878" spans="9:9" ht="12.75" customHeight="1" x14ac:dyDescent="0.25">
      <c r="I878" s="10"/>
    </row>
    <row r="879" spans="9:9" ht="12.75" customHeight="1" x14ac:dyDescent="0.25">
      <c r="I879" s="10"/>
    </row>
    <row r="880" spans="9:9" ht="12.75" customHeight="1" x14ac:dyDescent="0.25">
      <c r="I880" s="10"/>
    </row>
    <row r="881" spans="9:9" ht="12.75" customHeight="1" x14ac:dyDescent="0.25">
      <c r="I881" s="10"/>
    </row>
    <row r="882" spans="9:9" ht="12.75" customHeight="1" x14ac:dyDescent="0.25">
      <c r="I882" s="10"/>
    </row>
    <row r="883" spans="9:9" ht="12.75" customHeight="1" x14ac:dyDescent="0.25">
      <c r="I883" s="10"/>
    </row>
    <row r="884" spans="9:9" ht="12.75" customHeight="1" x14ac:dyDescent="0.25">
      <c r="I884" s="10"/>
    </row>
    <row r="885" spans="9:9" ht="12.75" customHeight="1" x14ac:dyDescent="0.25">
      <c r="I885" s="10"/>
    </row>
    <row r="886" spans="9:9" ht="12.75" customHeight="1" x14ac:dyDescent="0.25">
      <c r="I886" s="10"/>
    </row>
    <row r="887" spans="9:9" ht="12.75" customHeight="1" x14ac:dyDescent="0.25">
      <c r="I887" s="10"/>
    </row>
    <row r="888" spans="9:9" ht="12.75" customHeight="1" x14ac:dyDescent="0.25">
      <c r="I888" s="10"/>
    </row>
    <row r="889" spans="9:9" ht="12.75" customHeight="1" x14ac:dyDescent="0.25">
      <c r="I889" s="10"/>
    </row>
    <row r="890" spans="9:9" ht="12.75" customHeight="1" x14ac:dyDescent="0.25">
      <c r="I890" s="10"/>
    </row>
    <row r="891" spans="9:9" ht="12.75" customHeight="1" x14ac:dyDescent="0.25">
      <c r="I891" s="10"/>
    </row>
    <row r="892" spans="9:9" ht="12.75" customHeight="1" x14ac:dyDescent="0.25">
      <c r="I892" s="10"/>
    </row>
    <row r="893" spans="9:9" ht="12.75" customHeight="1" x14ac:dyDescent="0.25">
      <c r="I893" s="10"/>
    </row>
    <row r="894" spans="9:9" ht="12.75" customHeight="1" x14ac:dyDescent="0.25">
      <c r="I894" s="10"/>
    </row>
    <row r="895" spans="9:9" ht="12.75" customHeight="1" x14ac:dyDescent="0.25">
      <c r="I895" s="10"/>
    </row>
    <row r="896" spans="9:9" ht="12.75" customHeight="1" x14ac:dyDescent="0.25">
      <c r="I896" s="10"/>
    </row>
    <row r="897" spans="9:9" ht="12.75" customHeight="1" x14ac:dyDescent="0.25">
      <c r="I897" s="10"/>
    </row>
    <row r="898" spans="9:9" ht="12.75" customHeight="1" x14ac:dyDescent="0.25">
      <c r="I898" s="10"/>
    </row>
    <row r="899" spans="9:9" ht="12.75" customHeight="1" x14ac:dyDescent="0.25">
      <c r="I899" s="10"/>
    </row>
    <row r="900" spans="9:9" ht="12.75" customHeight="1" x14ac:dyDescent="0.25">
      <c r="I900" s="10"/>
    </row>
    <row r="901" spans="9:9" ht="12.75" customHeight="1" x14ac:dyDescent="0.25">
      <c r="I901" s="10"/>
    </row>
    <row r="902" spans="9:9" ht="12.75" customHeight="1" x14ac:dyDescent="0.25">
      <c r="I902" s="10"/>
    </row>
    <row r="903" spans="9:9" ht="12.75" customHeight="1" x14ac:dyDescent="0.25">
      <c r="I903" s="10"/>
    </row>
    <row r="904" spans="9:9" ht="12.75" customHeight="1" x14ac:dyDescent="0.25">
      <c r="I904" s="10"/>
    </row>
    <row r="905" spans="9:9" ht="12.75" customHeight="1" x14ac:dyDescent="0.25">
      <c r="I905" s="10"/>
    </row>
    <row r="906" spans="9:9" ht="12.75" customHeight="1" x14ac:dyDescent="0.25">
      <c r="I906" s="10"/>
    </row>
    <row r="907" spans="9:9" ht="12.75" customHeight="1" x14ac:dyDescent="0.25">
      <c r="I907" s="10"/>
    </row>
    <row r="908" spans="9:9" ht="12.75" customHeight="1" x14ac:dyDescent="0.25">
      <c r="I908" s="10"/>
    </row>
    <row r="909" spans="9:9" ht="12.75" customHeight="1" x14ac:dyDescent="0.25">
      <c r="I909" s="10"/>
    </row>
    <row r="910" spans="9:9" ht="12.75" customHeight="1" x14ac:dyDescent="0.25">
      <c r="I910" s="10"/>
    </row>
    <row r="911" spans="9:9" ht="12.75" customHeight="1" x14ac:dyDescent="0.25">
      <c r="I911" s="10"/>
    </row>
    <row r="912" spans="9:9" ht="12.75" customHeight="1" x14ac:dyDescent="0.25">
      <c r="I912" s="10"/>
    </row>
    <row r="913" spans="9:9" ht="12.75" customHeight="1" x14ac:dyDescent="0.25">
      <c r="I913" s="10"/>
    </row>
    <row r="914" spans="9:9" ht="12.75" customHeight="1" x14ac:dyDescent="0.25">
      <c r="I914" s="10"/>
    </row>
    <row r="915" spans="9:9" ht="12.75" customHeight="1" x14ac:dyDescent="0.25">
      <c r="I915" s="10"/>
    </row>
    <row r="916" spans="9:9" ht="12.75" customHeight="1" x14ac:dyDescent="0.25">
      <c r="I916" s="10"/>
    </row>
    <row r="917" spans="9:9" ht="12.75" customHeight="1" x14ac:dyDescent="0.25">
      <c r="I917" s="10"/>
    </row>
    <row r="918" spans="9:9" ht="12.75" customHeight="1" x14ac:dyDescent="0.25">
      <c r="I918" s="10"/>
    </row>
    <row r="919" spans="9:9" ht="12.75" customHeight="1" x14ac:dyDescent="0.25">
      <c r="I919" s="10"/>
    </row>
    <row r="920" spans="9:9" ht="12.75" customHeight="1" x14ac:dyDescent="0.25">
      <c r="I920" s="10"/>
    </row>
    <row r="921" spans="9:9" ht="12.75" customHeight="1" x14ac:dyDescent="0.25">
      <c r="I921" s="10"/>
    </row>
    <row r="922" spans="9:9" ht="12.75" customHeight="1" x14ac:dyDescent="0.25">
      <c r="I922" s="10"/>
    </row>
    <row r="923" spans="9:9" ht="12.75" customHeight="1" x14ac:dyDescent="0.25">
      <c r="I923" s="10"/>
    </row>
    <row r="924" spans="9:9" ht="12.75" customHeight="1" x14ac:dyDescent="0.25">
      <c r="I924" s="10"/>
    </row>
    <row r="925" spans="9:9" ht="12.75" customHeight="1" x14ac:dyDescent="0.25">
      <c r="I925" s="10"/>
    </row>
    <row r="926" spans="9:9" ht="12.75" customHeight="1" x14ac:dyDescent="0.25">
      <c r="I926" s="10"/>
    </row>
    <row r="927" spans="9:9" ht="12.75" customHeight="1" x14ac:dyDescent="0.25">
      <c r="I927" s="10"/>
    </row>
    <row r="928" spans="9:9" ht="12.75" customHeight="1" x14ac:dyDescent="0.25">
      <c r="I928" s="10"/>
    </row>
    <row r="929" spans="9:9" ht="12.75" customHeight="1" x14ac:dyDescent="0.25">
      <c r="I929" s="10"/>
    </row>
    <row r="930" spans="9:9" ht="12.75" customHeight="1" x14ac:dyDescent="0.25">
      <c r="I930" s="10"/>
    </row>
    <row r="931" spans="9:9" ht="12.75" customHeight="1" x14ac:dyDescent="0.25">
      <c r="I931" s="10"/>
    </row>
    <row r="932" spans="9:9" ht="12.75" customHeight="1" x14ac:dyDescent="0.25">
      <c r="I932" s="10"/>
    </row>
    <row r="933" spans="9:9" ht="12.75" customHeight="1" x14ac:dyDescent="0.25">
      <c r="I933" s="10"/>
    </row>
    <row r="934" spans="9:9" ht="12.75" customHeight="1" x14ac:dyDescent="0.25">
      <c r="I934" s="10"/>
    </row>
    <row r="935" spans="9:9" ht="12.75" customHeight="1" x14ac:dyDescent="0.25">
      <c r="I935" s="10"/>
    </row>
    <row r="936" spans="9:9" ht="12.75" customHeight="1" x14ac:dyDescent="0.25">
      <c r="I936" s="10"/>
    </row>
    <row r="937" spans="9:9" ht="12.75" customHeight="1" x14ac:dyDescent="0.25">
      <c r="I937" s="10"/>
    </row>
    <row r="938" spans="9:9" ht="12.75" customHeight="1" x14ac:dyDescent="0.25">
      <c r="I938" s="10"/>
    </row>
    <row r="939" spans="9:9" ht="12.75" customHeight="1" x14ac:dyDescent="0.25">
      <c r="I939" s="10"/>
    </row>
    <row r="940" spans="9:9" ht="12.75" customHeight="1" x14ac:dyDescent="0.25">
      <c r="I940" s="10"/>
    </row>
    <row r="941" spans="9:9" ht="12.75" customHeight="1" x14ac:dyDescent="0.25">
      <c r="I941" s="10"/>
    </row>
    <row r="942" spans="9:9" ht="12.75" customHeight="1" x14ac:dyDescent="0.25">
      <c r="I942" s="10"/>
    </row>
    <row r="943" spans="9:9" ht="12.75" customHeight="1" x14ac:dyDescent="0.25">
      <c r="I943" s="10"/>
    </row>
    <row r="944" spans="9:9" ht="12.75" customHeight="1" x14ac:dyDescent="0.25">
      <c r="I944" s="10"/>
    </row>
    <row r="945" spans="9:9" ht="12.75" customHeight="1" x14ac:dyDescent="0.25">
      <c r="I945" s="10"/>
    </row>
    <row r="946" spans="9:9" ht="12.75" customHeight="1" x14ac:dyDescent="0.25">
      <c r="I946" s="10"/>
    </row>
    <row r="947" spans="9:9" ht="12.75" customHeight="1" x14ac:dyDescent="0.25">
      <c r="I947" s="10"/>
    </row>
    <row r="948" spans="9:9" ht="12.75" customHeight="1" x14ac:dyDescent="0.25">
      <c r="I948" s="10"/>
    </row>
    <row r="949" spans="9:9" ht="12.75" customHeight="1" x14ac:dyDescent="0.25">
      <c r="I949" s="10"/>
    </row>
    <row r="950" spans="9:9" ht="12.75" customHeight="1" x14ac:dyDescent="0.25">
      <c r="I950" s="10"/>
    </row>
    <row r="951" spans="9:9" ht="12.75" customHeight="1" x14ac:dyDescent="0.25">
      <c r="I951" s="10"/>
    </row>
    <row r="952" spans="9:9" ht="12.75" customHeight="1" x14ac:dyDescent="0.25">
      <c r="I952" s="10"/>
    </row>
    <row r="953" spans="9:9" ht="12.75" customHeight="1" x14ac:dyDescent="0.25">
      <c r="I953" s="10"/>
    </row>
    <row r="954" spans="9:9" ht="12.75" customHeight="1" x14ac:dyDescent="0.25">
      <c r="I954" s="10"/>
    </row>
    <row r="955" spans="9:9" ht="12.75" customHeight="1" x14ac:dyDescent="0.25">
      <c r="I955" s="10"/>
    </row>
    <row r="956" spans="9:9" ht="12.75" customHeight="1" x14ac:dyDescent="0.25">
      <c r="I956" s="10"/>
    </row>
    <row r="957" spans="9:9" ht="12.75" customHeight="1" x14ac:dyDescent="0.25">
      <c r="I957" s="10"/>
    </row>
    <row r="958" spans="9:9" ht="12.75" customHeight="1" x14ac:dyDescent="0.25">
      <c r="I958" s="10"/>
    </row>
    <row r="959" spans="9:9" ht="12.75" customHeight="1" x14ac:dyDescent="0.25">
      <c r="I959" s="10"/>
    </row>
    <row r="960" spans="9:9" ht="12.75" customHeight="1" x14ac:dyDescent="0.25">
      <c r="I960" s="10"/>
    </row>
    <row r="961" spans="9:9" ht="12.75" customHeight="1" x14ac:dyDescent="0.25">
      <c r="I961" s="10"/>
    </row>
    <row r="962" spans="9:9" ht="12.75" customHeight="1" x14ac:dyDescent="0.25">
      <c r="I962" s="10"/>
    </row>
    <row r="963" spans="9:9" ht="12.75" customHeight="1" x14ac:dyDescent="0.25">
      <c r="I963" s="10"/>
    </row>
    <row r="964" spans="9:9" ht="12.75" customHeight="1" x14ac:dyDescent="0.25">
      <c r="I964" s="10"/>
    </row>
    <row r="965" spans="9:9" ht="12.75" customHeight="1" x14ac:dyDescent="0.25">
      <c r="I965" s="10"/>
    </row>
    <row r="966" spans="9:9" ht="12.75" customHeight="1" x14ac:dyDescent="0.25">
      <c r="I966" s="10"/>
    </row>
    <row r="967" spans="9:9" ht="12.75" customHeight="1" x14ac:dyDescent="0.25">
      <c r="I967" s="10"/>
    </row>
    <row r="968" spans="9:9" ht="12.75" customHeight="1" x14ac:dyDescent="0.25">
      <c r="I968" s="10"/>
    </row>
    <row r="969" spans="9:9" ht="12.75" customHeight="1" x14ac:dyDescent="0.25">
      <c r="I969" s="10"/>
    </row>
    <row r="970" spans="9:9" ht="12.75" customHeight="1" x14ac:dyDescent="0.25">
      <c r="I970" s="10"/>
    </row>
    <row r="971" spans="9:9" ht="12.75" customHeight="1" x14ac:dyDescent="0.25">
      <c r="I971" s="10"/>
    </row>
    <row r="972" spans="9:9" ht="12.75" customHeight="1" x14ac:dyDescent="0.25">
      <c r="I972" s="10"/>
    </row>
    <row r="973" spans="9:9" ht="12.75" customHeight="1" x14ac:dyDescent="0.25">
      <c r="I973" s="10"/>
    </row>
    <row r="974" spans="9:9" ht="12.75" customHeight="1" x14ac:dyDescent="0.25">
      <c r="I974" s="10"/>
    </row>
    <row r="975" spans="9:9" ht="12.75" customHeight="1" x14ac:dyDescent="0.25">
      <c r="I975" s="10"/>
    </row>
    <row r="976" spans="9:9" ht="12.75" customHeight="1" x14ac:dyDescent="0.25">
      <c r="I976" s="10"/>
    </row>
    <row r="977" spans="9:9" ht="12.75" customHeight="1" x14ac:dyDescent="0.25">
      <c r="I977" s="10"/>
    </row>
    <row r="978" spans="9:9" ht="12.75" customHeight="1" x14ac:dyDescent="0.25">
      <c r="I978" s="10"/>
    </row>
    <row r="979" spans="9:9" ht="12.75" customHeight="1" x14ac:dyDescent="0.25">
      <c r="I979" s="10"/>
    </row>
    <row r="980" spans="9:9" ht="12.75" customHeight="1" x14ac:dyDescent="0.25">
      <c r="I980" s="10"/>
    </row>
    <row r="981" spans="9:9" ht="12.75" customHeight="1" x14ac:dyDescent="0.25">
      <c r="I981" s="10"/>
    </row>
    <row r="982" spans="9:9" ht="12.75" customHeight="1" x14ac:dyDescent="0.25">
      <c r="I982" s="10"/>
    </row>
    <row r="983" spans="9:9" ht="12.75" customHeight="1" x14ac:dyDescent="0.25">
      <c r="I983" s="10"/>
    </row>
    <row r="984" spans="9:9" ht="12.75" customHeight="1" x14ac:dyDescent="0.25">
      <c r="I984" s="10"/>
    </row>
    <row r="985" spans="9:9" ht="12.75" customHeight="1" x14ac:dyDescent="0.25">
      <c r="I985" s="10"/>
    </row>
    <row r="986" spans="9:9" ht="12.75" customHeight="1" x14ac:dyDescent="0.25">
      <c r="I986" s="10"/>
    </row>
    <row r="987" spans="9:9" ht="12.75" customHeight="1" x14ac:dyDescent="0.25">
      <c r="I987" s="10"/>
    </row>
    <row r="988" spans="9:9" ht="12.75" customHeight="1" x14ac:dyDescent="0.25">
      <c r="I988" s="10"/>
    </row>
    <row r="989" spans="9:9" ht="12.75" customHeight="1" x14ac:dyDescent="0.25">
      <c r="I989" s="10"/>
    </row>
    <row r="990" spans="9:9" ht="12.75" customHeight="1" x14ac:dyDescent="0.25">
      <c r="I990" s="10"/>
    </row>
    <row r="991" spans="9:9" ht="12.75" customHeight="1" x14ac:dyDescent="0.25">
      <c r="I991" s="10"/>
    </row>
    <row r="992" spans="9:9" ht="12.75" customHeight="1" x14ac:dyDescent="0.25">
      <c r="I992" s="10"/>
    </row>
    <row r="993" spans="9:9" ht="12.75" customHeight="1" x14ac:dyDescent="0.25">
      <c r="I993" s="10"/>
    </row>
    <row r="994" spans="9:9" ht="12.75" customHeight="1" x14ac:dyDescent="0.25">
      <c r="I994" s="10"/>
    </row>
    <row r="995" spans="9:9" ht="12.75" customHeight="1" x14ac:dyDescent="0.25">
      <c r="I995" s="10"/>
    </row>
    <row r="996" spans="9:9" ht="12.75" customHeight="1" x14ac:dyDescent="0.25">
      <c r="I996" s="10"/>
    </row>
    <row r="997" spans="9:9" ht="12.75" customHeight="1" x14ac:dyDescent="0.25">
      <c r="I997" s="10"/>
    </row>
    <row r="998" spans="9:9" ht="12.75" customHeight="1" x14ac:dyDescent="0.25">
      <c r="I998" s="10"/>
    </row>
    <row r="999" spans="9:9" ht="12.75" customHeight="1" x14ac:dyDescent="0.25">
      <c r="I999" s="10"/>
    </row>
    <row r="1000" spans="9:9" ht="12.75" customHeight="1" x14ac:dyDescent="0.25">
      <c r="I1000" s="10"/>
    </row>
    <row r="1001" spans="9:9" ht="12.75" customHeight="1" x14ac:dyDescent="0.25">
      <c r="I1001" s="10"/>
    </row>
    <row r="1002" spans="9:9" ht="12.75" customHeight="1" x14ac:dyDescent="0.25">
      <c r="I1002" s="10"/>
    </row>
    <row r="1003" spans="9:9" ht="12.75" customHeight="1" x14ac:dyDescent="0.25">
      <c r="I1003" s="10"/>
    </row>
    <row r="1004" spans="9:9" ht="12.75" customHeight="1" x14ac:dyDescent="0.25">
      <c r="I1004" s="10"/>
    </row>
    <row r="1005" spans="9:9" ht="12.75" customHeight="1" x14ac:dyDescent="0.25">
      <c r="I1005" s="10"/>
    </row>
    <row r="1006" spans="9:9" ht="12.75" customHeight="1" x14ac:dyDescent="0.25">
      <c r="I1006" s="10"/>
    </row>
    <row r="1007" spans="9:9" ht="12.75" customHeight="1" x14ac:dyDescent="0.25">
      <c r="I1007" s="10"/>
    </row>
    <row r="1008" spans="9:9" ht="12.75" customHeight="1" x14ac:dyDescent="0.25">
      <c r="I1008" s="10"/>
    </row>
    <row r="1009" spans="9:9" ht="12.75" customHeight="1" x14ac:dyDescent="0.25">
      <c r="I1009" s="10"/>
    </row>
    <row r="1010" spans="9:9" ht="12.75" customHeight="1" x14ac:dyDescent="0.25">
      <c r="I1010" s="10"/>
    </row>
    <row r="1011" spans="9:9" ht="12.75" customHeight="1" x14ac:dyDescent="0.25">
      <c r="I1011" s="10"/>
    </row>
    <row r="1012" spans="9:9" ht="12.75" customHeight="1" x14ac:dyDescent="0.25">
      <c r="I1012" s="10"/>
    </row>
    <row r="1013" spans="9:9" ht="12.75" customHeight="1" x14ac:dyDescent="0.25">
      <c r="I1013" s="10"/>
    </row>
    <row r="1014" spans="9:9" ht="12.75" customHeight="1" x14ac:dyDescent="0.25">
      <c r="I1014" s="10"/>
    </row>
    <row r="1015" spans="9:9" ht="12.75" customHeight="1" x14ac:dyDescent="0.25">
      <c r="I1015" s="10"/>
    </row>
    <row r="1016" spans="9:9" ht="12.75" customHeight="1" x14ac:dyDescent="0.25">
      <c r="I1016" s="10"/>
    </row>
    <row r="1017" spans="9:9" ht="12.75" customHeight="1" x14ac:dyDescent="0.25">
      <c r="I1017" s="10"/>
    </row>
    <row r="1018" spans="9:9" ht="12.75" customHeight="1" x14ac:dyDescent="0.25">
      <c r="I1018" s="10"/>
    </row>
    <row r="1019" spans="9:9" ht="12.75" customHeight="1" x14ac:dyDescent="0.25">
      <c r="I1019" s="10"/>
    </row>
    <row r="1020" spans="9:9" ht="12.75" customHeight="1" x14ac:dyDescent="0.25">
      <c r="I1020" s="10"/>
    </row>
    <row r="1021" spans="9:9" ht="12.75" customHeight="1" x14ac:dyDescent="0.25">
      <c r="I1021" s="10"/>
    </row>
    <row r="1022" spans="9:9" ht="12.75" customHeight="1" x14ac:dyDescent="0.25">
      <c r="I1022" s="10"/>
    </row>
    <row r="1023" spans="9:9" ht="12.75" customHeight="1" x14ac:dyDescent="0.25">
      <c r="I1023" s="10"/>
    </row>
    <row r="1024" spans="9:9" ht="12.75" customHeight="1" x14ac:dyDescent="0.25">
      <c r="I1024" s="10"/>
    </row>
    <row r="1025" spans="9:9" ht="12.75" customHeight="1" x14ac:dyDescent="0.25">
      <c r="I1025" s="10"/>
    </row>
    <row r="1026" spans="9:9" ht="12.75" customHeight="1" x14ac:dyDescent="0.25">
      <c r="I1026" s="10"/>
    </row>
    <row r="1027" spans="9:9" ht="12.75" customHeight="1" x14ac:dyDescent="0.25">
      <c r="I1027" s="10"/>
    </row>
    <row r="1028" spans="9:9" ht="12.75" customHeight="1" x14ac:dyDescent="0.25">
      <c r="I1028" s="10"/>
    </row>
    <row r="1029" spans="9:9" ht="12.75" customHeight="1" x14ac:dyDescent="0.25">
      <c r="I1029" s="10"/>
    </row>
    <row r="1030" spans="9:9" ht="12.75" customHeight="1" x14ac:dyDescent="0.25">
      <c r="I1030" s="10"/>
    </row>
    <row r="1031" spans="9:9" ht="12.75" customHeight="1" x14ac:dyDescent="0.25">
      <c r="I1031" s="10"/>
    </row>
    <row r="1032" spans="9:9" ht="12.75" customHeight="1" x14ac:dyDescent="0.25">
      <c r="I1032" s="10"/>
    </row>
    <row r="1033" spans="9:9" ht="12.75" customHeight="1" x14ac:dyDescent="0.25">
      <c r="I1033" s="10"/>
    </row>
    <row r="1034" spans="9:9" ht="12.75" customHeight="1" x14ac:dyDescent="0.25">
      <c r="I1034" s="10"/>
    </row>
    <row r="1035" spans="9:9" ht="12.75" customHeight="1" x14ac:dyDescent="0.25">
      <c r="I1035" s="10"/>
    </row>
    <row r="1036" spans="9:9" ht="12.75" customHeight="1" x14ac:dyDescent="0.25">
      <c r="I1036" s="10"/>
    </row>
    <row r="1037" spans="9:9" ht="12.75" customHeight="1" x14ac:dyDescent="0.25">
      <c r="I1037" s="10"/>
    </row>
    <row r="1038" spans="9:9" ht="12.75" customHeight="1" x14ac:dyDescent="0.25">
      <c r="I1038" s="10"/>
    </row>
    <row r="1039" spans="9:9" ht="12.75" customHeight="1" x14ac:dyDescent="0.25">
      <c r="I1039" s="10"/>
    </row>
    <row r="1040" spans="9:9" ht="12.75" customHeight="1" x14ac:dyDescent="0.25">
      <c r="I1040" s="10"/>
    </row>
    <row r="1041" spans="9:9" ht="12.75" customHeight="1" x14ac:dyDescent="0.25">
      <c r="I1041" s="10"/>
    </row>
    <row r="1042" spans="9:9" ht="12.75" customHeight="1" x14ac:dyDescent="0.25">
      <c r="I1042" s="10"/>
    </row>
    <row r="1043" spans="9:9" ht="12.75" customHeight="1" x14ac:dyDescent="0.25">
      <c r="I1043" s="10"/>
    </row>
    <row r="1044" spans="9:9" ht="12.75" customHeight="1" x14ac:dyDescent="0.25">
      <c r="I1044" s="10"/>
    </row>
    <row r="1045" spans="9:9" ht="12.75" customHeight="1" x14ac:dyDescent="0.25">
      <c r="I1045" s="10"/>
    </row>
    <row r="1046" spans="9:9" ht="12.75" customHeight="1" x14ac:dyDescent="0.25">
      <c r="I1046" s="10"/>
    </row>
    <row r="1047" spans="9:9" ht="12.75" customHeight="1" x14ac:dyDescent="0.25">
      <c r="I1047" s="10"/>
    </row>
    <row r="1048" spans="9:9" ht="12.75" customHeight="1" x14ac:dyDescent="0.25">
      <c r="I1048" s="10"/>
    </row>
    <row r="1049" spans="9:9" ht="12.75" customHeight="1" x14ac:dyDescent="0.25">
      <c r="I1049" s="10"/>
    </row>
    <row r="1050" spans="9:9" ht="12.75" customHeight="1" x14ac:dyDescent="0.25">
      <c r="I1050" s="10"/>
    </row>
    <row r="1051" spans="9:9" ht="12.75" customHeight="1" x14ac:dyDescent="0.25">
      <c r="I1051" s="10"/>
    </row>
    <row r="1052" spans="9:9" ht="12.75" customHeight="1" x14ac:dyDescent="0.25">
      <c r="I1052" s="10"/>
    </row>
    <row r="1053" spans="9:9" ht="12.75" customHeight="1" x14ac:dyDescent="0.25">
      <c r="I1053" s="10"/>
    </row>
    <row r="1054" spans="9:9" ht="12.75" customHeight="1" x14ac:dyDescent="0.25">
      <c r="I1054" s="10"/>
    </row>
    <row r="1055" spans="9:9" ht="12.75" customHeight="1" x14ac:dyDescent="0.25">
      <c r="I1055" s="10"/>
    </row>
    <row r="1056" spans="9:9" ht="12.75" customHeight="1" x14ac:dyDescent="0.25">
      <c r="I1056" s="10"/>
    </row>
    <row r="1057" spans="9:9" ht="12.75" customHeight="1" x14ac:dyDescent="0.25">
      <c r="I1057" s="10"/>
    </row>
    <row r="1058" spans="9:9" ht="12.75" customHeight="1" x14ac:dyDescent="0.25">
      <c r="I1058" s="10"/>
    </row>
    <row r="1059" spans="9:9" ht="12.75" customHeight="1" x14ac:dyDescent="0.25">
      <c r="I1059" s="10"/>
    </row>
    <row r="1060" spans="9:9" ht="12.75" customHeight="1" x14ac:dyDescent="0.25">
      <c r="I1060" s="10"/>
    </row>
    <row r="1061" spans="9:9" ht="12.75" customHeight="1" x14ac:dyDescent="0.25">
      <c r="I1061" s="10"/>
    </row>
    <row r="1062" spans="9:9" ht="12.75" customHeight="1" x14ac:dyDescent="0.25">
      <c r="I1062" s="10"/>
    </row>
    <row r="1063" spans="9:9" ht="12.75" customHeight="1" x14ac:dyDescent="0.25">
      <c r="I1063" s="10"/>
    </row>
    <row r="1064" spans="9:9" ht="12.75" customHeight="1" x14ac:dyDescent="0.25">
      <c r="I1064" s="10"/>
    </row>
    <row r="1065" spans="9:9" ht="12.75" customHeight="1" x14ac:dyDescent="0.25">
      <c r="I1065" s="10"/>
    </row>
    <row r="1066" spans="9:9" ht="12.75" customHeight="1" x14ac:dyDescent="0.25">
      <c r="I1066" s="10"/>
    </row>
    <row r="1067" spans="9:9" ht="12.75" customHeight="1" x14ac:dyDescent="0.25">
      <c r="I1067" s="10"/>
    </row>
    <row r="1068" spans="9:9" ht="12.75" customHeight="1" x14ac:dyDescent="0.25">
      <c r="I1068" s="10"/>
    </row>
    <row r="1069" spans="9:9" ht="12.75" customHeight="1" x14ac:dyDescent="0.25">
      <c r="I1069" s="10"/>
    </row>
    <row r="1070" spans="9:9" ht="12.75" customHeight="1" x14ac:dyDescent="0.25">
      <c r="I1070" s="10"/>
    </row>
    <row r="1071" spans="9:9" ht="12.75" customHeight="1" x14ac:dyDescent="0.25">
      <c r="I1071" s="10"/>
    </row>
    <row r="1072" spans="9:9" ht="12.75" customHeight="1" x14ac:dyDescent="0.25">
      <c r="I1072" s="10"/>
    </row>
    <row r="1073" spans="9:9" ht="12.75" customHeight="1" x14ac:dyDescent="0.25">
      <c r="I1073" s="10"/>
    </row>
    <row r="1074" spans="9:9" ht="12.75" customHeight="1" x14ac:dyDescent="0.25">
      <c r="I1074" s="10"/>
    </row>
    <row r="1075" spans="9:9" ht="12.75" customHeight="1" x14ac:dyDescent="0.25">
      <c r="I1075" s="10"/>
    </row>
    <row r="1076" spans="9:9" ht="12.75" customHeight="1" x14ac:dyDescent="0.25">
      <c r="I1076" s="10"/>
    </row>
    <row r="1077" spans="9:9" ht="12.75" customHeight="1" x14ac:dyDescent="0.25">
      <c r="I1077" s="10"/>
    </row>
    <row r="1078" spans="9:9" ht="12.75" customHeight="1" x14ac:dyDescent="0.25">
      <c r="I1078" s="10"/>
    </row>
    <row r="1079" spans="9:9" ht="12.75" customHeight="1" x14ac:dyDescent="0.25">
      <c r="I1079" s="10"/>
    </row>
    <row r="1080" spans="9:9" ht="12.75" customHeight="1" x14ac:dyDescent="0.25">
      <c r="I1080" s="10"/>
    </row>
    <row r="1081" spans="9:9" ht="12.75" customHeight="1" x14ac:dyDescent="0.25">
      <c r="I1081" s="10"/>
    </row>
    <row r="1082" spans="9:9" ht="12.75" customHeight="1" x14ac:dyDescent="0.25">
      <c r="I1082" s="10"/>
    </row>
    <row r="1083" spans="9:9" ht="12.75" customHeight="1" x14ac:dyDescent="0.25">
      <c r="I1083" s="10"/>
    </row>
    <row r="1084" spans="9:9" ht="12.75" customHeight="1" x14ac:dyDescent="0.25">
      <c r="I1084" s="10"/>
    </row>
    <row r="1085" spans="9:9" ht="12.75" customHeight="1" x14ac:dyDescent="0.25">
      <c r="I1085" s="10"/>
    </row>
    <row r="1086" spans="9:9" ht="12.75" customHeight="1" x14ac:dyDescent="0.25">
      <c r="I1086" s="10"/>
    </row>
    <row r="1087" spans="9:9" ht="12.75" customHeight="1" x14ac:dyDescent="0.25">
      <c r="I1087" s="10"/>
    </row>
    <row r="1088" spans="9:9" ht="12.75" customHeight="1" x14ac:dyDescent="0.25">
      <c r="I1088" s="10"/>
    </row>
    <row r="1089" spans="9:9" ht="12.75" customHeight="1" x14ac:dyDescent="0.25">
      <c r="I1089" s="10"/>
    </row>
    <row r="1090" spans="9:9" ht="12.75" customHeight="1" x14ac:dyDescent="0.25">
      <c r="I1090" s="10"/>
    </row>
    <row r="1091" spans="9:9" ht="12.75" customHeight="1" x14ac:dyDescent="0.25">
      <c r="I1091" s="10"/>
    </row>
    <row r="1092" spans="9:9" ht="12.75" customHeight="1" x14ac:dyDescent="0.25">
      <c r="I1092" s="10"/>
    </row>
    <row r="1093" spans="9:9" ht="12.75" customHeight="1" x14ac:dyDescent="0.25">
      <c r="I1093" s="10"/>
    </row>
    <row r="1094" spans="9:9" ht="12.75" customHeight="1" x14ac:dyDescent="0.25">
      <c r="I1094" s="10"/>
    </row>
    <row r="1095" spans="9:9" ht="12.75" customHeight="1" x14ac:dyDescent="0.25">
      <c r="I1095" s="10"/>
    </row>
    <row r="1096" spans="9:9" ht="12.75" customHeight="1" x14ac:dyDescent="0.25">
      <c r="I1096" s="10"/>
    </row>
    <row r="1097" spans="9:9" ht="12.75" customHeight="1" x14ac:dyDescent="0.25">
      <c r="I1097" s="10"/>
    </row>
    <row r="1098" spans="9:9" ht="12.75" customHeight="1" x14ac:dyDescent="0.25">
      <c r="I1098" s="10"/>
    </row>
    <row r="1099" spans="9:9" ht="12.75" customHeight="1" x14ac:dyDescent="0.25">
      <c r="I1099" s="10"/>
    </row>
    <row r="1100" spans="9:9" ht="12.75" customHeight="1" x14ac:dyDescent="0.25">
      <c r="I1100" s="10"/>
    </row>
    <row r="1101" spans="9:9" ht="12.75" customHeight="1" x14ac:dyDescent="0.25">
      <c r="I1101" s="10"/>
    </row>
    <row r="1102" spans="9:9" ht="12.75" customHeight="1" x14ac:dyDescent="0.25">
      <c r="I1102" s="10"/>
    </row>
    <row r="1103" spans="9:9" ht="12.75" customHeight="1" x14ac:dyDescent="0.25">
      <c r="I1103" s="10"/>
    </row>
    <row r="1104" spans="9:9" ht="12.75" customHeight="1" x14ac:dyDescent="0.25">
      <c r="I1104" s="10"/>
    </row>
    <row r="1105" spans="9:9" ht="12.75" customHeight="1" x14ac:dyDescent="0.25">
      <c r="I1105" s="10"/>
    </row>
    <row r="1106" spans="9:9" ht="12.75" customHeight="1" x14ac:dyDescent="0.25">
      <c r="I1106" s="10"/>
    </row>
    <row r="1107" spans="9:9" ht="12.75" customHeight="1" x14ac:dyDescent="0.25">
      <c r="I1107" s="10"/>
    </row>
    <row r="1108" spans="9:9" ht="12.75" customHeight="1" x14ac:dyDescent="0.25">
      <c r="I1108" s="10"/>
    </row>
    <row r="1109" spans="9:9" ht="12.75" customHeight="1" x14ac:dyDescent="0.25">
      <c r="I1109" s="10"/>
    </row>
    <row r="1110" spans="9:9" ht="12.75" customHeight="1" x14ac:dyDescent="0.25">
      <c r="I1110" s="10"/>
    </row>
    <row r="1111" spans="9:9" ht="12.75" customHeight="1" x14ac:dyDescent="0.25">
      <c r="I1111" s="10"/>
    </row>
    <row r="1112" spans="9:9" ht="12.75" customHeight="1" x14ac:dyDescent="0.25">
      <c r="I1112" s="10"/>
    </row>
    <row r="1113" spans="9:9" ht="12.75" customHeight="1" x14ac:dyDescent="0.25">
      <c r="I1113" s="10"/>
    </row>
    <row r="1114" spans="9:9" ht="12.75" customHeight="1" x14ac:dyDescent="0.25">
      <c r="I1114" s="10"/>
    </row>
    <row r="1115" spans="9:9" ht="12.75" customHeight="1" x14ac:dyDescent="0.25">
      <c r="I1115" s="10"/>
    </row>
    <row r="1116" spans="9:9" ht="12.75" customHeight="1" x14ac:dyDescent="0.25">
      <c r="I1116" s="10"/>
    </row>
    <row r="1117" spans="9:9" ht="12.75" customHeight="1" x14ac:dyDescent="0.25">
      <c r="I1117" s="10"/>
    </row>
    <row r="1118" spans="9:9" ht="12.75" customHeight="1" x14ac:dyDescent="0.25">
      <c r="I1118" s="10"/>
    </row>
    <row r="1119" spans="9:9" ht="12.75" customHeight="1" x14ac:dyDescent="0.25">
      <c r="I1119" s="10"/>
    </row>
    <row r="1120" spans="9:9" ht="12.75" customHeight="1" x14ac:dyDescent="0.25">
      <c r="I1120" s="10"/>
    </row>
    <row r="1121" spans="9:9" ht="12.75" customHeight="1" x14ac:dyDescent="0.25">
      <c r="I1121" s="10"/>
    </row>
    <row r="1122" spans="9:9" ht="12.75" customHeight="1" x14ac:dyDescent="0.25">
      <c r="I1122" s="10"/>
    </row>
    <row r="1123" spans="9:9" ht="12.75" customHeight="1" x14ac:dyDescent="0.25">
      <c r="I1123" s="10"/>
    </row>
    <row r="1124" spans="9:9" ht="12.75" customHeight="1" x14ac:dyDescent="0.25">
      <c r="I1124" s="10"/>
    </row>
    <row r="1125" spans="9:9" ht="12.75" customHeight="1" x14ac:dyDescent="0.25">
      <c r="I1125" s="10"/>
    </row>
    <row r="1126" spans="9:9" ht="12.75" customHeight="1" x14ac:dyDescent="0.25">
      <c r="I1126" s="10"/>
    </row>
    <row r="1127" spans="9:9" ht="12.75" customHeight="1" x14ac:dyDescent="0.25">
      <c r="I1127" s="10"/>
    </row>
    <row r="1128" spans="9:9" ht="12.75" customHeight="1" x14ac:dyDescent="0.25">
      <c r="I1128" s="10"/>
    </row>
    <row r="1129" spans="9:9" ht="12.75" customHeight="1" x14ac:dyDescent="0.25">
      <c r="I1129" s="10"/>
    </row>
    <row r="1130" spans="9:9" ht="12.75" customHeight="1" x14ac:dyDescent="0.25">
      <c r="I1130" s="10"/>
    </row>
    <row r="1131" spans="9:9" ht="12.75" customHeight="1" x14ac:dyDescent="0.25">
      <c r="I1131" s="10"/>
    </row>
    <row r="1132" spans="9:9" ht="12.75" customHeight="1" x14ac:dyDescent="0.25">
      <c r="I1132" s="10"/>
    </row>
    <row r="1133" spans="9:9" ht="12.75" customHeight="1" x14ac:dyDescent="0.25">
      <c r="I1133" s="10"/>
    </row>
    <row r="1134" spans="9:9" ht="12.75" customHeight="1" x14ac:dyDescent="0.25">
      <c r="I1134" s="10"/>
    </row>
    <row r="1135" spans="9:9" ht="12.75" customHeight="1" x14ac:dyDescent="0.25">
      <c r="I1135" s="10"/>
    </row>
    <row r="1136" spans="9:9" ht="12.75" customHeight="1" x14ac:dyDescent="0.25">
      <c r="I1136" s="10"/>
    </row>
    <row r="1137" spans="9:9" ht="12.75" customHeight="1" x14ac:dyDescent="0.25">
      <c r="I1137" s="10"/>
    </row>
    <row r="1138" spans="9:9" ht="12.75" customHeight="1" x14ac:dyDescent="0.25">
      <c r="I1138" s="10"/>
    </row>
    <row r="1139" spans="9:9" ht="12.75" customHeight="1" x14ac:dyDescent="0.25">
      <c r="I1139" s="10"/>
    </row>
    <row r="1140" spans="9:9" ht="12.75" customHeight="1" x14ac:dyDescent="0.25">
      <c r="I1140" s="10"/>
    </row>
    <row r="1141" spans="9:9" ht="12.75" customHeight="1" x14ac:dyDescent="0.25">
      <c r="I1141" s="10"/>
    </row>
    <row r="1142" spans="9:9" ht="12.75" customHeight="1" x14ac:dyDescent="0.25">
      <c r="I1142" s="10"/>
    </row>
    <row r="1143" spans="9:9" ht="12.75" customHeight="1" x14ac:dyDescent="0.25">
      <c r="I1143" s="10"/>
    </row>
    <row r="1144" spans="9:9" ht="12.75" customHeight="1" x14ac:dyDescent="0.25">
      <c r="I1144" s="10"/>
    </row>
    <row r="1145" spans="9:9" ht="12.75" customHeight="1" x14ac:dyDescent="0.25">
      <c r="I1145" s="10"/>
    </row>
    <row r="1146" spans="9:9" ht="12.75" customHeight="1" x14ac:dyDescent="0.25">
      <c r="I1146" s="10"/>
    </row>
    <row r="1147" spans="9:9" ht="12.75" customHeight="1" x14ac:dyDescent="0.25">
      <c r="I1147" s="10"/>
    </row>
    <row r="1148" spans="9:9" ht="12.75" customHeight="1" x14ac:dyDescent="0.25">
      <c r="I1148" s="10"/>
    </row>
    <row r="1149" spans="9:9" ht="12.75" customHeight="1" x14ac:dyDescent="0.25">
      <c r="I1149" s="10"/>
    </row>
    <row r="1150" spans="9:9" ht="12.75" customHeight="1" x14ac:dyDescent="0.25">
      <c r="I1150" s="10"/>
    </row>
    <row r="1151" spans="9:9" ht="12.75" customHeight="1" x14ac:dyDescent="0.25">
      <c r="I1151" s="10"/>
    </row>
    <row r="1152" spans="9:9" ht="12.75" customHeight="1" x14ac:dyDescent="0.25">
      <c r="I1152" s="10"/>
    </row>
    <row r="1153" spans="9:9" ht="12.75" customHeight="1" x14ac:dyDescent="0.25">
      <c r="I1153" s="10"/>
    </row>
    <row r="1154" spans="9:9" ht="12.75" customHeight="1" x14ac:dyDescent="0.25">
      <c r="I1154" s="10"/>
    </row>
    <row r="1155" spans="9:9" ht="12.75" customHeight="1" x14ac:dyDescent="0.25">
      <c r="I1155" s="10"/>
    </row>
    <row r="1156" spans="9:9" ht="12.75" customHeight="1" x14ac:dyDescent="0.25">
      <c r="I1156" s="10"/>
    </row>
    <row r="1157" spans="9:9" ht="12.75" customHeight="1" x14ac:dyDescent="0.25">
      <c r="I1157" s="10"/>
    </row>
    <row r="1158" spans="9:9" ht="12.75" customHeight="1" x14ac:dyDescent="0.25">
      <c r="I1158" s="10"/>
    </row>
    <row r="1159" spans="9:9" ht="12.75" customHeight="1" x14ac:dyDescent="0.25">
      <c r="I1159" s="10"/>
    </row>
    <row r="1160" spans="9:9" ht="12.75" customHeight="1" x14ac:dyDescent="0.25">
      <c r="I1160" s="10"/>
    </row>
    <row r="1161" spans="9:9" ht="12.75" customHeight="1" x14ac:dyDescent="0.25">
      <c r="I1161" s="10"/>
    </row>
    <row r="1162" spans="9:9" ht="12.75" customHeight="1" x14ac:dyDescent="0.25">
      <c r="I1162" s="10"/>
    </row>
    <row r="1163" spans="9:9" ht="12.75" customHeight="1" x14ac:dyDescent="0.25">
      <c r="I1163" s="10"/>
    </row>
    <row r="1164" spans="9:9" ht="12.75" customHeight="1" x14ac:dyDescent="0.25">
      <c r="I1164" s="10"/>
    </row>
    <row r="1165" spans="9:9" ht="12.75" customHeight="1" x14ac:dyDescent="0.25">
      <c r="I1165" s="10"/>
    </row>
    <row r="1166" spans="9:9" ht="12.75" customHeight="1" x14ac:dyDescent="0.25">
      <c r="I1166" s="10"/>
    </row>
    <row r="1167" spans="9:9" ht="12.75" customHeight="1" x14ac:dyDescent="0.25">
      <c r="I1167" s="10"/>
    </row>
    <row r="1168" spans="9:9" ht="12.75" customHeight="1" x14ac:dyDescent="0.25">
      <c r="I1168" s="10"/>
    </row>
    <row r="1169" spans="9:9" ht="12.75" customHeight="1" x14ac:dyDescent="0.25">
      <c r="I1169" s="10"/>
    </row>
    <row r="1170" spans="9:9" ht="12.75" customHeight="1" x14ac:dyDescent="0.25">
      <c r="I1170" s="10"/>
    </row>
    <row r="1171" spans="9:9" ht="12.75" customHeight="1" x14ac:dyDescent="0.25">
      <c r="I1171" s="10"/>
    </row>
    <row r="1172" spans="9:9" ht="12.75" customHeight="1" x14ac:dyDescent="0.25">
      <c r="I1172" s="10"/>
    </row>
    <row r="1173" spans="9:9" ht="12.75" customHeight="1" x14ac:dyDescent="0.25">
      <c r="I1173" s="10"/>
    </row>
    <row r="1174" spans="9:9" ht="12.75" customHeight="1" x14ac:dyDescent="0.25">
      <c r="I1174" s="10"/>
    </row>
    <row r="1175" spans="9:9" ht="12.75" customHeight="1" x14ac:dyDescent="0.25">
      <c r="I1175" s="10"/>
    </row>
    <row r="1176" spans="9:9" ht="12.75" customHeight="1" x14ac:dyDescent="0.25">
      <c r="I1176" s="10"/>
    </row>
    <row r="1177" spans="9:9" ht="12.75" customHeight="1" x14ac:dyDescent="0.25">
      <c r="I1177" s="10"/>
    </row>
    <row r="1178" spans="9:9" ht="12.75" customHeight="1" x14ac:dyDescent="0.25">
      <c r="I1178" s="10"/>
    </row>
    <row r="1179" spans="9:9" ht="12.75" customHeight="1" x14ac:dyDescent="0.25">
      <c r="I1179" s="10"/>
    </row>
    <row r="1180" spans="9:9" ht="12.75" customHeight="1" x14ac:dyDescent="0.25">
      <c r="I1180" s="10"/>
    </row>
    <row r="1181" spans="9:9" ht="12.75" customHeight="1" x14ac:dyDescent="0.25">
      <c r="I1181" s="10"/>
    </row>
    <row r="1182" spans="9:9" ht="12.75" customHeight="1" x14ac:dyDescent="0.25">
      <c r="I1182" s="10"/>
    </row>
    <row r="1183" spans="9:9" ht="12.75" customHeight="1" x14ac:dyDescent="0.25">
      <c r="I1183" s="10"/>
    </row>
    <row r="1184" spans="9:9" ht="12.75" customHeight="1" x14ac:dyDescent="0.25">
      <c r="I1184" s="10"/>
    </row>
    <row r="1185" spans="9:9" ht="12.75" customHeight="1" x14ac:dyDescent="0.25">
      <c r="I1185" s="10"/>
    </row>
    <row r="1186" spans="9:9" ht="12.75" customHeight="1" x14ac:dyDescent="0.25">
      <c r="I1186" s="10"/>
    </row>
    <row r="1187" spans="9:9" ht="12.75" customHeight="1" x14ac:dyDescent="0.25">
      <c r="I1187" s="10"/>
    </row>
    <row r="1188" spans="9:9" ht="12.75" customHeight="1" x14ac:dyDescent="0.25">
      <c r="I1188" s="10"/>
    </row>
    <row r="1189" spans="9:9" ht="12.75" customHeight="1" x14ac:dyDescent="0.25">
      <c r="I1189" s="10"/>
    </row>
    <row r="1190" spans="9:9" ht="12.75" customHeight="1" x14ac:dyDescent="0.25">
      <c r="I1190" s="10"/>
    </row>
    <row r="1191" spans="9:9" ht="12.75" customHeight="1" x14ac:dyDescent="0.25">
      <c r="I1191" s="10"/>
    </row>
    <row r="1192" spans="9:9" ht="12.75" customHeight="1" x14ac:dyDescent="0.25">
      <c r="I1192" s="10"/>
    </row>
    <row r="1193" spans="9:9" ht="12.75" customHeight="1" x14ac:dyDescent="0.25">
      <c r="I1193" s="10"/>
    </row>
    <row r="1194" spans="9:9" ht="12.75" customHeight="1" x14ac:dyDescent="0.25">
      <c r="I1194" s="10"/>
    </row>
    <row r="1195" spans="9:9" ht="12.75" customHeight="1" x14ac:dyDescent="0.25">
      <c r="I1195" s="10"/>
    </row>
    <row r="1196" spans="9:9" ht="12.75" customHeight="1" x14ac:dyDescent="0.25">
      <c r="I1196" s="10"/>
    </row>
    <row r="1197" spans="9:9" ht="12.75" customHeight="1" x14ac:dyDescent="0.25">
      <c r="I1197" s="10"/>
    </row>
    <row r="1198" spans="9:9" ht="12.75" customHeight="1" x14ac:dyDescent="0.25">
      <c r="I1198" s="10"/>
    </row>
    <row r="1199" spans="9:9" ht="12.75" customHeight="1" x14ac:dyDescent="0.25">
      <c r="I1199" s="10"/>
    </row>
    <row r="1200" spans="9:9" ht="12.75" customHeight="1" x14ac:dyDescent="0.25">
      <c r="I1200" s="10"/>
    </row>
    <row r="1201" spans="9:9" ht="12.75" customHeight="1" x14ac:dyDescent="0.25">
      <c r="I1201" s="10"/>
    </row>
    <row r="1202" spans="9:9" ht="12.75" customHeight="1" x14ac:dyDescent="0.25">
      <c r="I1202" s="10"/>
    </row>
    <row r="1203" spans="9:9" ht="12.75" customHeight="1" x14ac:dyDescent="0.25">
      <c r="I1203" s="10"/>
    </row>
    <row r="1204" spans="9:9" ht="12.75" customHeight="1" x14ac:dyDescent="0.25">
      <c r="I1204" s="10"/>
    </row>
    <row r="1205" spans="9:9" ht="12.75" customHeight="1" x14ac:dyDescent="0.25">
      <c r="I1205" s="10"/>
    </row>
    <row r="1206" spans="9:9" ht="12.75" customHeight="1" x14ac:dyDescent="0.25">
      <c r="I1206" s="10"/>
    </row>
    <row r="1207" spans="9:9" ht="12.75" customHeight="1" x14ac:dyDescent="0.25">
      <c r="I1207" s="10"/>
    </row>
    <row r="1208" spans="9:9" ht="12.75" customHeight="1" x14ac:dyDescent="0.25">
      <c r="I1208" s="10"/>
    </row>
    <row r="1209" spans="9:9" ht="12.75" customHeight="1" x14ac:dyDescent="0.25">
      <c r="I1209" s="10"/>
    </row>
    <row r="1210" spans="9:9" ht="12.75" customHeight="1" x14ac:dyDescent="0.25">
      <c r="I1210" s="10"/>
    </row>
    <row r="1211" spans="9:9" ht="12.75" customHeight="1" x14ac:dyDescent="0.25">
      <c r="I1211" s="10"/>
    </row>
    <row r="1212" spans="9:9" ht="12.75" customHeight="1" x14ac:dyDescent="0.25">
      <c r="I1212" s="10"/>
    </row>
    <row r="1213" spans="9:9" ht="12.75" customHeight="1" x14ac:dyDescent="0.25">
      <c r="I1213" s="10"/>
    </row>
    <row r="1214" spans="9:9" ht="12.75" customHeight="1" x14ac:dyDescent="0.25">
      <c r="I1214" s="10"/>
    </row>
    <row r="1215" spans="9:9" ht="12.75" customHeight="1" x14ac:dyDescent="0.25">
      <c r="I1215" s="10"/>
    </row>
    <row r="1216" spans="9:9" ht="12.75" customHeight="1" x14ac:dyDescent="0.25">
      <c r="I1216" s="10"/>
    </row>
    <row r="1217" spans="9:9" ht="12.75" customHeight="1" x14ac:dyDescent="0.25">
      <c r="I1217" s="10"/>
    </row>
    <row r="1218" spans="9:9" ht="12.75" customHeight="1" x14ac:dyDescent="0.25">
      <c r="I1218" s="10"/>
    </row>
    <row r="1219" spans="9:9" ht="12.75" customHeight="1" x14ac:dyDescent="0.25">
      <c r="I1219" s="10"/>
    </row>
    <row r="1220" spans="9:9" ht="12.75" customHeight="1" x14ac:dyDescent="0.25">
      <c r="I1220" s="10"/>
    </row>
    <row r="1221" spans="9:9" ht="12.75" customHeight="1" x14ac:dyDescent="0.25">
      <c r="I1221" s="10"/>
    </row>
    <row r="1222" spans="9:9" ht="12.75" customHeight="1" x14ac:dyDescent="0.25">
      <c r="I1222" s="10"/>
    </row>
    <row r="1223" spans="9:9" ht="12.75" customHeight="1" x14ac:dyDescent="0.25">
      <c r="I1223" s="10"/>
    </row>
    <row r="1224" spans="9:9" ht="12.75" customHeight="1" x14ac:dyDescent="0.25">
      <c r="I1224" s="10"/>
    </row>
    <row r="1225" spans="9:9" ht="12.75" customHeight="1" x14ac:dyDescent="0.25">
      <c r="I1225" s="10"/>
    </row>
    <row r="1226" spans="9:9" ht="12.75" customHeight="1" x14ac:dyDescent="0.25">
      <c r="I1226" s="10"/>
    </row>
    <row r="1227" spans="9:9" ht="12.75" customHeight="1" x14ac:dyDescent="0.25">
      <c r="I1227" s="10"/>
    </row>
    <row r="1228" spans="9:9" ht="12.75" customHeight="1" x14ac:dyDescent="0.25">
      <c r="I1228" s="10"/>
    </row>
    <row r="1229" spans="9:9" ht="12.75" customHeight="1" x14ac:dyDescent="0.25">
      <c r="I1229" s="10"/>
    </row>
    <row r="1230" spans="9:9" ht="12.75" customHeight="1" x14ac:dyDescent="0.25">
      <c r="I1230" s="10"/>
    </row>
    <row r="1231" spans="9:9" ht="12.75" customHeight="1" x14ac:dyDescent="0.25">
      <c r="I1231" s="10"/>
    </row>
    <row r="1232" spans="9:9" ht="12.75" customHeight="1" x14ac:dyDescent="0.25">
      <c r="I1232" s="10"/>
    </row>
    <row r="1233" spans="9:9" ht="12.75" customHeight="1" x14ac:dyDescent="0.25">
      <c r="I1233" s="10"/>
    </row>
    <row r="1234" spans="9:9" ht="12.75" customHeight="1" x14ac:dyDescent="0.25">
      <c r="I1234" s="10"/>
    </row>
    <row r="1235" spans="9:9" ht="12.75" customHeight="1" x14ac:dyDescent="0.25">
      <c r="I1235" s="10"/>
    </row>
    <row r="1236" spans="9:9" ht="12.75" customHeight="1" x14ac:dyDescent="0.25">
      <c r="I1236" s="10"/>
    </row>
    <row r="1237" spans="9:9" ht="12.75" customHeight="1" x14ac:dyDescent="0.25">
      <c r="I1237" s="10"/>
    </row>
    <row r="1238" spans="9:9" ht="12.75" customHeight="1" x14ac:dyDescent="0.25">
      <c r="I1238" s="10"/>
    </row>
    <row r="1239" spans="9:9" ht="12.75" customHeight="1" x14ac:dyDescent="0.25">
      <c r="I1239" s="10"/>
    </row>
    <row r="1240" spans="9:9" ht="12.75" customHeight="1" x14ac:dyDescent="0.25">
      <c r="I1240" s="10"/>
    </row>
    <row r="1241" spans="9:9" ht="12.75" customHeight="1" x14ac:dyDescent="0.25">
      <c r="I1241" s="10"/>
    </row>
    <row r="1242" spans="9:9" ht="12.75" customHeight="1" x14ac:dyDescent="0.25">
      <c r="I1242" s="10"/>
    </row>
    <row r="1243" spans="9:9" ht="12.75" customHeight="1" x14ac:dyDescent="0.25">
      <c r="I1243" s="10"/>
    </row>
    <row r="1244" spans="9:9" ht="12.75" customHeight="1" x14ac:dyDescent="0.25">
      <c r="I1244" s="10"/>
    </row>
    <row r="1245" spans="9:9" ht="12.75" customHeight="1" x14ac:dyDescent="0.25">
      <c r="I1245" s="10"/>
    </row>
    <row r="1246" spans="9:9" ht="12.75" customHeight="1" x14ac:dyDescent="0.25">
      <c r="I1246" s="10"/>
    </row>
    <row r="1247" spans="9:9" ht="12.75" customHeight="1" x14ac:dyDescent="0.25">
      <c r="I1247" s="10"/>
    </row>
    <row r="1248" spans="9:9" ht="12.75" customHeight="1" x14ac:dyDescent="0.25">
      <c r="I1248" s="10"/>
    </row>
    <row r="1249" spans="9:9" ht="12.75" customHeight="1" x14ac:dyDescent="0.25">
      <c r="I1249" s="10"/>
    </row>
    <row r="1250" spans="9:9" ht="12.75" customHeight="1" x14ac:dyDescent="0.25">
      <c r="I1250" s="10"/>
    </row>
    <row r="1251" spans="9:9" ht="12.75" customHeight="1" x14ac:dyDescent="0.25">
      <c r="I1251" s="10"/>
    </row>
    <row r="1252" spans="9:9" ht="12.75" customHeight="1" x14ac:dyDescent="0.25">
      <c r="I1252" s="10"/>
    </row>
    <row r="1253" spans="9:9" ht="12.75" customHeight="1" x14ac:dyDescent="0.25">
      <c r="I1253" s="10"/>
    </row>
    <row r="1254" spans="9:9" ht="12.75" customHeight="1" x14ac:dyDescent="0.25">
      <c r="I1254" s="10"/>
    </row>
    <row r="1255" spans="9:9" ht="12.75" customHeight="1" x14ac:dyDescent="0.25">
      <c r="I1255" s="10"/>
    </row>
    <row r="1256" spans="9:9" ht="12.75" customHeight="1" x14ac:dyDescent="0.25">
      <c r="I1256" s="10"/>
    </row>
    <row r="1257" spans="9:9" ht="12.75" customHeight="1" x14ac:dyDescent="0.25">
      <c r="I1257" s="10"/>
    </row>
    <row r="1258" spans="9:9" ht="12.75" customHeight="1" x14ac:dyDescent="0.25">
      <c r="I1258" s="10"/>
    </row>
    <row r="1259" spans="9:9" ht="12.75" customHeight="1" x14ac:dyDescent="0.25">
      <c r="I1259" s="10"/>
    </row>
    <row r="1260" spans="9:9" ht="12.75" customHeight="1" x14ac:dyDescent="0.25">
      <c r="I1260" s="10"/>
    </row>
    <row r="1261" spans="9:9" ht="12.75" customHeight="1" x14ac:dyDescent="0.25">
      <c r="I1261" s="10"/>
    </row>
    <row r="1262" spans="9:9" ht="12.75" customHeight="1" x14ac:dyDescent="0.25">
      <c r="I1262" s="10"/>
    </row>
    <row r="1263" spans="9:9" ht="12.75" customHeight="1" x14ac:dyDescent="0.25">
      <c r="I1263" s="10"/>
    </row>
    <row r="1264" spans="9:9" ht="12.75" customHeight="1" x14ac:dyDescent="0.25">
      <c r="I1264" s="10"/>
    </row>
    <row r="1265" spans="9:9" ht="12.75" customHeight="1" x14ac:dyDescent="0.25">
      <c r="I1265" s="10"/>
    </row>
    <row r="1266" spans="9:9" ht="12.75" customHeight="1" x14ac:dyDescent="0.25">
      <c r="I1266" s="10"/>
    </row>
    <row r="1267" spans="9:9" ht="12.75" customHeight="1" x14ac:dyDescent="0.25">
      <c r="I1267" s="10"/>
    </row>
    <row r="1268" spans="9:9" ht="12.75" customHeight="1" x14ac:dyDescent="0.25">
      <c r="I1268" s="10"/>
    </row>
    <row r="1269" spans="9:9" ht="12.75" customHeight="1" x14ac:dyDescent="0.25">
      <c r="I1269" s="10"/>
    </row>
    <row r="1270" spans="9:9" ht="12.75" customHeight="1" x14ac:dyDescent="0.25">
      <c r="I1270" s="10"/>
    </row>
    <row r="1271" spans="9:9" ht="12.75" customHeight="1" x14ac:dyDescent="0.25">
      <c r="I1271" s="10"/>
    </row>
    <row r="1272" spans="9:9" ht="12.75" customHeight="1" x14ac:dyDescent="0.25">
      <c r="I1272" s="10"/>
    </row>
    <row r="1273" spans="9:9" ht="12.75" customHeight="1" x14ac:dyDescent="0.25">
      <c r="I1273" s="10"/>
    </row>
    <row r="1274" spans="9:9" ht="12.75" customHeight="1" x14ac:dyDescent="0.25">
      <c r="I1274" s="10"/>
    </row>
    <row r="1275" spans="9:9" ht="12.75" customHeight="1" x14ac:dyDescent="0.25">
      <c r="I1275" s="10"/>
    </row>
    <row r="1276" spans="9:9" ht="12.75" customHeight="1" x14ac:dyDescent="0.25">
      <c r="I1276" s="10"/>
    </row>
    <row r="1277" spans="9:9" ht="12.75" customHeight="1" x14ac:dyDescent="0.25">
      <c r="I1277" s="10"/>
    </row>
    <row r="1278" spans="9:9" ht="12.75" customHeight="1" x14ac:dyDescent="0.25">
      <c r="I1278" s="10"/>
    </row>
    <row r="1279" spans="9:9" ht="12.75" customHeight="1" x14ac:dyDescent="0.25">
      <c r="I1279" s="10"/>
    </row>
    <row r="1280" spans="9:9" ht="12.75" customHeight="1" x14ac:dyDescent="0.25">
      <c r="I1280" s="10"/>
    </row>
    <row r="1281" spans="9:9" ht="12.75" customHeight="1" x14ac:dyDescent="0.25">
      <c r="I1281" s="10"/>
    </row>
    <row r="1282" spans="9:9" ht="12.75" customHeight="1" x14ac:dyDescent="0.25">
      <c r="I1282" s="10"/>
    </row>
    <row r="1283" spans="9:9" ht="12.75" customHeight="1" x14ac:dyDescent="0.25">
      <c r="I1283" s="10"/>
    </row>
    <row r="1284" spans="9:9" ht="12.75" customHeight="1" x14ac:dyDescent="0.25">
      <c r="I1284" s="10"/>
    </row>
    <row r="1285" spans="9:9" ht="12.75" customHeight="1" x14ac:dyDescent="0.25">
      <c r="I1285" s="10"/>
    </row>
    <row r="1286" spans="9:9" ht="12.75" customHeight="1" x14ac:dyDescent="0.25">
      <c r="I1286" s="10"/>
    </row>
    <row r="1287" spans="9:9" ht="12.75" customHeight="1" x14ac:dyDescent="0.25">
      <c r="I1287" s="10"/>
    </row>
    <row r="1288" spans="9:9" ht="12.75" customHeight="1" x14ac:dyDescent="0.25">
      <c r="I1288" s="10"/>
    </row>
    <row r="1289" spans="9:9" ht="12.75" customHeight="1" x14ac:dyDescent="0.25">
      <c r="I1289" s="10"/>
    </row>
    <row r="1290" spans="9:9" ht="12.75" customHeight="1" x14ac:dyDescent="0.25">
      <c r="I1290" s="10"/>
    </row>
    <row r="1291" spans="9:9" ht="12.75" customHeight="1" x14ac:dyDescent="0.25">
      <c r="I1291" s="10"/>
    </row>
    <row r="1292" spans="9:9" ht="12.75" customHeight="1" x14ac:dyDescent="0.25">
      <c r="I1292" s="10"/>
    </row>
    <row r="1293" spans="9:9" ht="12.75" customHeight="1" x14ac:dyDescent="0.25">
      <c r="I1293" s="10"/>
    </row>
    <row r="1294" spans="9:9" ht="12.75" customHeight="1" x14ac:dyDescent="0.25">
      <c r="I1294" s="10"/>
    </row>
    <row r="1295" spans="9:9" ht="12.75" customHeight="1" x14ac:dyDescent="0.25">
      <c r="I1295" s="10"/>
    </row>
    <row r="1296" spans="9:9" ht="12.75" customHeight="1" x14ac:dyDescent="0.25">
      <c r="I1296" s="10"/>
    </row>
    <row r="1297" spans="9:9" ht="12.75" customHeight="1" x14ac:dyDescent="0.25">
      <c r="I1297" s="10"/>
    </row>
    <row r="1298" spans="9:9" ht="12.75" customHeight="1" x14ac:dyDescent="0.25">
      <c r="I1298" s="10"/>
    </row>
    <row r="1299" spans="9:9" ht="12.75" customHeight="1" x14ac:dyDescent="0.25">
      <c r="I1299" s="10"/>
    </row>
    <row r="1300" spans="9:9" ht="12.75" customHeight="1" x14ac:dyDescent="0.25">
      <c r="I1300" s="10"/>
    </row>
    <row r="1301" spans="9:9" ht="12.75" customHeight="1" x14ac:dyDescent="0.25">
      <c r="I1301" s="10"/>
    </row>
    <row r="1302" spans="9:9" ht="12.75" customHeight="1" x14ac:dyDescent="0.25">
      <c r="I1302" s="10"/>
    </row>
    <row r="1303" spans="9:9" ht="12.75" customHeight="1" x14ac:dyDescent="0.25">
      <c r="I1303" s="10"/>
    </row>
    <row r="1304" spans="9:9" ht="12.75" customHeight="1" x14ac:dyDescent="0.25">
      <c r="I1304" s="10"/>
    </row>
    <row r="1305" spans="9:9" ht="12.75" customHeight="1" x14ac:dyDescent="0.25">
      <c r="I1305" s="10"/>
    </row>
    <row r="1306" spans="9:9" ht="12.75" customHeight="1" x14ac:dyDescent="0.25">
      <c r="I1306" s="10"/>
    </row>
    <row r="1307" spans="9:9" ht="12.75" customHeight="1" x14ac:dyDescent="0.25">
      <c r="I1307" s="10"/>
    </row>
    <row r="1308" spans="9:9" ht="12.75" customHeight="1" x14ac:dyDescent="0.25">
      <c r="I1308" s="10"/>
    </row>
    <row r="1309" spans="9:9" ht="12.75" customHeight="1" x14ac:dyDescent="0.25">
      <c r="I1309" s="10"/>
    </row>
    <row r="1310" spans="9:9" ht="12.75" customHeight="1" x14ac:dyDescent="0.25">
      <c r="I1310" s="10"/>
    </row>
    <row r="1311" spans="9:9" ht="12.75" customHeight="1" x14ac:dyDescent="0.25">
      <c r="I1311" s="10"/>
    </row>
    <row r="1312" spans="9:9" ht="12.75" customHeight="1" x14ac:dyDescent="0.25">
      <c r="I1312" s="10"/>
    </row>
    <row r="1313" spans="9:9" ht="12.75" customHeight="1" x14ac:dyDescent="0.25">
      <c r="I1313" s="10"/>
    </row>
    <row r="1314" spans="9:9" ht="12.75" customHeight="1" x14ac:dyDescent="0.25">
      <c r="I1314" s="10"/>
    </row>
    <row r="1315" spans="9:9" ht="12.75" customHeight="1" x14ac:dyDescent="0.25">
      <c r="I1315" s="10"/>
    </row>
    <row r="1316" spans="9:9" ht="12.75" customHeight="1" x14ac:dyDescent="0.25">
      <c r="I1316" s="10"/>
    </row>
    <row r="1317" spans="9:9" ht="12.75" customHeight="1" x14ac:dyDescent="0.25">
      <c r="I1317" s="10"/>
    </row>
    <row r="1318" spans="9:9" ht="12.75" customHeight="1" x14ac:dyDescent="0.25">
      <c r="I1318" s="10"/>
    </row>
    <row r="1319" spans="9:9" ht="12.75" customHeight="1" x14ac:dyDescent="0.25">
      <c r="I1319" s="10"/>
    </row>
    <row r="1320" spans="9:9" ht="12.75" customHeight="1" x14ac:dyDescent="0.25">
      <c r="I1320" s="10"/>
    </row>
    <row r="1321" spans="9:9" ht="12.75" customHeight="1" x14ac:dyDescent="0.25">
      <c r="I1321" s="10"/>
    </row>
    <row r="1322" spans="9:9" ht="12.75" customHeight="1" x14ac:dyDescent="0.25">
      <c r="I1322" s="10"/>
    </row>
    <row r="1323" spans="9:9" ht="12.75" customHeight="1" x14ac:dyDescent="0.25">
      <c r="I1323" s="10"/>
    </row>
    <row r="1324" spans="9:9" ht="12.75" customHeight="1" x14ac:dyDescent="0.25">
      <c r="I1324" s="10"/>
    </row>
    <row r="1325" spans="9:9" ht="12.75" customHeight="1" x14ac:dyDescent="0.25">
      <c r="I1325" s="10"/>
    </row>
    <row r="1326" spans="9:9" ht="12.75" customHeight="1" x14ac:dyDescent="0.25">
      <c r="I1326" s="10"/>
    </row>
    <row r="1327" spans="9:9" ht="12.75" customHeight="1" x14ac:dyDescent="0.25">
      <c r="I1327" s="10"/>
    </row>
    <row r="1328" spans="9:9" ht="12.75" customHeight="1" x14ac:dyDescent="0.25">
      <c r="I1328" s="10"/>
    </row>
    <row r="1329" spans="9:9" ht="12.75" customHeight="1" x14ac:dyDescent="0.25">
      <c r="I1329" s="10"/>
    </row>
    <row r="1330" spans="9:9" ht="12.75" customHeight="1" x14ac:dyDescent="0.25">
      <c r="I1330" s="10"/>
    </row>
    <row r="1331" spans="9:9" ht="12.75" customHeight="1" x14ac:dyDescent="0.25">
      <c r="I1331" s="10"/>
    </row>
    <row r="1332" spans="9:9" ht="12.75" customHeight="1" x14ac:dyDescent="0.25">
      <c r="I1332" s="10"/>
    </row>
    <row r="1333" spans="9:9" ht="12.75" customHeight="1" x14ac:dyDescent="0.25">
      <c r="I1333" s="10"/>
    </row>
    <row r="1334" spans="9:9" ht="12.75" customHeight="1" x14ac:dyDescent="0.25">
      <c r="I1334" s="10"/>
    </row>
    <row r="1335" spans="9:9" ht="12.75" customHeight="1" x14ac:dyDescent="0.25">
      <c r="I1335" s="10"/>
    </row>
    <row r="1336" spans="9:9" ht="12.75" customHeight="1" x14ac:dyDescent="0.25">
      <c r="I1336" s="10"/>
    </row>
    <row r="1337" spans="9:9" ht="12.75" customHeight="1" x14ac:dyDescent="0.25">
      <c r="I1337" s="10"/>
    </row>
    <row r="1338" spans="9:9" ht="12.75" customHeight="1" x14ac:dyDescent="0.25">
      <c r="I1338" s="10"/>
    </row>
    <row r="1339" spans="9:9" ht="12.75" customHeight="1" x14ac:dyDescent="0.25">
      <c r="I1339" s="10"/>
    </row>
  </sheetData>
  <autoFilter ref="A8:H361" xr:uid="{00000000-0009-0000-0000-000001000000}">
    <filterColumn colId="1" showButton="0"/>
    <filterColumn colId="5" showButton="0"/>
  </autoFilter>
  <mergeCells count="10">
    <mergeCell ref="H1:I3"/>
    <mergeCell ref="A1:A3"/>
    <mergeCell ref="B1:F1"/>
    <mergeCell ref="B2:F2"/>
    <mergeCell ref="B3:F3"/>
    <mergeCell ref="A366:H366"/>
    <mergeCell ref="A8:A9"/>
    <mergeCell ref="B8:B9"/>
    <mergeCell ref="F8:G9"/>
    <mergeCell ref="D4:E4"/>
  </mergeCells>
  <pageMargins left="0.11811023622047245" right="0.11811023622047245" top="0" bottom="0" header="0" footer="0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RESUMEN</vt:lpstr>
      <vt:lpstr>Ejec. Consolidada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OF RECURSOS</cp:lastModifiedBy>
  <cp:lastPrinted>2025-03-04T16:21:39Z</cp:lastPrinted>
  <dcterms:modified xsi:type="dcterms:W3CDTF">2025-03-17T22:08:22Z</dcterms:modified>
</cp:coreProperties>
</file>