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OF RECURSOS\Documents\PLAN DE COMPRAS\PLAN DE COMPRAS 2024\SEGUIMIENTO\"/>
    </mc:Choice>
  </mc:AlternateContent>
  <xr:revisionPtr revIDLastSave="0" documentId="13_ncr:1_{A3937698-97F0-4508-8638-839F6FE2CB8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RESUMEN" sheetId="2" state="hidden" r:id="rId1"/>
    <sheet name="Ejec. Consolidada" sheetId="1" r:id="rId2"/>
  </sheets>
  <definedNames>
    <definedName name="_xlnm._FilterDatabase" localSheetId="1" hidden="1">'Ejec. Consolidada'!$A$8:$I$361</definedName>
    <definedName name="_xlnm._FilterDatabase" localSheetId="0" hidden="1">RESUMEN!$A$8:$I$296</definedName>
    <definedName name="Excel_BuiltIn_Print_Area" localSheetId="1">#REF!</definedName>
    <definedName name="Excel_BuiltIn_Print_Area" localSheetId="0">#REF!</definedName>
    <definedName name="Excel_BuiltIn_Print_Titles" localSheetId="1">#REF!</definedName>
    <definedName name="Excel_BuiltIn_Print_Titles" localSheetId="0">#REF!</definedName>
    <definedName name="Excel_BuiltIn_Print_Titles_1" localSheetId="0">#REF!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9" i="1" l="1"/>
  <c r="I179" i="1"/>
  <c r="G324" i="1"/>
  <c r="E324" i="1"/>
  <c r="F324" i="1"/>
  <c r="D324" i="1"/>
  <c r="I328" i="1"/>
  <c r="G328" i="1"/>
  <c r="I295" i="1"/>
  <c r="G295" i="1"/>
  <c r="I243" i="1"/>
  <c r="G243" i="1"/>
  <c r="I240" i="1"/>
  <c r="G240" i="1"/>
  <c r="I225" i="1"/>
  <c r="G225" i="1"/>
  <c r="I212" i="1"/>
  <c r="G212" i="1"/>
  <c r="I209" i="1"/>
  <c r="G209" i="1"/>
  <c r="I203" i="1"/>
  <c r="G203" i="1"/>
  <c r="E161" i="1"/>
  <c r="E160" i="1" s="1"/>
  <c r="F161" i="1"/>
  <c r="I161" i="1" s="1"/>
  <c r="D161" i="1"/>
  <c r="D160" i="1" s="1"/>
  <c r="I162" i="1"/>
  <c r="G162" i="1"/>
  <c r="E152" i="1"/>
  <c r="F152" i="1"/>
  <c r="D152" i="1"/>
  <c r="I156" i="1"/>
  <c r="G156" i="1"/>
  <c r="I62" i="1"/>
  <c r="G62" i="1"/>
  <c r="I56" i="1"/>
  <c r="G56" i="1"/>
  <c r="E23" i="1"/>
  <c r="F23" i="1"/>
  <c r="D23" i="1"/>
  <c r="I24" i="1"/>
  <c r="G24" i="1"/>
  <c r="G23" i="1" s="1"/>
  <c r="E17" i="1"/>
  <c r="F17" i="1"/>
  <c r="D17" i="1"/>
  <c r="I21" i="1"/>
  <c r="G21" i="1"/>
  <c r="I20" i="1"/>
  <c r="G20" i="1"/>
  <c r="I19" i="1"/>
  <c r="G19" i="1"/>
  <c r="E166" i="1"/>
  <c r="F166" i="1"/>
  <c r="D166" i="1"/>
  <c r="I289" i="1"/>
  <c r="G289" i="1"/>
  <c r="H289" i="1" s="1"/>
  <c r="E187" i="1"/>
  <c r="F187" i="1"/>
  <c r="D187" i="1"/>
  <c r="I188" i="1"/>
  <c r="G188" i="1"/>
  <c r="I167" i="1"/>
  <c r="G167" i="1"/>
  <c r="E157" i="1"/>
  <c r="F157" i="1"/>
  <c r="D157" i="1"/>
  <c r="I158" i="1"/>
  <c r="G158" i="1"/>
  <c r="I92" i="1"/>
  <c r="G92" i="1"/>
  <c r="E81" i="1"/>
  <c r="F81" i="1"/>
  <c r="D81" i="1"/>
  <c r="I82" i="1"/>
  <c r="G82" i="1"/>
  <c r="G83" i="1"/>
  <c r="I83" i="1"/>
  <c r="E71" i="1"/>
  <c r="F71" i="1"/>
  <c r="D71" i="1"/>
  <c r="I72" i="1"/>
  <c r="G72" i="1"/>
  <c r="I49" i="1"/>
  <c r="G49" i="1"/>
  <c r="I47" i="1"/>
  <c r="G47" i="1"/>
  <c r="E44" i="1"/>
  <c r="F44" i="1"/>
  <c r="H44" i="1"/>
  <c r="D44" i="1"/>
  <c r="I45" i="1"/>
  <c r="G45" i="1"/>
  <c r="E53" i="1"/>
  <c r="F53" i="1"/>
  <c r="D53" i="1"/>
  <c r="I54" i="1"/>
  <c r="G54" i="1"/>
  <c r="E104" i="1"/>
  <c r="F104" i="1"/>
  <c r="D104" i="1"/>
  <c r="I105" i="1"/>
  <c r="G105" i="1"/>
  <c r="F65" i="1"/>
  <c r="D65" i="1"/>
  <c r="E65" i="1"/>
  <c r="I67" i="1"/>
  <c r="G67" i="1"/>
  <c r="E51" i="1"/>
  <c r="D51" i="1"/>
  <c r="I66" i="1"/>
  <c r="G66" i="1"/>
  <c r="F51" i="1"/>
  <c r="I52" i="1"/>
  <c r="G52" i="1"/>
  <c r="G51" i="1" s="1"/>
  <c r="E221" i="1"/>
  <c r="F221" i="1"/>
  <c r="D221" i="1"/>
  <c r="E334" i="1"/>
  <c r="F334" i="1"/>
  <c r="D334" i="1"/>
  <c r="I335" i="1"/>
  <c r="G335" i="1"/>
  <c r="I296" i="1"/>
  <c r="G296" i="1"/>
  <c r="E265" i="1"/>
  <c r="F265" i="1"/>
  <c r="D265" i="1"/>
  <c r="I266" i="1"/>
  <c r="G266" i="1"/>
  <c r="I242" i="1"/>
  <c r="G242" i="1"/>
  <c r="I222" i="1"/>
  <c r="G222" i="1"/>
  <c r="I196" i="1"/>
  <c r="G196" i="1"/>
  <c r="I184" i="1"/>
  <c r="E183" i="1"/>
  <c r="F183" i="1"/>
  <c r="D183" i="1"/>
  <c r="G184" i="1"/>
  <c r="I147" i="1"/>
  <c r="G147" i="1"/>
  <c r="I139" i="1"/>
  <c r="G139" i="1"/>
  <c r="I128" i="1"/>
  <c r="G128" i="1"/>
  <c r="I126" i="1"/>
  <c r="G126" i="1"/>
  <c r="I122" i="1"/>
  <c r="G122" i="1"/>
  <c r="I101" i="1"/>
  <c r="G101" i="1"/>
  <c r="E59" i="1"/>
  <c r="F59" i="1"/>
  <c r="D59" i="1"/>
  <c r="I61" i="1"/>
  <c r="G61" i="1"/>
  <c r="I60" i="1"/>
  <c r="G60" i="1"/>
  <c r="E171" i="1"/>
  <c r="E331" i="1"/>
  <c r="F331" i="1"/>
  <c r="D331" i="1"/>
  <c r="I332" i="1"/>
  <c r="G332" i="1"/>
  <c r="E305" i="1"/>
  <c r="F305" i="1"/>
  <c r="D305" i="1"/>
  <c r="I310" i="1"/>
  <c r="G310" i="1"/>
  <c r="G282" i="1"/>
  <c r="I282" i="1"/>
  <c r="G283" i="1"/>
  <c r="I283" i="1"/>
  <c r="E280" i="1"/>
  <c r="F280" i="1"/>
  <c r="D280" i="1"/>
  <c r="G254" i="1"/>
  <c r="I254" i="1"/>
  <c r="G213" i="1"/>
  <c r="I213" i="1"/>
  <c r="G169" i="1"/>
  <c r="I169" i="1"/>
  <c r="G18" i="1"/>
  <c r="I314" i="1"/>
  <c r="G314" i="1"/>
  <c r="E340" i="1"/>
  <c r="I58" i="1"/>
  <c r="G58" i="1"/>
  <c r="D43" i="1" l="1"/>
  <c r="F160" i="1"/>
  <c r="I160" i="1" s="1"/>
  <c r="G161" i="1"/>
  <c r="G152" i="1"/>
  <c r="I104" i="1"/>
  <c r="I23" i="1"/>
  <c r="G17" i="1"/>
  <c r="G104" i="1"/>
  <c r="I59" i="1"/>
  <c r="G65" i="1"/>
  <c r="E43" i="1"/>
  <c r="I183" i="1"/>
  <c r="F43" i="1"/>
  <c r="I65" i="1"/>
  <c r="I51" i="1"/>
  <c r="G183" i="1"/>
  <c r="G59" i="1"/>
  <c r="E319" i="1"/>
  <c r="F319" i="1"/>
  <c r="D319" i="1"/>
  <c r="I323" i="1"/>
  <c r="G323" i="1"/>
  <c r="I320" i="1"/>
  <c r="G320" i="1"/>
  <c r="I226" i="1"/>
  <c r="G226" i="1"/>
  <c r="G160" i="1" l="1"/>
  <c r="I43" i="1"/>
  <c r="I324" i="1"/>
  <c r="I177" i="1"/>
  <c r="G177" i="1"/>
  <c r="A295" i="2" l="1"/>
  <c r="D295" i="2"/>
  <c r="E295" i="2"/>
  <c r="F295" i="2"/>
  <c r="G295" i="2"/>
  <c r="I295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6" i="2"/>
  <c r="A10" i="2"/>
  <c r="G296" i="2"/>
  <c r="I294" i="2"/>
  <c r="G294" i="2"/>
  <c r="F293" i="2"/>
  <c r="E293" i="2"/>
  <c r="D293" i="2"/>
  <c r="D292" i="2" s="1"/>
  <c r="D291" i="2" s="1"/>
  <c r="D290" i="2" s="1"/>
  <c r="I289" i="2"/>
  <c r="G289" i="2"/>
  <c r="I288" i="2"/>
  <c r="G288" i="2"/>
  <c r="I287" i="2"/>
  <c r="G287" i="2"/>
  <c r="D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7" i="2"/>
  <c r="G277" i="2"/>
  <c r="I276" i="2"/>
  <c r="G276" i="2"/>
  <c r="D275" i="2"/>
  <c r="I272" i="2"/>
  <c r="G272" i="2"/>
  <c r="I271" i="2"/>
  <c r="G271" i="2"/>
  <c r="F270" i="2"/>
  <c r="E270" i="2"/>
  <c r="D270" i="2"/>
  <c r="I269" i="2"/>
  <c r="G269" i="2"/>
  <c r="F268" i="2"/>
  <c r="E268" i="2"/>
  <c r="D268" i="2"/>
  <c r="I267" i="2"/>
  <c r="G267" i="2"/>
  <c r="F266" i="2"/>
  <c r="E266" i="2"/>
  <c r="D266" i="2"/>
  <c r="I265" i="2"/>
  <c r="G265" i="2"/>
  <c r="I264" i="2"/>
  <c r="G264" i="2"/>
  <c r="I263" i="2"/>
  <c r="G263" i="2"/>
  <c r="F262" i="2"/>
  <c r="E262" i="2"/>
  <c r="D262" i="2"/>
  <c r="I261" i="2"/>
  <c r="G261" i="2"/>
  <c r="I260" i="2"/>
  <c r="G260" i="2"/>
  <c r="F259" i="2"/>
  <c r="E259" i="2"/>
  <c r="G259" i="2" s="1"/>
  <c r="D259" i="2"/>
  <c r="I258" i="2"/>
  <c r="G258" i="2"/>
  <c r="F257" i="2"/>
  <c r="E257" i="2"/>
  <c r="D257" i="2"/>
  <c r="I256" i="2"/>
  <c r="G256" i="2"/>
  <c r="I255" i="2"/>
  <c r="G255" i="2"/>
  <c r="I254" i="2"/>
  <c r="G254" i="2"/>
  <c r="I253" i="2"/>
  <c r="G253" i="2"/>
  <c r="F252" i="2"/>
  <c r="E252" i="2"/>
  <c r="D252" i="2"/>
  <c r="I251" i="2"/>
  <c r="G251" i="2"/>
  <c r="I250" i="2"/>
  <c r="G250" i="2"/>
  <c r="I249" i="2"/>
  <c r="G249" i="2"/>
  <c r="I248" i="2"/>
  <c r="G248" i="2"/>
  <c r="F247" i="2"/>
  <c r="E247" i="2"/>
  <c r="D247" i="2"/>
  <c r="I245" i="2"/>
  <c r="G245" i="2"/>
  <c r="F244" i="2"/>
  <c r="E244" i="2"/>
  <c r="D244" i="2"/>
  <c r="I243" i="2"/>
  <c r="G243" i="2"/>
  <c r="F242" i="2"/>
  <c r="E242" i="2"/>
  <c r="D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H234" i="2" s="1"/>
  <c r="I233" i="2"/>
  <c r="G233" i="2"/>
  <c r="I232" i="2"/>
  <c r="G232" i="2"/>
  <c r="I231" i="2"/>
  <c r="G231" i="2"/>
  <c r="F230" i="2"/>
  <c r="E230" i="2"/>
  <c r="D230" i="2"/>
  <c r="I228" i="2"/>
  <c r="G228" i="2"/>
  <c r="F227" i="2"/>
  <c r="E227" i="2"/>
  <c r="D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F213" i="2"/>
  <c r="E213" i="2"/>
  <c r="D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6" i="2"/>
  <c r="G206" i="2"/>
  <c r="I205" i="2"/>
  <c r="G205" i="2"/>
  <c r="F204" i="2"/>
  <c r="E204" i="2"/>
  <c r="D204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F188" i="2"/>
  <c r="E188" i="2"/>
  <c r="I188" i="2" s="1"/>
  <c r="D188" i="2"/>
  <c r="I187" i="2"/>
  <c r="G187" i="2"/>
  <c r="I186" i="2"/>
  <c r="G186" i="2"/>
  <c r="I185" i="2"/>
  <c r="G185" i="2"/>
  <c r="I184" i="2"/>
  <c r="G184" i="2"/>
  <c r="I183" i="2"/>
  <c r="G183" i="2"/>
  <c r="F182" i="2"/>
  <c r="E182" i="2"/>
  <c r="D182" i="2"/>
  <c r="I180" i="2"/>
  <c r="G180" i="2"/>
  <c r="G179" i="2" s="1"/>
  <c r="F179" i="2"/>
  <c r="E179" i="2"/>
  <c r="D179" i="2"/>
  <c r="I178" i="2"/>
  <c r="G178" i="2"/>
  <c r="I177" i="2"/>
  <c r="G177" i="2"/>
  <c r="F176" i="2"/>
  <c r="E176" i="2"/>
  <c r="E175" i="2" s="1"/>
  <c r="D176" i="2"/>
  <c r="D175" i="2" s="1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I165" i="2"/>
  <c r="G165" i="2"/>
  <c r="I164" i="2"/>
  <c r="G164" i="2"/>
  <c r="I163" i="2"/>
  <c r="G163" i="2"/>
  <c r="I162" i="2"/>
  <c r="G162" i="2"/>
  <c r="I161" i="2"/>
  <c r="G161" i="2"/>
  <c r="F160" i="2"/>
  <c r="E160" i="2"/>
  <c r="D160" i="2"/>
  <c r="I159" i="2"/>
  <c r="G159" i="2"/>
  <c r="F158" i="2"/>
  <c r="E158" i="2"/>
  <c r="D158" i="2"/>
  <c r="I156" i="2"/>
  <c r="G156" i="2"/>
  <c r="I155" i="2"/>
  <c r="G155" i="2"/>
  <c r="I154" i="2"/>
  <c r="G154" i="2"/>
  <c r="I153" i="2"/>
  <c r="G153" i="2"/>
  <c r="I152" i="2"/>
  <c r="G152" i="2"/>
  <c r="F151" i="2"/>
  <c r="E151" i="2"/>
  <c r="D151" i="2"/>
  <c r="I150" i="2"/>
  <c r="I149" i="2"/>
  <c r="G149" i="2"/>
  <c r="G148" i="2" s="1"/>
  <c r="F148" i="2"/>
  <c r="F147" i="2" s="1"/>
  <c r="E148" i="2"/>
  <c r="D148" i="2"/>
  <c r="D147" i="2" s="1"/>
  <c r="I146" i="2"/>
  <c r="G146" i="2"/>
  <c r="F145" i="2"/>
  <c r="E145" i="2"/>
  <c r="D145" i="2"/>
  <c r="I144" i="2"/>
  <c r="G144" i="2"/>
  <c r="F143" i="2"/>
  <c r="E143" i="2"/>
  <c r="I143" i="2" s="1"/>
  <c r="D143" i="2"/>
  <c r="I142" i="2"/>
  <c r="G142" i="2"/>
  <c r="I141" i="2"/>
  <c r="G141" i="2"/>
  <c r="I140" i="2"/>
  <c r="G140" i="2"/>
  <c r="I139" i="2"/>
  <c r="G139" i="2"/>
  <c r="I138" i="2"/>
  <c r="G138" i="2"/>
  <c r="I137" i="2"/>
  <c r="G137" i="2"/>
  <c r="I136" i="2"/>
  <c r="G136" i="2"/>
  <c r="F135" i="2"/>
  <c r="E135" i="2"/>
  <c r="D135" i="2"/>
  <c r="I133" i="2"/>
  <c r="G133" i="2"/>
  <c r="F132" i="2"/>
  <c r="F131" i="2" s="1"/>
  <c r="F130" i="2" s="1"/>
  <c r="E132" i="2"/>
  <c r="I132" i="2" s="1"/>
  <c r="D132" i="2"/>
  <c r="D131" i="2" s="1"/>
  <c r="D130" i="2" s="1"/>
  <c r="I128" i="2"/>
  <c r="G128" i="2"/>
  <c r="F127" i="2"/>
  <c r="E127" i="2"/>
  <c r="D127" i="2"/>
  <c r="I126" i="2"/>
  <c r="G126" i="2"/>
  <c r="I125" i="2"/>
  <c r="G125" i="2"/>
  <c r="I124" i="2"/>
  <c r="G124" i="2"/>
  <c r="F123" i="2"/>
  <c r="E123" i="2"/>
  <c r="D123" i="2"/>
  <c r="I122" i="2"/>
  <c r="G122" i="2"/>
  <c r="I121" i="2"/>
  <c r="G121" i="2"/>
  <c r="F120" i="2"/>
  <c r="E120" i="2"/>
  <c r="D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F113" i="2"/>
  <c r="E113" i="2"/>
  <c r="D113" i="2"/>
  <c r="I112" i="2"/>
  <c r="G112" i="2"/>
  <c r="I111" i="2"/>
  <c r="G111" i="2"/>
  <c r="F110" i="2"/>
  <c r="E110" i="2"/>
  <c r="D110" i="2"/>
  <c r="I109" i="2"/>
  <c r="G109" i="2"/>
  <c r="I108" i="2"/>
  <c r="G108" i="2"/>
  <c r="I107" i="2"/>
  <c r="G107" i="2"/>
  <c r="I106" i="2"/>
  <c r="G106" i="2"/>
  <c r="F105" i="2"/>
  <c r="E105" i="2"/>
  <c r="D105" i="2"/>
  <c r="I104" i="2"/>
  <c r="G104" i="2"/>
  <c r="I103" i="2"/>
  <c r="G103" i="2"/>
  <c r="I102" i="2"/>
  <c r="G102" i="2"/>
  <c r="I101" i="2"/>
  <c r="G101" i="2"/>
  <c r="I100" i="2"/>
  <c r="G100" i="2"/>
  <c r="F99" i="2"/>
  <c r="E99" i="2"/>
  <c r="D99" i="2"/>
  <c r="I98" i="2"/>
  <c r="G98" i="2"/>
  <c r="I97" i="2"/>
  <c r="G97" i="2"/>
  <c r="I96" i="2"/>
  <c r="G96" i="2"/>
  <c r="I95" i="2"/>
  <c r="G95" i="2"/>
  <c r="F94" i="2"/>
  <c r="E94" i="2"/>
  <c r="D94" i="2"/>
  <c r="I92" i="2"/>
  <c r="G92" i="2"/>
  <c r="I91" i="2"/>
  <c r="G91" i="2"/>
  <c r="I90" i="2"/>
  <c r="G90" i="2"/>
  <c r="I89" i="2"/>
  <c r="G89" i="2"/>
  <c r="F88" i="2"/>
  <c r="E88" i="2"/>
  <c r="D88" i="2"/>
  <c r="I87" i="2"/>
  <c r="G87" i="2"/>
  <c r="I86" i="2"/>
  <c r="G86" i="2"/>
  <c r="I85" i="2"/>
  <c r="G85" i="2"/>
  <c r="I84" i="2"/>
  <c r="G84" i="2"/>
  <c r="I83" i="2"/>
  <c r="G83" i="2"/>
  <c r="I82" i="2"/>
  <c r="G82" i="2"/>
  <c r="F81" i="2"/>
  <c r="E81" i="2"/>
  <c r="D81" i="2"/>
  <c r="I80" i="2"/>
  <c r="G80" i="2"/>
  <c r="I79" i="2"/>
  <c r="G79" i="2"/>
  <c r="I78" i="2"/>
  <c r="G78" i="2"/>
  <c r="I77" i="2"/>
  <c r="G77" i="2"/>
  <c r="I76" i="2"/>
  <c r="G76" i="2"/>
  <c r="I75" i="2"/>
  <c r="G75" i="2"/>
  <c r="F74" i="2"/>
  <c r="E74" i="2"/>
  <c r="D74" i="2"/>
  <c r="I73" i="2"/>
  <c r="G73" i="2"/>
  <c r="I72" i="2"/>
  <c r="G72" i="2"/>
  <c r="I71" i="2"/>
  <c r="G71" i="2"/>
  <c r="I70" i="2"/>
  <c r="G70" i="2"/>
  <c r="I69" i="2"/>
  <c r="G69" i="2"/>
  <c r="F68" i="2"/>
  <c r="E68" i="2"/>
  <c r="D68" i="2"/>
  <c r="I67" i="2"/>
  <c r="G67" i="2"/>
  <c r="I66" i="2"/>
  <c r="G66" i="2"/>
  <c r="I65" i="2"/>
  <c r="G65" i="2"/>
  <c r="I64" i="2"/>
  <c r="G64" i="2"/>
  <c r="I63" i="2"/>
  <c r="G63" i="2"/>
  <c r="I62" i="2"/>
  <c r="G62" i="2"/>
  <c r="F61" i="2"/>
  <c r="E61" i="2"/>
  <c r="D61" i="2"/>
  <c r="I60" i="2"/>
  <c r="G60" i="2"/>
  <c r="I59" i="2"/>
  <c r="G59" i="2"/>
  <c r="I58" i="2"/>
  <c r="G58" i="2"/>
  <c r="F57" i="2"/>
  <c r="E57" i="2"/>
  <c r="D57" i="2"/>
  <c r="I56" i="2"/>
  <c r="G56" i="2"/>
  <c r="I55" i="2"/>
  <c r="G55" i="2"/>
  <c r="I54" i="2"/>
  <c r="G54" i="2"/>
  <c r="I53" i="2"/>
  <c r="G53" i="2"/>
  <c r="F52" i="2"/>
  <c r="E52" i="2"/>
  <c r="D52" i="2"/>
  <c r="I51" i="2"/>
  <c r="G51" i="2"/>
  <c r="G50" i="2" s="1"/>
  <c r="F50" i="2"/>
  <c r="E50" i="2"/>
  <c r="D50" i="2"/>
  <c r="I48" i="2"/>
  <c r="G48" i="2"/>
  <c r="I47" i="2"/>
  <c r="G47" i="2"/>
  <c r="F46" i="2"/>
  <c r="E46" i="2"/>
  <c r="D46" i="2"/>
  <c r="I45" i="2"/>
  <c r="G45" i="2"/>
  <c r="I44" i="2"/>
  <c r="G44" i="2"/>
  <c r="F43" i="2"/>
  <c r="E43" i="2"/>
  <c r="D43" i="2"/>
  <c r="I42" i="2"/>
  <c r="G42" i="2"/>
  <c r="I41" i="2"/>
  <c r="G41" i="2"/>
  <c r="I40" i="2"/>
  <c r="G40" i="2"/>
  <c r="F39" i="2"/>
  <c r="E39" i="2"/>
  <c r="D39" i="2"/>
  <c r="I37" i="2"/>
  <c r="G37" i="2"/>
  <c r="F36" i="2"/>
  <c r="E36" i="2"/>
  <c r="D36" i="2"/>
  <c r="I35" i="2"/>
  <c r="G35" i="2"/>
  <c r="F34" i="2"/>
  <c r="F33" i="2" s="1"/>
  <c r="I30" i="2"/>
  <c r="G30" i="2"/>
  <c r="G29" i="2" s="1"/>
  <c r="F29" i="2"/>
  <c r="E29" i="2"/>
  <c r="D29" i="2"/>
  <c r="I28" i="2"/>
  <c r="G28" i="2"/>
  <c r="G27" i="2" s="1"/>
  <c r="F27" i="2"/>
  <c r="E27" i="2"/>
  <c r="D27" i="2"/>
  <c r="I26" i="2"/>
  <c r="G26" i="2"/>
  <c r="G25" i="2" s="1"/>
  <c r="F25" i="2"/>
  <c r="E25" i="2"/>
  <c r="D25" i="2"/>
  <c r="I24" i="2"/>
  <c r="G24" i="2"/>
  <c r="I23" i="2"/>
  <c r="G23" i="2"/>
  <c r="I22" i="2"/>
  <c r="G22" i="2"/>
  <c r="I21" i="2"/>
  <c r="G21" i="2"/>
  <c r="F20" i="2"/>
  <c r="E20" i="2"/>
  <c r="D20" i="2"/>
  <c r="I18" i="2"/>
  <c r="G18" i="2"/>
  <c r="F17" i="2"/>
  <c r="F16" i="2" s="1"/>
  <c r="E17" i="2"/>
  <c r="D17" i="2"/>
  <c r="D16" i="2" s="1"/>
  <c r="D15" i="2" s="1"/>
  <c r="H15" i="2"/>
  <c r="I14" i="2"/>
  <c r="G14" i="2"/>
  <c r="I105" i="2" l="1"/>
  <c r="I123" i="2"/>
  <c r="I120" i="2"/>
  <c r="I176" i="2"/>
  <c r="I27" i="2"/>
  <c r="F38" i="2"/>
  <c r="I61" i="2"/>
  <c r="I99" i="2"/>
  <c r="G99" i="2"/>
  <c r="I110" i="2"/>
  <c r="F93" i="2"/>
  <c r="G46" i="2"/>
  <c r="G43" i="2" s="1"/>
  <c r="G57" i="2"/>
  <c r="I68" i="2"/>
  <c r="G160" i="2"/>
  <c r="I268" i="2"/>
  <c r="G81" i="2"/>
  <c r="G244" i="2"/>
  <c r="I135" i="2"/>
  <c r="D93" i="2"/>
  <c r="D229" i="2"/>
  <c r="D181" i="2" s="1"/>
  <c r="I262" i="2"/>
  <c r="I148" i="2"/>
  <c r="F229" i="2"/>
  <c r="F181" i="2" s="1"/>
  <c r="I270" i="2"/>
  <c r="D49" i="2"/>
  <c r="E157" i="2"/>
  <c r="G135" i="2"/>
  <c r="I145" i="2"/>
  <c r="G204" i="2"/>
  <c r="G257" i="2"/>
  <c r="G270" i="2"/>
  <c r="I275" i="2"/>
  <c r="G286" i="2"/>
  <c r="I57" i="2"/>
  <c r="G182" i="2"/>
  <c r="G132" i="2"/>
  <c r="G151" i="2"/>
  <c r="I244" i="2"/>
  <c r="G268" i="2"/>
  <c r="I25" i="2"/>
  <c r="I81" i="2"/>
  <c r="G113" i="2"/>
  <c r="G176" i="2"/>
  <c r="I179" i="2"/>
  <c r="I252" i="2"/>
  <c r="D246" i="2"/>
  <c r="G262" i="2"/>
  <c r="F49" i="2"/>
  <c r="G17" i="2"/>
  <c r="G34" i="2"/>
  <c r="D38" i="2"/>
  <c r="I50" i="2"/>
  <c r="I74" i="2"/>
  <c r="I88" i="2"/>
  <c r="G110" i="2"/>
  <c r="I113" i="2"/>
  <c r="G127" i="2"/>
  <c r="G230" i="2"/>
  <c r="G293" i="2"/>
  <c r="I43" i="2"/>
  <c r="E93" i="2"/>
  <c r="I242" i="2"/>
  <c r="D19" i="2"/>
  <c r="D13" i="2" s="1"/>
  <c r="D12" i="2" s="1"/>
  <c r="I29" i="2"/>
  <c r="G36" i="2"/>
  <c r="G68" i="2"/>
  <c r="I94" i="2"/>
  <c r="D134" i="2"/>
  <c r="I160" i="2"/>
  <c r="F175" i="2"/>
  <c r="I175" i="2" s="1"/>
  <c r="I182" i="2"/>
  <c r="I227" i="2"/>
  <c r="I257" i="2"/>
  <c r="D274" i="2"/>
  <c r="D273" i="2" s="1"/>
  <c r="I286" i="2"/>
  <c r="G94" i="2"/>
  <c r="G39" i="2"/>
  <c r="I266" i="2"/>
  <c r="E19" i="2"/>
  <c r="F19" i="2"/>
  <c r="E49" i="2"/>
  <c r="F134" i="2"/>
  <c r="D157" i="2"/>
  <c r="I213" i="2"/>
  <c r="I247" i="2"/>
  <c r="F274" i="2"/>
  <c r="F273" i="2" s="1"/>
  <c r="I33" i="2"/>
  <c r="G33" i="2"/>
  <c r="F15" i="2"/>
  <c r="F291" i="2"/>
  <c r="E16" i="2"/>
  <c r="I17" i="2"/>
  <c r="I36" i="2"/>
  <c r="I46" i="2"/>
  <c r="I127" i="2"/>
  <c r="E147" i="2"/>
  <c r="I151" i="2"/>
  <c r="I204" i="2"/>
  <c r="E229" i="2"/>
  <c r="I230" i="2"/>
  <c r="F246" i="2"/>
  <c r="I259" i="2"/>
  <c r="I292" i="2"/>
  <c r="I293" i="2"/>
  <c r="I34" i="2"/>
  <c r="G20" i="2"/>
  <c r="G120" i="2"/>
  <c r="G145" i="2"/>
  <c r="G158" i="2"/>
  <c r="G227" i="2"/>
  <c r="G242" i="2"/>
  <c r="G252" i="2"/>
  <c r="G266" i="2"/>
  <c r="I20" i="2"/>
  <c r="E38" i="2"/>
  <c r="I39" i="2"/>
  <c r="G52" i="2"/>
  <c r="G61" i="2"/>
  <c r="G74" i="2"/>
  <c r="G105" i="2"/>
  <c r="G123" i="2"/>
  <c r="G143" i="2"/>
  <c r="I158" i="2"/>
  <c r="G188" i="2"/>
  <c r="G213" i="2"/>
  <c r="G275" i="2"/>
  <c r="I52" i="2"/>
  <c r="E274" i="2"/>
  <c r="G88" i="2"/>
  <c r="E131" i="2"/>
  <c r="G247" i="2"/>
  <c r="E246" i="2"/>
  <c r="G229" i="2" l="1"/>
  <c r="I49" i="2"/>
  <c r="D32" i="2"/>
  <c r="G19" i="2"/>
  <c r="G246" i="2"/>
  <c r="I229" i="2"/>
  <c r="G38" i="2"/>
  <c r="G93" i="2"/>
  <c r="D129" i="2"/>
  <c r="I19" i="2"/>
  <c r="I274" i="2"/>
  <c r="I38" i="2"/>
  <c r="F157" i="2"/>
  <c r="G175" i="2"/>
  <c r="I93" i="2"/>
  <c r="G49" i="2"/>
  <c r="I147" i="2"/>
  <c r="G147" i="2"/>
  <c r="E134" i="2"/>
  <c r="E130" i="2"/>
  <c r="G131" i="2"/>
  <c r="G16" i="2"/>
  <c r="E15" i="2"/>
  <c r="I15" i="2" s="1"/>
  <c r="G274" i="2"/>
  <c r="E273" i="2"/>
  <c r="G273" i="2" s="1"/>
  <c r="F290" i="2"/>
  <c r="E291" i="2"/>
  <c r="G292" i="2"/>
  <c r="E181" i="2"/>
  <c r="I246" i="2"/>
  <c r="I131" i="2"/>
  <c r="I16" i="2"/>
  <c r="G120" i="1"/>
  <c r="I120" i="1"/>
  <c r="I88" i="1"/>
  <c r="G88" i="1"/>
  <c r="G57" i="1"/>
  <c r="I57" i="1"/>
  <c r="E25" i="1"/>
  <c r="F25" i="1"/>
  <c r="D25" i="1"/>
  <c r="I26" i="1"/>
  <c r="G26" i="1"/>
  <c r="D31" i="2" l="1"/>
  <c r="D11" i="2" s="1"/>
  <c r="D10" i="2" s="1"/>
  <c r="I32" i="2"/>
  <c r="G32" i="2"/>
  <c r="G157" i="2"/>
  <c r="I157" i="2"/>
  <c r="F31" i="2"/>
  <c r="F12" i="2"/>
  <c r="G291" i="2"/>
  <c r="E290" i="2"/>
  <c r="G290" i="2" s="1"/>
  <c r="G130" i="2"/>
  <c r="I130" i="2"/>
  <c r="I291" i="2"/>
  <c r="G134" i="2"/>
  <c r="I134" i="2"/>
  <c r="G181" i="2"/>
  <c r="I181" i="2"/>
  <c r="G15" i="2"/>
  <c r="I273" i="2"/>
  <c r="I145" i="1"/>
  <c r="E132" i="1"/>
  <c r="F132" i="1"/>
  <c r="D132" i="1"/>
  <c r="E77" i="1"/>
  <c r="F77" i="1"/>
  <c r="D77" i="1"/>
  <c r="D171" i="1"/>
  <c r="I290" i="2" l="1"/>
  <c r="E12" i="2"/>
  <c r="I12" i="2" s="1"/>
  <c r="G13" i="2"/>
  <c r="I13" i="2"/>
  <c r="G129" i="2"/>
  <c r="E31" i="2"/>
  <c r="I129" i="2"/>
  <c r="F11" i="2"/>
  <c r="I337" i="1"/>
  <c r="G337" i="1"/>
  <c r="I55" i="1"/>
  <c r="G55" i="1"/>
  <c r="G53" i="1" s="1"/>
  <c r="E358" i="1"/>
  <c r="E357" i="1" s="1"/>
  <c r="E356" i="1" s="1"/>
  <c r="E351" i="1"/>
  <c r="E329" i="1"/>
  <c r="E317" i="1"/>
  <c r="E311" i="1"/>
  <c r="E302" i="1"/>
  <c r="E300" i="1"/>
  <c r="E285" i="1"/>
  <c r="E256" i="1"/>
  <c r="E236" i="1"/>
  <c r="E230" i="1"/>
  <c r="E227" i="1"/>
  <c r="E220" i="1"/>
  <c r="E201" i="1"/>
  <c r="E199" i="1"/>
  <c r="E191" i="1"/>
  <c r="E186" i="1"/>
  <c r="E181" i="1"/>
  <c r="E165" i="1"/>
  <c r="E164" i="1" s="1"/>
  <c r="E149" i="1"/>
  <c r="E141" i="1"/>
  <c r="E137" i="1"/>
  <c r="E124" i="1"/>
  <c r="E118" i="1"/>
  <c r="E112" i="1"/>
  <c r="E96" i="1"/>
  <c r="E89" i="1"/>
  <c r="E69" i="1"/>
  <c r="E41" i="1"/>
  <c r="E34" i="1"/>
  <c r="E32" i="1"/>
  <c r="E30" i="1"/>
  <c r="E16" i="1"/>
  <c r="E15" i="1" s="1"/>
  <c r="E22" i="1" l="1"/>
  <c r="E13" i="1" s="1"/>
  <c r="E12" i="1" s="1"/>
  <c r="F10" i="2"/>
  <c r="G31" i="2"/>
  <c r="I31" i="2"/>
  <c r="E11" i="2"/>
  <c r="G12" i="2"/>
  <c r="E339" i="1"/>
  <c r="E338" i="1" s="1"/>
  <c r="E284" i="1"/>
  <c r="E229" i="1" s="1"/>
  <c r="E304" i="1"/>
  <c r="E198" i="1"/>
  <c r="E170" i="1"/>
  <c r="E117" i="1"/>
  <c r="E68" i="1"/>
  <c r="E37" i="1" s="1"/>
  <c r="I53" i="1"/>
  <c r="G228" i="1"/>
  <c r="G227" i="1" s="1"/>
  <c r="I228" i="1"/>
  <c r="F227" i="1"/>
  <c r="I227" i="1" s="1"/>
  <c r="D227" i="1"/>
  <c r="I309" i="1"/>
  <c r="I308" i="1"/>
  <c r="I307" i="1"/>
  <c r="I306" i="1"/>
  <c r="I301" i="1"/>
  <c r="I299" i="1"/>
  <c r="I298" i="1"/>
  <c r="I297" i="1"/>
  <c r="I294" i="1"/>
  <c r="I293" i="1"/>
  <c r="I292" i="1"/>
  <c r="I291" i="1"/>
  <c r="I290" i="1"/>
  <c r="I288" i="1"/>
  <c r="I287" i="1"/>
  <c r="I286" i="1"/>
  <c r="I281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59" i="1"/>
  <c r="I260" i="1"/>
  <c r="I261" i="1"/>
  <c r="I262" i="1"/>
  <c r="I263" i="1"/>
  <c r="I223" i="1"/>
  <c r="I218" i="1"/>
  <c r="I217" i="1"/>
  <c r="I216" i="1"/>
  <c r="I207" i="1"/>
  <c r="I204" i="1"/>
  <c r="I195" i="1"/>
  <c r="I193" i="1"/>
  <c r="I192" i="1"/>
  <c r="I190" i="1"/>
  <c r="I182" i="1"/>
  <c r="I180" i="1"/>
  <c r="I174" i="1"/>
  <c r="I172" i="1"/>
  <c r="I168" i="1"/>
  <c r="I155" i="1"/>
  <c r="I154" i="1"/>
  <c r="I153" i="1"/>
  <c r="I150" i="1"/>
  <c r="I148" i="1"/>
  <c r="I144" i="1"/>
  <c r="I143" i="1"/>
  <c r="I142" i="1"/>
  <c r="I138" i="1"/>
  <c r="I136" i="1"/>
  <c r="I135" i="1"/>
  <c r="I134" i="1"/>
  <c r="I133" i="1"/>
  <c r="I130" i="1"/>
  <c r="I129" i="1"/>
  <c r="I127" i="1"/>
  <c r="I125" i="1"/>
  <c r="I121" i="1"/>
  <c r="I119" i="1"/>
  <c r="I115" i="1"/>
  <c r="I114" i="1"/>
  <c r="I113" i="1"/>
  <c r="I107" i="1"/>
  <c r="I108" i="1"/>
  <c r="I109" i="1"/>
  <c r="I110" i="1"/>
  <c r="I111" i="1"/>
  <c r="I103" i="1"/>
  <c r="I102" i="1"/>
  <c r="I100" i="1"/>
  <c r="I99" i="1"/>
  <c r="I98" i="1"/>
  <c r="I97" i="1"/>
  <c r="I95" i="1"/>
  <c r="I94" i="1"/>
  <c r="I91" i="1"/>
  <c r="I90" i="1"/>
  <c r="I87" i="1"/>
  <c r="I86" i="1"/>
  <c r="I85" i="1"/>
  <c r="I84" i="1"/>
  <c r="I80" i="1"/>
  <c r="I78" i="1"/>
  <c r="I74" i="1"/>
  <c r="I75" i="1"/>
  <c r="I76" i="1"/>
  <c r="I70" i="1"/>
  <c r="I64" i="1"/>
  <c r="I50" i="1"/>
  <c r="I48" i="1"/>
  <c r="I46" i="1"/>
  <c r="I42" i="1"/>
  <c r="I40" i="1"/>
  <c r="I33" i="1"/>
  <c r="I28" i="1"/>
  <c r="I27" i="1"/>
  <c r="I18" i="1"/>
  <c r="I14" i="1"/>
  <c r="I315" i="1"/>
  <c r="I313" i="1"/>
  <c r="I312" i="1"/>
  <c r="I322" i="1"/>
  <c r="I325" i="1"/>
  <c r="I326" i="1"/>
  <c r="I330" i="1"/>
  <c r="I346" i="1"/>
  <c r="I347" i="1"/>
  <c r="I231" i="1"/>
  <c r="I233" i="1"/>
  <c r="I234" i="1"/>
  <c r="I237" i="1"/>
  <c r="I238" i="1"/>
  <c r="I239" i="1"/>
  <c r="I241" i="1"/>
  <c r="I244" i="1"/>
  <c r="I245" i="1"/>
  <c r="I246" i="1"/>
  <c r="I247" i="1"/>
  <c r="I248" i="1"/>
  <c r="I249" i="1"/>
  <c r="I250" i="1"/>
  <c r="I251" i="1"/>
  <c r="I252" i="1"/>
  <c r="I253" i="1"/>
  <c r="I255" i="1"/>
  <c r="G153" i="1"/>
  <c r="D16" i="1"/>
  <c r="D15" i="1" s="1"/>
  <c r="D30" i="1"/>
  <c r="D32" i="1"/>
  <c r="D34" i="1"/>
  <c r="D41" i="1"/>
  <c r="D69" i="1"/>
  <c r="D89" i="1"/>
  <c r="D96" i="1"/>
  <c r="D112" i="1"/>
  <c r="D118" i="1"/>
  <c r="D124" i="1"/>
  <c r="D137" i="1"/>
  <c r="D141" i="1"/>
  <c r="D149" i="1"/>
  <c r="D165" i="1"/>
  <c r="D164" i="1" s="1"/>
  <c r="D181" i="1"/>
  <c r="D186" i="1"/>
  <c r="D191" i="1"/>
  <c r="D199" i="1"/>
  <c r="D201" i="1"/>
  <c r="D220" i="1"/>
  <c r="D230" i="1"/>
  <c r="D236" i="1"/>
  <c r="D256" i="1"/>
  <c r="D285" i="1"/>
  <c r="D300" i="1"/>
  <c r="D302" i="1"/>
  <c r="D311" i="1"/>
  <c r="D317" i="1"/>
  <c r="D329" i="1"/>
  <c r="D340" i="1"/>
  <c r="D22" i="1" l="1"/>
  <c r="D13" i="1" s="1"/>
  <c r="D12" i="1" s="1"/>
  <c r="E10" i="2"/>
  <c r="G10" i="2" s="1"/>
  <c r="G11" i="2"/>
  <c r="I11" i="2"/>
  <c r="D198" i="1"/>
  <c r="E163" i="1"/>
  <c r="K165" i="1" s="1"/>
  <c r="D304" i="1"/>
  <c r="D284" i="1"/>
  <c r="D229" i="1" s="1"/>
  <c r="D117" i="1"/>
  <c r="D68" i="1"/>
  <c r="D37" i="1" s="1"/>
  <c r="D170" i="1"/>
  <c r="I10" i="2" l="1"/>
  <c r="E36" i="1"/>
  <c r="E11" i="1" s="1"/>
  <c r="D163" i="1"/>
  <c r="D36" i="1" l="1"/>
  <c r="D11" i="1" s="1"/>
  <c r="D360" i="1" l="1"/>
  <c r="D358" i="1"/>
  <c r="D357" i="1" s="1"/>
  <c r="D356" i="1" s="1"/>
  <c r="D351" i="1"/>
  <c r="D339" i="1" s="1"/>
  <c r="D338" i="1" s="1"/>
  <c r="D355" i="1" l="1"/>
  <c r="D10" i="1" s="1"/>
  <c r="G308" i="1" l="1"/>
  <c r="G288" i="1"/>
  <c r="G278" i="1"/>
  <c r="G274" i="1"/>
  <c r="G272" i="1"/>
  <c r="G263" i="1"/>
  <c r="G260" i="1"/>
  <c r="G250" i="1"/>
  <c r="G248" i="1"/>
  <c r="G218" i="1"/>
  <c r="G115" i="1" l="1"/>
  <c r="G114" i="1"/>
  <c r="F41" i="1"/>
  <c r="G42" i="1"/>
  <c r="I41" i="1" l="1"/>
  <c r="G41" i="1"/>
  <c r="G312" i="1" l="1"/>
  <c r="F311" i="1"/>
  <c r="G307" i="1"/>
  <c r="G306" i="1"/>
  <c r="G286" i="1"/>
  <c r="G287" i="1"/>
  <c r="F285" i="1"/>
  <c r="G249" i="1"/>
  <c r="G207" i="1"/>
  <c r="G195" i="1"/>
  <c r="G193" i="1"/>
  <c r="G130" i="1"/>
  <c r="G86" i="1"/>
  <c r="G28" i="1"/>
  <c r="I305" i="1" l="1"/>
  <c r="G285" i="1"/>
  <c r="G261" i="1" l="1"/>
  <c r="G100" i="1" l="1"/>
  <c r="G99" i="1" l="1"/>
  <c r="G262" i="1" l="1"/>
  <c r="G246" i="1"/>
  <c r="G245" i="1"/>
  <c r="G244" i="1"/>
  <c r="G238" i="1"/>
  <c r="F236" i="1"/>
  <c r="G237" i="1"/>
  <c r="G204" i="1"/>
  <c r="G176" i="1"/>
  <c r="I176" i="1"/>
  <c r="G174" i="1"/>
  <c r="G127" i="1"/>
  <c r="G78" i="1"/>
  <c r="I29" i="1"/>
  <c r="F230" i="1" l="1"/>
  <c r="G231" i="1"/>
  <c r="G292" i="1" l="1"/>
  <c r="G291" i="1"/>
  <c r="G271" i="1"/>
  <c r="G259" i="1"/>
  <c r="G251" i="1"/>
  <c r="G217" i="1"/>
  <c r="G216" i="1"/>
  <c r="F171" i="1"/>
  <c r="G172" i="1"/>
  <c r="G135" i="1"/>
  <c r="G133" i="1"/>
  <c r="G132" i="1" l="1"/>
  <c r="G315" i="1"/>
  <c r="G270" i="1"/>
  <c r="G234" i="1"/>
  <c r="G233" i="1"/>
  <c r="F191" i="1"/>
  <c r="G192" i="1"/>
  <c r="G155" i="1"/>
  <c r="G136" i="1"/>
  <c r="F124" i="1"/>
  <c r="G129" i="1"/>
  <c r="F96" i="1"/>
  <c r="I96" i="1" s="1"/>
  <c r="G103" i="1"/>
  <c r="F89" i="1"/>
  <c r="G94" i="1"/>
  <c r="G84" i="1"/>
  <c r="G74" i="1"/>
  <c r="G25" i="1" l="1"/>
  <c r="G148" i="1" l="1"/>
  <c r="G144" i="1"/>
  <c r="G143" i="1"/>
  <c r="G142" i="1"/>
  <c r="F141" i="1"/>
  <c r="F118" i="1"/>
  <c r="G119" i="1"/>
  <c r="G76" i="1"/>
  <c r="G35" i="1"/>
  <c r="G33" i="1"/>
  <c r="G32" i="1" s="1"/>
  <c r="G31" i="1"/>
  <c r="G29" i="1"/>
  <c r="F32" i="1"/>
  <c r="I32" i="1" l="1"/>
  <c r="G326" i="1"/>
  <c r="G325" i="1"/>
  <c r="G322" i="1"/>
  <c r="G299" i="1"/>
  <c r="G154" i="1"/>
  <c r="F149" i="1"/>
  <c r="G150" i="1"/>
  <c r="G145" i="1"/>
  <c r="F137" i="1"/>
  <c r="G138" i="1"/>
  <c r="G134" i="1"/>
  <c r="G121" i="1"/>
  <c r="F112" i="1"/>
  <c r="G113" i="1"/>
  <c r="G111" i="1"/>
  <c r="G110" i="1"/>
  <c r="G108" i="1"/>
  <c r="G107" i="1"/>
  <c r="G102" i="1"/>
  <c r="G98" i="1"/>
  <c r="G97" i="1"/>
  <c r="G95" i="1"/>
  <c r="G87" i="1"/>
  <c r="G80" i="1"/>
  <c r="G70" i="1"/>
  <c r="G69" i="1" s="1"/>
  <c r="F69" i="1"/>
  <c r="I44" i="1"/>
  <c r="G48" i="1"/>
  <c r="G50" i="1"/>
  <c r="G46" i="1"/>
  <c r="G44" i="1" l="1"/>
  <c r="G43" i="1"/>
  <c r="I69" i="1"/>
  <c r="G77" i="1"/>
  <c r="I152" i="1"/>
  <c r="I132" i="1"/>
  <c r="I336" i="1"/>
  <c r="G336" i="1"/>
  <c r="F256" i="1"/>
  <c r="I316" i="1"/>
  <c r="G316" i="1"/>
  <c r="G309" i="1"/>
  <c r="G313" i="1"/>
  <c r="G293" i="1"/>
  <c r="G273" i="1"/>
  <c r="G264" i="1"/>
  <c r="I264" i="1"/>
  <c r="G258" i="1"/>
  <c r="G247" i="1"/>
  <c r="I232" i="1"/>
  <c r="I235" i="1"/>
  <c r="G232" i="1"/>
  <c r="G235" i="1"/>
  <c r="F199" i="1"/>
  <c r="I200" i="1"/>
  <c r="G200" i="1"/>
  <c r="G223" i="1"/>
  <c r="F220" i="1"/>
  <c r="F201" i="1"/>
  <c r="G219" i="1"/>
  <c r="I219" i="1"/>
  <c r="G215" i="1"/>
  <c r="I215" i="1"/>
  <c r="G214" i="1"/>
  <c r="I214" i="1"/>
  <c r="G211" i="1"/>
  <c r="I211" i="1"/>
  <c r="G210" i="1"/>
  <c r="I210" i="1"/>
  <c r="G208" i="1"/>
  <c r="I208" i="1"/>
  <c r="I205" i="1"/>
  <c r="I206" i="1"/>
  <c r="G202" i="1"/>
  <c r="G205" i="1"/>
  <c r="G206" i="1"/>
  <c r="G178" i="1"/>
  <c r="I178" i="1"/>
  <c r="G180" i="1"/>
  <c r="G14" i="1"/>
  <c r="G27" i="1"/>
  <c r="G34" i="1"/>
  <c r="G30" i="1"/>
  <c r="F34" i="1"/>
  <c r="F30" i="1"/>
  <c r="H15" i="1"/>
  <c r="I31" i="1"/>
  <c r="I35" i="1"/>
  <c r="I63" i="1"/>
  <c r="I73" i="1"/>
  <c r="I79" i="1"/>
  <c r="I93" i="1"/>
  <c r="I106" i="1"/>
  <c r="I116" i="1"/>
  <c r="I123" i="1"/>
  <c r="I131" i="1"/>
  <c r="I140" i="1"/>
  <c r="I146" i="1"/>
  <c r="I151" i="1"/>
  <c r="I159" i="1"/>
  <c r="I173" i="1"/>
  <c r="I175" i="1"/>
  <c r="I185" i="1"/>
  <c r="I189" i="1"/>
  <c r="I194" i="1"/>
  <c r="I197" i="1"/>
  <c r="I202" i="1"/>
  <c r="I224" i="1"/>
  <c r="I257" i="1"/>
  <c r="I258" i="1"/>
  <c r="I267" i="1"/>
  <c r="I303" i="1"/>
  <c r="I318" i="1"/>
  <c r="I321" i="1"/>
  <c r="I327" i="1"/>
  <c r="I333" i="1"/>
  <c r="I341" i="1"/>
  <c r="I342" i="1"/>
  <c r="I343" i="1"/>
  <c r="I344" i="1"/>
  <c r="I345" i="1"/>
  <c r="I348" i="1"/>
  <c r="I349" i="1"/>
  <c r="I350" i="1"/>
  <c r="I352" i="1"/>
  <c r="I353" i="1"/>
  <c r="I354" i="1"/>
  <c r="I359" i="1"/>
  <c r="G40" i="1"/>
  <c r="G63" i="1"/>
  <c r="G64" i="1"/>
  <c r="G73" i="1"/>
  <c r="G75" i="1"/>
  <c r="G79" i="1"/>
  <c r="G85" i="1"/>
  <c r="G81" i="1" s="1"/>
  <c r="G90" i="1"/>
  <c r="G91" i="1"/>
  <c r="G93" i="1"/>
  <c r="G106" i="1"/>
  <c r="G109" i="1"/>
  <c r="G116" i="1"/>
  <c r="G123" i="1"/>
  <c r="G125" i="1"/>
  <c r="G131" i="1"/>
  <c r="G140" i="1"/>
  <c r="G146" i="1"/>
  <c r="G151" i="1"/>
  <c r="G159" i="1"/>
  <c r="G157" i="1" s="1"/>
  <c r="G168" i="1"/>
  <c r="G166" i="1" s="1"/>
  <c r="G173" i="1"/>
  <c r="G175" i="1"/>
  <c r="G182" i="1"/>
  <c r="G185" i="1"/>
  <c r="G189" i="1"/>
  <c r="G187" i="1" s="1"/>
  <c r="G194" i="1"/>
  <c r="G197" i="1"/>
  <c r="G224" i="1"/>
  <c r="G239" i="1"/>
  <c r="G241" i="1"/>
  <c r="G252" i="1"/>
  <c r="G253" i="1"/>
  <c r="G255" i="1"/>
  <c r="G257" i="1"/>
  <c r="G267" i="1"/>
  <c r="G268" i="1"/>
  <c r="G269" i="1"/>
  <c r="G275" i="1"/>
  <c r="G276" i="1"/>
  <c r="G277" i="1"/>
  <c r="G279" i="1"/>
  <c r="G281" i="1"/>
  <c r="G290" i="1"/>
  <c r="H290" i="1" s="1"/>
  <c r="G294" i="1"/>
  <c r="G297" i="1"/>
  <c r="G298" i="1"/>
  <c r="G301" i="1"/>
  <c r="G303" i="1"/>
  <c r="G318" i="1"/>
  <c r="G321" i="1"/>
  <c r="G327" i="1"/>
  <c r="G330" i="1"/>
  <c r="G333" i="1"/>
  <c r="G341" i="1"/>
  <c r="G342" i="1"/>
  <c r="G343" i="1"/>
  <c r="G344" i="1"/>
  <c r="G345" i="1"/>
  <c r="G346" i="1"/>
  <c r="G347" i="1"/>
  <c r="G348" i="1"/>
  <c r="G349" i="1"/>
  <c r="G350" i="1"/>
  <c r="G352" i="1"/>
  <c r="G353" i="1"/>
  <c r="G354" i="1"/>
  <c r="G359" i="1"/>
  <c r="G361" i="1"/>
  <c r="F360" i="1"/>
  <c r="F358" i="1"/>
  <c r="F357" i="1" s="1"/>
  <c r="F356" i="1" s="1"/>
  <c r="F351" i="1"/>
  <c r="F340" i="1"/>
  <c r="F329" i="1"/>
  <c r="I329" i="1" s="1"/>
  <c r="F317" i="1"/>
  <c r="F302" i="1"/>
  <c r="F300" i="1"/>
  <c r="I300" i="1" s="1"/>
  <c r="F181" i="1"/>
  <c r="F117" i="1"/>
  <c r="F68" i="1"/>
  <c r="G68" i="1" s="1"/>
  <c r="F39" i="1"/>
  <c r="E360" i="1"/>
  <c r="E355" i="1" s="1"/>
  <c r="E10" i="1" s="1"/>
  <c r="F22" i="1" l="1"/>
  <c r="G22" i="1" s="1"/>
  <c r="G71" i="1"/>
  <c r="I181" i="1"/>
  <c r="G199" i="1"/>
  <c r="I17" i="1"/>
  <c r="F198" i="1"/>
  <c r="G198" i="1" s="1"/>
  <c r="F38" i="1"/>
  <c r="F37" i="1" s="1"/>
  <c r="I39" i="1"/>
  <c r="I280" i="1"/>
  <c r="F165" i="1"/>
  <c r="G165" i="1" s="1"/>
  <c r="I166" i="1"/>
  <c r="G39" i="1"/>
  <c r="I317" i="1"/>
  <c r="I230" i="1"/>
  <c r="G230" i="1"/>
  <c r="G334" i="1"/>
  <c r="I334" i="1"/>
  <c r="G311" i="1"/>
  <c r="I311" i="1"/>
  <c r="I137" i="1"/>
  <c r="I187" i="1"/>
  <c r="G305" i="1"/>
  <c r="G221" i="1"/>
  <c r="F284" i="1"/>
  <c r="F229" i="1" s="1"/>
  <c r="I351" i="1"/>
  <c r="F304" i="1"/>
  <c r="G302" i="1"/>
  <c r="G300" i="1"/>
  <c r="I265" i="1"/>
  <c r="G256" i="1"/>
  <c r="G236" i="1"/>
  <c r="G201" i="1"/>
  <c r="I331" i="1"/>
  <c r="G89" i="1"/>
  <c r="I360" i="1"/>
  <c r="G141" i="1"/>
  <c r="G280" i="1"/>
  <c r="G191" i="1"/>
  <c r="F355" i="1"/>
  <c r="I340" i="1"/>
  <c r="G360" i="1"/>
  <c r="I201" i="1"/>
  <c r="I302" i="1"/>
  <c r="I191" i="1"/>
  <c r="I149" i="1"/>
  <c r="G265" i="1"/>
  <c r="I118" i="1"/>
  <c r="G181" i="1"/>
  <c r="I112" i="1"/>
  <c r="I221" i="1"/>
  <c r="G329" i="1"/>
  <c r="G137" i="1"/>
  <c r="G331" i="1"/>
  <c r="I256" i="1"/>
  <c r="I25" i="1"/>
  <c r="G171" i="1"/>
  <c r="F186" i="1"/>
  <c r="G186" i="1" s="1"/>
  <c r="I171" i="1"/>
  <c r="I157" i="1"/>
  <c r="I141" i="1"/>
  <c r="I124" i="1"/>
  <c r="G124" i="1"/>
  <c r="G112" i="1"/>
  <c r="I89" i="1"/>
  <c r="I77" i="1"/>
  <c r="I71" i="1"/>
  <c r="G357" i="1"/>
  <c r="G118" i="1"/>
  <c r="F339" i="1"/>
  <c r="G358" i="1"/>
  <c r="I358" i="1"/>
  <c r="I285" i="1"/>
  <c r="I81" i="1"/>
  <c r="G319" i="1"/>
  <c r="I236" i="1"/>
  <c r="I357" i="1"/>
  <c r="G340" i="1"/>
  <c r="I319" i="1"/>
  <c r="G96" i="1"/>
  <c r="G317" i="1"/>
  <c r="I34" i="1"/>
  <c r="G149" i="1"/>
  <c r="G351" i="1"/>
  <c r="I30" i="1"/>
  <c r="F16" i="1"/>
  <c r="I38" i="1" l="1"/>
  <c r="G16" i="1"/>
  <c r="I16" i="1"/>
  <c r="F164" i="1"/>
  <c r="I165" i="1"/>
  <c r="G339" i="1"/>
  <c r="G284" i="1"/>
  <c r="G220" i="1"/>
  <c r="I229" i="1"/>
  <c r="I186" i="1"/>
  <c r="I304" i="1"/>
  <c r="I220" i="1"/>
  <c r="I22" i="1"/>
  <c r="G304" i="1"/>
  <c r="I284" i="1"/>
  <c r="F170" i="1"/>
  <c r="K172" i="1" s="1"/>
  <c r="G117" i="1"/>
  <c r="I117" i="1"/>
  <c r="G356" i="1"/>
  <c r="I356" i="1"/>
  <c r="F338" i="1"/>
  <c r="I338" i="1" s="1"/>
  <c r="I339" i="1"/>
  <c r="I68" i="1"/>
  <c r="I199" i="1"/>
  <c r="G38" i="1"/>
  <c r="F15" i="1"/>
  <c r="I164" i="1" l="1"/>
  <c r="F163" i="1"/>
  <c r="G164" i="1"/>
  <c r="G15" i="1"/>
  <c r="I15" i="1"/>
  <c r="G37" i="1"/>
  <c r="G229" i="1"/>
  <c r="I170" i="1"/>
  <c r="G170" i="1"/>
  <c r="I198" i="1"/>
  <c r="I37" i="1"/>
  <c r="G338" i="1"/>
  <c r="G355" i="1"/>
  <c r="I355" i="1"/>
  <c r="F13" i="1"/>
  <c r="G13" i="1" s="1"/>
  <c r="F36" i="1" l="1"/>
  <c r="G36" i="1" s="1"/>
  <c r="G163" i="1"/>
  <c r="I163" i="1"/>
  <c r="F12" i="1"/>
  <c r="G12" i="1" s="1"/>
  <c r="I13" i="1"/>
  <c r="I36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<sst xmlns="http://schemas.openxmlformats.org/spreadsheetml/2006/main" count="1311" uniqueCount="615">
  <si>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</si>
  <si>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</si>
  <si>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</si>
  <si>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</si>
  <si>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</si>
  <si>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</si>
  <si>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</si>
  <si>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</si>
  <si>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</si>
  <si>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</si>
  <si>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</si>
  <si>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</si>
  <si>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</si>
  <si>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</si>
  <si>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</si>
  <si>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</si>
  <si>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</si>
  <si>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</si>
  <si>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</si>
  <si>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</si>
  <si>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</si>
  <si>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</si>
  <si>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</si>
  <si>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</si>
  <si>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</si>
  <si>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</si>
  <si>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</si>
  <si>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</si>
  <si>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</si>
  <si>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</si>
  <si>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</si>
  <si>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</si>
  <si>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</si>
  <si>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</si>
  <si>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</si>
  <si>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</si>
  <si>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</si>
  <si>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</si>
  <si>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</si>
  <si>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</si>
  <si>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</si>
  <si>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</si>
  <si>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</si>
  <si>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</si>
  <si>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</si>
  <si>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</si>
  <si>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</si>
  <si>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</si>
  <si>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</si>
  <si>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</si>
  <si>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</si>
  <si>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</si>
  <si>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</si>
  <si>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</si>
  <si>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</si>
  <si>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</si>
  <si>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</si>
  <si>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</si>
  <si>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</si>
  <si>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</si>
  <si>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</si>
  <si>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</si>
  <si>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</si>
  <si>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</si>
  <si>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</si>
  <si>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</si>
  <si>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</si>
  <si>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</si>
  <si>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</si>
  <si>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</si>
  <si>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</si>
  <si>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</si>
  <si>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</si>
  <si>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</si>
  <si>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</si>
  <si>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</si>
  <si>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</si>
  <si>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</si>
  <si>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</si>
  <si>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</si>
  <si>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</si>
  <si>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</si>
  <si>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</si>
  <si>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</si>
  <si>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</si>
  <si>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</si>
  <si>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</si>
  <si>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</si>
  <si>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</si>
  <si>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</si>
  <si>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</si>
  <si>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</si>
  <si>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</si>
  <si>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</si>
  <si>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</si>
  <si>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</si>
  <si>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</si>
  <si>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</si>
  <si>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</si>
  <si>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</si>
  <si>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</si>
  <si>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</si>
  <si>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</si>
  <si>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</si>
  <si>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</si>
  <si>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</si>
  <si>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</si>
  <si>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</si>
  <si>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</si>
  <si>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</si>
  <si>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</si>
  <si>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</si>
  <si>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</si>
  <si>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</si>
  <si>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</si>
  <si>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</si>
  <si>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</si>
  <si>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</si>
  <si>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</si>
  <si>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</si>
  <si>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</si>
  <si>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</si>
  <si>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</si>
  <si>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</si>
  <si>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</si>
  <si>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</si>
  <si>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</si>
  <si>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</si>
  <si>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</si>
  <si>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</si>
  <si>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</si>
  <si>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</si>
  <si>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</si>
  <si>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</si>
  <si>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</si>
  <si>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</si>
  <si>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</si>
  <si>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</si>
  <si>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</si>
  <si>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</si>
  <si>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</si>
  <si>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</si>
  <si>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</si>
  <si>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</si>
  <si>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</si>
  <si>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</si>
  <si>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</si>
  <si>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</si>
  <si>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</si>
  <si>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</si>
  <si>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</si>
  <si>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</si>
  <si>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</si>
  <si>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</si>
  <si>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</si>
  <si>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</si>
  <si>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</si>
  <si>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</si>
  <si>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</si>
  <si>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</si>
  <si>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</si>
  <si>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</si>
  <si>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</si>
  <si>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</si>
  <si>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</si>
  <si>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</si>
  <si>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</si>
  <si>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</si>
  <si>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</si>
  <si>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</si>
  <si>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</si>
  <si>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</si>
  <si>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</si>
  <si>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</si>
  <si>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</si>
  <si>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</si>
  <si>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</si>
  <si>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</si>
  <si>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</si>
  <si>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</si>
  <si>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</si>
  <si>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</si>
  <si>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</si>
  <si>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</si>
  <si>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</si>
  <si>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</si>
  <si>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</si>
  <si>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</si>
  <si>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</si>
  <si>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</si>
  <si>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</si>
  <si>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</si>
  <si>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</si>
  <si>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</si>
  <si>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</si>
  <si>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</si>
  <si>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</si>
  <si>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</si>
  <si>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</si>
  <si>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</si>
  <si>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</si>
  <si>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</si>
  <si>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</si>
  <si>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</si>
  <si>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</si>
  <si>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</si>
  <si>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</si>
  <si>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</si>
  <si>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</si>
  <si>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</si>
  <si>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</si>
  <si>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</si>
  <si>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</si>
  <si>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</si>
  <si>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</si>
  <si>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</si>
  <si>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</si>
  <si>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</si>
  <si>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</si>
  <si>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</si>
  <si>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</si>
  <si>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</si>
  <si>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</si>
  <si>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</si>
  <si>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</si>
  <si>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</si>
  <si>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</si>
  <si>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</si>
  <si>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</si>
  <si>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</si>
  <si>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</si>
  <si>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</si>
  <si>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</si>
  <si>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</si>
  <si>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</si>
  <si>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</si>
  <si>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</si>
  <si>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</si>
  <si>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</si>
  <si>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</si>
  <si>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</si>
  <si>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</si>
  <si>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</si>
  <si>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</si>
  <si>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</si>
  <si>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</si>
  <si>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</si>
  <si>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</si>
  <si>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</si>
  <si>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</si>
  <si>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</si>
  <si>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</si>
  <si>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</si>
  <si>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</si>
  <si>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</si>
  <si>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</si>
  <si>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</si>
  <si>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</si>
  <si>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</si>
  <si>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</si>
  <si>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</si>
  <si>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</si>
  <si>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</si>
  <si>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</si>
  <si>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</si>
  <si>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</si>
  <si>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</si>
  <si>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</si>
  <si>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</si>
  <si>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</si>
  <si>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</si>
  <si>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</si>
  <si>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</si>
  <si>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</si>
  <si>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</si>
  <si>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</si>
  <si>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</si>
  <si>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</si>
  <si>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</si>
  <si>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</si>
  <si>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</si>
  <si>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</si>
  <si>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</si>
  <si>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</si>
  <si>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</si>
  <si>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</si>
  <si>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</si>
  <si>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</si>
  <si>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</si>
  <si>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</si>
  <si>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</si>
  <si>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</si>
  <si>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</si>
  <si>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</si>
  <si>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</si>
  <si>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</si>
  <si>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</si>
  <si>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</si>
  <si>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</si>
  <si>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</si>
  <si>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</si>
  <si>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</si>
  <si>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</si>
  <si>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</si>
  <si>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</si>
  <si>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</si>
  <si>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</si>
  <si>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</si>
  <si>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</si>
  <si>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</si>
  <si>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</si>
  <si>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</si>
  <si>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</si>
  <si>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</si>
  <si>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</si>
  <si>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</si>
  <si>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</si>
  <si>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</si>
  <si>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</si>
  <si>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</si>
  <si>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</si>
  <si>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</si>
  <si>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</si>
  <si>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</si>
  <si>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</si>
  <si>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</si>
  <si>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</si>
  <si>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</si>
  <si>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</si>
  <si>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</si>
  <si>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</si>
  <si>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</si>
  <si>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</si>
  <si>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</si>
  <si>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</si>
  <si>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</si>
  <si>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</si>
  <si>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</si>
  <si>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</si>
  <si>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</si>
  <si>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</si>
  <si>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</si>
  <si>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</si>
  <si>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</si>
  <si>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</si>
  <si>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</si>
  <si>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</si>
  <si>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</si>
  <si>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</si>
  <si>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</si>
  <si>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</si>
  <si>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</si>
  <si>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</si>
  <si>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</si>
  <si>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</si>
  <si>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</si>
  <si>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</si>
  <si>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</si>
  <si>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</si>
  <si>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</si>
  <si>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</si>
  <si>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</si>
  <si>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</si>
  <si>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</si>
  <si>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</si>
  <si>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</si>
  <si>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</si>
  <si>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</si>
  <si>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</si>
  <si>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</si>
  <si>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</si>
  <si>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</si>
  <si>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</si>
  <si>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</si>
  <si>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</si>
  <si>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</si>
  <si>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</si>
  <si>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</si>
  <si>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</si>
  <si>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</si>
  <si>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</si>
  <si>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</si>
  <si>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</si>
  <si>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</si>
  <si>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</si>
  <si>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</si>
  <si>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</si>
  <si>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</si>
  <si>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</si>
  <si>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</si>
  <si>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</si>
  <si>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</si>
  <si>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</si>
  <si>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</si>
  <si>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</si>
  <si>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</si>
  <si>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</si>
  <si>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</si>
  <si>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</si>
  <si>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</si>
  <si>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</si>
  <si>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</si>
  <si>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</si>
  <si>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</si>
  <si>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</si>
  <si>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</si>
  <si>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</si>
  <si>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</si>
  <si>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</si>
  <si>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</si>
  <si>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</si>
  <si>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</si>
  <si>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</si>
  <si>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</si>
  <si>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</si>
  <si>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</si>
  <si>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</si>
  <si>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</si>
  <si>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</si>
  <si>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</si>
  <si>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</si>
  <si>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</si>
  <si>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</si>
  <si>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</si>
  <si>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</si>
  <si>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</si>
  <si>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</si>
  <si>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</si>
  <si>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</si>
  <si>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</si>
  <si>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</si>
  <si>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</si>
  <si>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</si>
  <si>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</si>
  <si>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</si>
  <si>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</si>
  <si>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</si>
  <si>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</si>
  <si>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</si>
  <si>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</si>
  <si>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</si>
  <si>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</si>
  <si>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</si>
  <si>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</si>
  <si>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</si>
  <si>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</si>
  <si>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</si>
  <si>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</si>
  <si>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</si>
  <si>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</si>
  <si>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</si>
  <si>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</si>
  <si>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</si>
  <si>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</si>
  <si>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</si>
  <si>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</si>
  <si>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</si>
  <si>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</si>
  <si>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</si>
  <si>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</si>
  <si>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</si>
  <si>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</si>
  <si>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</si>
  <si>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</si>
  <si>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</si>
  <si>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</si>
  <si>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</si>
  <si>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</si>
  <si>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</si>
  <si>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</si>
  <si>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</si>
  <si>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</si>
  <si>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</si>
  <si>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</si>
  <si>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</si>
  <si>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</si>
  <si>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</si>
  <si>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</si>
  <si>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</si>
  <si>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</si>
  <si>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</si>
  <si>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</si>
  <si>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</si>
  <si>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</si>
  <si>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</si>
  <si>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</si>
  <si>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</si>
  <si>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</si>
  <si>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</si>
  <si>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</si>
  <si>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</si>
  <si>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</si>
  <si>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</si>
  <si>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</si>
  <si>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</si>
  <si>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</si>
  <si>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</si>
  <si>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</si>
  <si>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</si>
  <si>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</si>
  <si>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</si>
  <si>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</si>
  <si>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</si>
  <si>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02010104030205</t>
  </si>
  <si>
    <t>02020103040705</t>
  </si>
  <si>
    <t>PLASTICOS EN FORMAS PRIMARIAS</t>
  </si>
  <si>
    <t>02020104020105</t>
  </si>
  <si>
    <t>PRODUCTOS METALICOS ESTRUCTURAS Y SUS PARTES</t>
  </si>
  <si>
    <t>PERIODO:____MARZO DE 2024____</t>
  </si>
  <si>
    <t>LARGO</t>
  </si>
  <si>
    <t>APROPIACION  INICIAL</t>
  </si>
  <si>
    <t>APROPIACION DEFINITIVA</t>
  </si>
  <si>
    <t>02020206040141</t>
  </si>
  <si>
    <t>SERVICIO DE VENTA DE TERRENOS COMISION O POR</t>
  </si>
  <si>
    <t>02020209040201</t>
  </si>
  <si>
    <t>02020209040905</t>
  </si>
  <si>
    <t>OTROS SERVICIOS DE PROTECCION</t>
  </si>
  <si>
    <t>02020210</t>
  </si>
  <si>
    <t>02020210010505</t>
  </si>
  <si>
    <t>02020102070505</t>
  </si>
  <si>
    <t>02020104060137</t>
  </si>
  <si>
    <t>02020209020537</t>
  </si>
  <si>
    <t>02020205040637</t>
  </si>
  <si>
    <t>02020206040501</t>
  </si>
  <si>
    <t>02020206030101</t>
  </si>
  <si>
    <t>020202070103050600</t>
  </si>
  <si>
    <t>SERVICIOS DE SEGUROS DE CUMPLIMIENTO</t>
  </si>
  <si>
    <t>02020208030637</t>
  </si>
  <si>
    <t>SERVI DE APOYO Y OPERACION LA DISTRI ELEC GAS AGUA</t>
  </si>
  <si>
    <t>SERVICIOS DE ALQUILER DE VEHICULOS DE TRANSPORTE C</t>
  </si>
  <si>
    <t>02020208060337</t>
  </si>
  <si>
    <t>0202020806060037</t>
  </si>
  <si>
    <t>02020209010137</t>
  </si>
  <si>
    <t>02020210010501</t>
  </si>
  <si>
    <t>02020206030301</t>
  </si>
  <si>
    <t>02020102080201</t>
  </si>
  <si>
    <t>02020102080205</t>
  </si>
  <si>
    <t>PRENDAS DE VESTIR (EXEPTO PRENDAS DE PIEL) R. PROP</t>
  </si>
  <si>
    <t>02020103020201</t>
  </si>
  <si>
    <t>LIBROS IMPRESOS</t>
  </si>
  <si>
    <t>02020103030301</t>
  </si>
  <si>
    <t>02020103060901</t>
  </si>
  <si>
    <t>02020103080901</t>
  </si>
  <si>
    <t>02020104020101</t>
  </si>
  <si>
    <t>02020104020901</t>
  </si>
  <si>
    <t>02020104030301</t>
  </si>
  <si>
    <t>02020104030501</t>
  </si>
  <si>
    <t>02020104060901</t>
  </si>
  <si>
    <t>02020206070401</t>
  </si>
  <si>
    <t>02020206090201</t>
  </si>
  <si>
    <t>0202020702010101</t>
  </si>
  <si>
    <t>0202020803010501</t>
  </si>
  <si>
    <t>02020208050201</t>
  </si>
  <si>
    <t xml:space="preserve">SERVICIOS DE LIMPIEZA </t>
  </si>
  <si>
    <t>02020208050301</t>
  </si>
  <si>
    <t>02020211010501</t>
  </si>
  <si>
    <t>02010104070401</t>
  </si>
  <si>
    <t>PARTES Y PIEZAS DE LOS PRODUCTOS DE LAS CLASES 472</t>
  </si>
  <si>
    <t>0202010206</t>
  </si>
  <si>
    <t>HILADOS E HILOS; TEJIDOS DE FIBRAS TEXTILES INCLUS</t>
  </si>
  <si>
    <t>02020102060501</t>
  </si>
  <si>
    <t>0202010209</t>
  </si>
  <si>
    <t>02020102090201</t>
  </si>
  <si>
    <t>MALETAS, BOLSOS DE MANO Y ARTÍCULOS SIMILARES; ART</t>
  </si>
  <si>
    <t>02020102090501</t>
  </si>
  <si>
    <t>OTROS TIPO DE CALZADO</t>
  </si>
  <si>
    <t>02020103070101</t>
  </si>
  <si>
    <t>VIDRIO Y PRODUCTOS DE VIDRIO</t>
  </si>
  <si>
    <t>0202010308010101</t>
  </si>
  <si>
    <t>ASIENTOS - REC. NACIO - ART 86</t>
  </si>
  <si>
    <t>02020104050201</t>
  </si>
  <si>
    <t>02020102070101</t>
  </si>
  <si>
    <t>02020102030501</t>
  </si>
  <si>
    <t>02020102030801</t>
  </si>
  <si>
    <t>02020102030901</t>
  </si>
  <si>
    <t>02020103020101</t>
  </si>
  <si>
    <t>02020103040101</t>
  </si>
  <si>
    <t>02020103050301</t>
  </si>
  <si>
    <t>02020104090101</t>
  </si>
  <si>
    <t>02020205040601</t>
  </si>
  <si>
    <t>02020206080101</t>
  </si>
  <si>
    <t>02020208030301</t>
  </si>
  <si>
    <t>0202020807020901</t>
  </si>
  <si>
    <t>MUEBLES DEL TIPO UTILIZADO EN OFICINA - DEV. IVA</t>
  </si>
  <si>
    <t>0201010308010245</t>
  </si>
  <si>
    <t>MUEBLES DE MADERA  DEL TIPO UTILIZADO EN COCINA</t>
  </si>
  <si>
    <t>OTROS MUEBLES N.C.P</t>
  </si>
  <si>
    <t>0201010308010345</t>
  </si>
  <si>
    <t>0201010308010545</t>
  </si>
  <si>
    <t>02010104020941</t>
  </si>
  <si>
    <t>OTROS PRODUCTOS METALICOS ELABORADOS</t>
  </si>
  <si>
    <t>02020102070141</t>
  </si>
  <si>
    <t>02020102080241</t>
  </si>
  <si>
    <t>PRENDAS DE VESTIR (EXCEPTO PRENDAS DE PIEL )</t>
  </si>
  <si>
    <t>02020104080341</t>
  </si>
  <si>
    <t>INSTRUMENTOS OPTICOS Y EQUIPO FOTOGRAFICO PARTES P</t>
  </si>
  <si>
    <t>02020105040741</t>
  </si>
  <si>
    <t>SERVICIOS DE TERMINACION Y ACABADOS  DE EDIFICIOS</t>
  </si>
  <si>
    <t>0202020701030141</t>
  </si>
  <si>
    <t>SERVICIOS DE SEGURO DE VIDA (EXCLUSION REASEGUROS)</t>
  </si>
  <si>
    <t>SERVICIOS DE SEGUROS VEHICULOS AUTOMOTORES</t>
  </si>
  <si>
    <t>020202070103050141</t>
  </si>
  <si>
    <t>020202070103050541</t>
  </si>
  <si>
    <t>SERVICIOS DE SEGUROS GENERALES DE RESPONSABI CIVIL</t>
  </si>
  <si>
    <t>0202020702020401</t>
  </si>
  <si>
    <t>SERVICIOS DE VENTA DE TERRENOS A COMISION O POR CO</t>
  </si>
  <si>
    <t>02020208020141</t>
  </si>
  <si>
    <t>SERVICIOS JURIDICOS</t>
  </si>
  <si>
    <t>0202020803010141</t>
  </si>
  <si>
    <t>0202020803010401</t>
  </si>
  <si>
    <t>0202020807010201</t>
  </si>
  <si>
    <t>02020209060941</t>
  </si>
  <si>
    <t>PERIODO:____NOVIEMBRE DE 2024____</t>
  </si>
  <si>
    <t>HILADOS E HILOS; TEJIDOS DE
FIBRAS TEXTILES INCLUSO AFELPADOS</t>
  </si>
  <si>
    <t>CUERO Y PRODUCTOS DE
CUERO; CALZADO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</si>
</sst>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&quot;$ &quot;#,##0"/>
    <numFmt numFmtId="166" formatCode="_-* #,##0_-;\-* #,##0_-;_-* &quot;-&quot;??_-;_-@_-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76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5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5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5" fontId="15" fillId="0" borderId="4" xfId="0" applyNumberFormat="1" applyFont="1" applyBorder="1" applyAlignment="1"/>
    <xf numFmtId="165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5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5" fillId="0" borderId="3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4" fillId="0" borderId="0" xfId="0" applyFont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165" fontId="15" fillId="0" borderId="3" xfId="0" applyNumberFormat="1" applyFont="1" applyFill="1" applyBorder="1" applyAlignment="1"/>
    <xf numFmtId="165" fontId="16" fillId="0" borderId="3" xfId="0" applyNumberFormat="1" applyFont="1" applyFill="1" applyBorder="1" applyAlignment="1"/>
    <xf numFmtId="166" fontId="20" fillId="0" borderId="0" xfId="4" applyNumberFormat="1" applyFont="1"/>
    <xf numFmtId="0" fontId="0" fillId="0" borderId="0" xfId="0" applyFont="1" applyFill="1" applyAlignment="1"/>
    <xf numFmtId="166" fontId="21" fillId="0" borderId="0" xfId="4" applyNumberFormat="1" applyFont="1" applyFill="1"/>
    <xf numFmtId="165" fontId="0" fillId="0" borderId="0" xfId="0" applyNumberFormat="1" applyFont="1" applyFill="1" applyAlignment="1"/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5">
    <cellStyle name="Millares" xfId="4" builtinId="3"/>
    <cellStyle name="Millares 2" xfId="3" xr:uid="{00000000-0005-0000-0000-000000000000}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274"/>
  <sheetViews>
    <sheetView topLeftCell="A3" zoomScaleNormal="100" workbookViewId="0">
      <selection activeCell="B8" sqref="B8:I292"/>
    </sheetView>
  </sheetViews>
  <sheetFormatPr baseColWidth="10" defaultRowHeight="15" customHeight="1" x14ac:dyDescent="0.25"/>
  <cols>
    <col min="2" max="2" width="7.21875" customWidth="1"/>
    <col min="3" max="3" width="31.109375" customWidth="1"/>
    <col min="4" max="4" width="16" customWidth="1"/>
    <col min="5" max="5" width="15.109375" bestFit="1" customWidth="1"/>
    <col min="6" max="6" width="15.109375" customWidth="1"/>
    <col min="7" max="7" width="16.44140625" customWidth="1"/>
    <col min="8" max="8" width="0.33203125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B1" s="60"/>
      <c r="C1" s="62" t="s">
        <v>0</v>
      </c>
      <c r="D1" s="63"/>
      <c r="E1" s="63"/>
      <c r="F1" s="63"/>
      <c r="G1" s="63"/>
      <c r="I1" s="64"/>
      <c r="J1" s="6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B2" s="61"/>
      <c r="C2" s="62" t="s">
        <v>1</v>
      </c>
      <c r="D2" s="63"/>
      <c r="E2" s="63"/>
      <c r="F2" s="63"/>
      <c r="G2" s="63"/>
      <c r="I2" s="66"/>
      <c r="J2" s="6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B3" s="61"/>
      <c r="C3" s="70" t="s">
        <v>2</v>
      </c>
      <c r="D3" s="61"/>
      <c r="E3" s="61"/>
      <c r="F3" s="61"/>
      <c r="G3" s="61"/>
      <c r="I3" s="68"/>
      <c r="J3" s="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B4" s="14" t="s">
        <v>3</v>
      </c>
      <c r="C4" s="15" t="s">
        <v>4</v>
      </c>
      <c r="D4" s="15">
        <v>4</v>
      </c>
      <c r="E4" s="71" t="s">
        <v>6</v>
      </c>
      <c r="F4" s="72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B5" s="2"/>
      <c r="C5" s="1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B6" s="3" t="s">
        <v>318</v>
      </c>
      <c r="C6" s="4"/>
      <c r="D6" s="4"/>
      <c r="E6" s="37" t="s">
        <v>508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B7" s="7"/>
      <c r="C7" s="8"/>
      <c r="D7" s="8"/>
      <c r="E7" s="8"/>
      <c r="F7" s="8"/>
      <c r="G7" s="8"/>
      <c r="H7" s="8"/>
      <c r="I7" s="9"/>
      <c r="J7" s="10"/>
    </row>
    <row r="8" spans="1:26" ht="25.95" customHeight="1" x14ac:dyDescent="0.25">
      <c r="B8" s="42" t="s">
        <v>9</v>
      </c>
      <c r="C8" s="49" t="s">
        <v>10</v>
      </c>
      <c r="D8" s="41" t="s">
        <v>510</v>
      </c>
      <c r="E8" s="41" t="s">
        <v>511</v>
      </c>
      <c r="F8" s="39" t="s">
        <v>12</v>
      </c>
      <c r="G8" s="45" t="s">
        <v>13</v>
      </c>
      <c r="H8" s="46"/>
      <c r="I8" s="39" t="s">
        <v>14</v>
      </c>
      <c r="J8" s="10"/>
    </row>
    <row r="9" spans="1:26" ht="12.75" hidden="1" customHeight="1" x14ac:dyDescent="0.25">
      <c r="A9" s="40" t="s">
        <v>509</v>
      </c>
      <c r="B9" s="43"/>
      <c r="C9" s="44"/>
      <c r="D9" s="16" t="s">
        <v>15</v>
      </c>
      <c r="E9" s="16" t="s">
        <v>16</v>
      </c>
      <c r="F9" s="16" t="s">
        <v>17</v>
      </c>
      <c r="G9" s="47"/>
      <c r="H9" s="48"/>
      <c r="I9" s="16" t="s">
        <v>18</v>
      </c>
      <c r="J9" s="10"/>
    </row>
    <row r="10" spans="1:26" ht="13.8" x14ac:dyDescent="0.3">
      <c r="A10">
        <f>LEN(B10)</f>
        <v>1</v>
      </c>
      <c r="B10" s="18">
        <v>2</v>
      </c>
      <c r="C10" s="19" t="s">
        <v>23</v>
      </c>
      <c r="D10" s="21">
        <f>+D11+D273+D290</f>
        <v>22917049966.785004</v>
      </c>
      <c r="E10" s="21">
        <f>+E11+E273+E290</f>
        <v>39296078311</v>
      </c>
      <c r="F10" s="21">
        <f>+F11+F273+F290</f>
        <v>34455865644</v>
      </c>
      <c r="G10" s="21">
        <f>+E10-F10</f>
        <v>4840212667</v>
      </c>
      <c r="H10" s="20"/>
      <c r="I10" s="22">
        <f>+F10/E10</f>
        <v>0.87682708109717156</v>
      </c>
      <c r="J10" s="10"/>
      <c r="K10" s="33"/>
      <c r="N10" s="17"/>
    </row>
    <row r="11" spans="1:26" ht="13.8" x14ac:dyDescent="0.3">
      <c r="A11">
        <f t="shared" ref="A11:A74" si="0">LEN(B11)</f>
        <v>2</v>
      </c>
      <c r="B11" s="18" t="s">
        <v>24</v>
      </c>
      <c r="C11" s="18" t="s">
        <v>25</v>
      </c>
      <c r="D11" s="21">
        <f>+D12+D31</f>
        <v>20038105710.785004</v>
      </c>
      <c r="E11" s="21">
        <f>+E12+E31</f>
        <v>31618810247</v>
      </c>
      <c r="F11" s="21">
        <f>+F12+F31</f>
        <v>29910718802</v>
      </c>
      <c r="G11" s="21">
        <f t="shared" ref="G11:G74" si="1">+E11-F11</f>
        <v>1708091445</v>
      </c>
      <c r="H11" s="23"/>
      <c r="I11" s="22">
        <f t="shared" ref="I11:I130" si="2">+F11/E11</f>
        <v>0.94597863007315197</v>
      </c>
      <c r="J11" s="10"/>
      <c r="K11" s="33"/>
    </row>
    <row r="12" spans="1:26" ht="13.8" x14ac:dyDescent="0.3">
      <c r="A12">
        <f t="shared" si="0"/>
        <v>4</v>
      </c>
      <c r="B12" s="18" t="s">
        <v>26</v>
      </c>
      <c r="C12" s="18" t="s">
        <v>27</v>
      </c>
      <c r="D12" s="21">
        <f>+D13</f>
        <v>16319652.4</v>
      </c>
      <c r="E12" s="21">
        <f>+E13</f>
        <v>972037144</v>
      </c>
      <c r="F12" s="21">
        <f>+F13</f>
        <v>719951381</v>
      </c>
      <c r="G12" s="21">
        <f t="shared" si="1"/>
        <v>252085763</v>
      </c>
      <c r="H12" s="23"/>
      <c r="I12" s="22">
        <f t="shared" si="2"/>
        <v>0.74066241752588824</v>
      </c>
      <c r="J12" s="10"/>
      <c r="K12" s="33"/>
    </row>
    <row r="13" spans="1:26" ht="13.8" x14ac:dyDescent="0.3">
      <c r="A13">
        <f t="shared" si="0"/>
        <v>6</v>
      </c>
      <c r="B13" s="18" t="s">
        <v>28</v>
      </c>
      <c r="C13" s="18" t="s">
        <v>29</v>
      </c>
      <c r="D13" s="21">
        <f>+D14+D15+D19</f>
        <v>16319652.4</v>
      </c>
      <c r="E13" s="21">
        <v>972037144</v>
      </c>
      <c r="F13" s="21">
        <v>719951381</v>
      </c>
      <c r="G13" s="21">
        <f t="shared" si="1"/>
        <v>252085763</v>
      </c>
      <c r="H13" s="23"/>
      <c r="I13" s="22">
        <f t="shared" si="2"/>
        <v>0.74066241752588824</v>
      </c>
      <c r="J13" s="10"/>
    </row>
    <row r="14" spans="1:26" ht="13.8" hidden="1" x14ac:dyDescent="0.3">
      <c r="A14">
        <f t="shared" si="0"/>
        <v>8</v>
      </c>
      <c r="B14" s="24" t="s">
        <v>30</v>
      </c>
      <c r="C14" s="24" t="s">
        <v>31</v>
      </c>
      <c r="D14" s="26">
        <v>0</v>
      </c>
      <c r="E14" s="26">
        <v>0</v>
      </c>
      <c r="F14" s="26">
        <v>0</v>
      </c>
      <c r="G14" s="26">
        <f t="shared" si="1"/>
        <v>0</v>
      </c>
      <c r="H14" s="25"/>
      <c r="I14" s="27" t="e">
        <f t="shared" si="2"/>
        <v>#DIV/0!</v>
      </c>
      <c r="J14" s="10"/>
    </row>
    <row r="15" spans="1:26" ht="13.8" hidden="1" x14ac:dyDescent="0.3">
      <c r="A15">
        <f t="shared" si="0"/>
        <v>8</v>
      </c>
      <c r="B15" s="18" t="s">
        <v>32</v>
      </c>
      <c r="C15" s="18" t="s">
        <v>33</v>
      </c>
      <c r="D15" s="21">
        <f t="shared" ref="D15:F17" si="3">+D16</f>
        <v>0</v>
      </c>
      <c r="E15" s="21">
        <f t="shared" si="3"/>
        <v>0</v>
      </c>
      <c r="F15" s="21">
        <f t="shared" si="3"/>
        <v>0</v>
      </c>
      <c r="G15" s="21">
        <f t="shared" si="1"/>
        <v>0</v>
      </c>
      <c r="H15" s="21">
        <f t="shared" ref="H15" si="4">+H16</f>
        <v>0</v>
      </c>
      <c r="I15" s="22" t="e">
        <f t="shared" si="2"/>
        <v>#DIV/0!</v>
      </c>
      <c r="J15" s="10"/>
    </row>
    <row r="16" spans="1:26" ht="13.8" hidden="1" x14ac:dyDescent="0.3">
      <c r="A16">
        <f t="shared" si="0"/>
        <v>10</v>
      </c>
      <c r="B16" s="18" t="s">
        <v>34</v>
      </c>
      <c r="C16" s="18" t="s">
        <v>35</v>
      </c>
      <c r="D16" s="21">
        <f t="shared" si="3"/>
        <v>0</v>
      </c>
      <c r="E16" s="21">
        <f t="shared" si="3"/>
        <v>0</v>
      </c>
      <c r="F16" s="21">
        <f t="shared" si="3"/>
        <v>0</v>
      </c>
      <c r="G16" s="21">
        <f t="shared" si="1"/>
        <v>0</v>
      </c>
      <c r="H16" s="23"/>
      <c r="I16" s="22" t="e">
        <f t="shared" si="2"/>
        <v>#DIV/0!</v>
      </c>
      <c r="J16" s="10"/>
    </row>
    <row r="17" spans="1:11" ht="13.8" hidden="1" x14ac:dyDescent="0.3">
      <c r="A17">
        <f t="shared" si="0"/>
        <v>12</v>
      </c>
      <c r="B17" s="18" t="s">
        <v>36</v>
      </c>
      <c r="C17" s="18" t="s">
        <v>37</v>
      </c>
      <c r="D17" s="21">
        <f>+D18</f>
        <v>0</v>
      </c>
      <c r="E17" s="21">
        <f>+E18</f>
        <v>0</v>
      </c>
      <c r="F17" s="21">
        <f t="shared" si="3"/>
        <v>0</v>
      </c>
      <c r="G17" s="21">
        <f t="shared" si="1"/>
        <v>0</v>
      </c>
      <c r="H17" s="23"/>
      <c r="I17" s="22" t="e">
        <f t="shared" si="2"/>
        <v>#DIV/0!</v>
      </c>
      <c r="J17" s="10"/>
    </row>
    <row r="18" spans="1:11" ht="13.8" hidden="1" x14ac:dyDescent="0.3">
      <c r="A18">
        <f t="shared" si="0"/>
        <v>16</v>
      </c>
      <c r="B18" s="24" t="s">
        <v>38</v>
      </c>
      <c r="C18" s="24" t="s">
        <v>39</v>
      </c>
      <c r="D18" s="26">
        <v>0</v>
      </c>
      <c r="E18" s="26">
        <v>0</v>
      </c>
      <c r="F18" s="26">
        <v>0</v>
      </c>
      <c r="G18" s="26">
        <f t="shared" si="1"/>
        <v>0</v>
      </c>
      <c r="H18" s="25"/>
      <c r="I18" s="27" t="e">
        <f t="shared" si="2"/>
        <v>#DIV/0!</v>
      </c>
      <c r="J18" s="10"/>
    </row>
    <row r="19" spans="1:11" ht="13.8" hidden="1" x14ac:dyDescent="0.3">
      <c r="A19">
        <f t="shared" si="0"/>
        <v>8</v>
      </c>
      <c r="B19" s="18" t="s">
        <v>40</v>
      </c>
      <c r="C19" s="18" t="s">
        <v>41</v>
      </c>
      <c r="D19" s="21">
        <f>+D20+D25+D29+D27</f>
        <v>16319652.4</v>
      </c>
      <c r="E19" s="21">
        <f>+E20+E25+E29+E27</f>
        <v>20103302</v>
      </c>
      <c r="F19" s="21">
        <f>+F20+F25+F29+F27</f>
        <v>0</v>
      </c>
      <c r="G19" s="21">
        <f>+E19-F19</f>
        <v>20103302</v>
      </c>
      <c r="H19" s="23"/>
      <c r="I19" s="22">
        <f t="shared" si="2"/>
        <v>0</v>
      </c>
      <c r="J19" s="10"/>
    </row>
    <row r="20" spans="1:11" ht="13.8" hidden="1" x14ac:dyDescent="0.3">
      <c r="A20">
        <f t="shared" si="0"/>
        <v>10</v>
      </c>
      <c r="B20" s="18" t="s">
        <v>42</v>
      </c>
      <c r="C20" s="18" t="s">
        <v>43</v>
      </c>
      <c r="D20" s="21">
        <f>SUM(D21:D24)</f>
        <v>16319652.4</v>
      </c>
      <c r="E20" s="21">
        <f t="shared" ref="E20:F20" si="5">SUM(E21:E24)</f>
        <v>20103302</v>
      </c>
      <c r="F20" s="21">
        <f t="shared" si="5"/>
        <v>0</v>
      </c>
      <c r="G20" s="21">
        <f>+E20-F20</f>
        <v>20103302</v>
      </c>
      <c r="H20" s="23"/>
      <c r="I20" s="22">
        <f t="shared" si="2"/>
        <v>0</v>
      </c>
      <c r="J20" s="10"/>
    </row>
    <row r="21" spans="1:11" ht="13.8" hidden="1" x14ac:dyDescent="0.3">
      <c r="A21">
        <f t="shared" si="0"/>
        <v>14</v>
      </c>
      <c r="B21" s="30" t="s">
        <v>503</v>
      </c>
      <c r="C21" s="24" t="s">
        <v>110</v>
      </c>
      <c r="D21" s="26">
        <v>0</v>
      </c>
      <c r="E21" s="26">
        <v>13960000</v>
      </c>
      <c r="F21" s="26">
        <v>0</v>
      </c>
      <c r="G21" s="26">
        <f t="shared" ref="G21" si="6">+E21-F21</f>
        <v>13960000</v>
      </c>
      <c r="H21" s="25"/>
      <c r="I21" s="27">
        <f t="shared" si="2"/>
        <v>0</v>
      </c>
      <c r="J21" s="10"/>
    </row>
    <row r="22" spans="1:11" ht="13.8" hidden="1" x14ac:dyDescent="0.3">
      <c r="A22">
        <f t="shared" si="0"/>
        <v>14</v>
      </c>
      <c r="B22" s="30" t="s">
        <v>392</v>
      </c>
      <c r="C22" s="24" t="s">
        <v>393</v>
      </c>
      <c r="D22" s="26">
        <v>0</v>
      </c>
      <c r="E22" s="26">
        <v>0</v>
      </c>
      <c r="F22" s="26">
        <v>0</v>
      </c>
      <c r="G22" s="26">
        <f t="shared" si="1"/>
        <v>0</v>
      </c>
      <c r="H22" s="25"/>
      <c r="I22" s="27" t="e">
        <f t="shared" si="2"/>
        <v>#DIV/0!</v>
      </c>
      <c r="J22" s="10"/>
    </row>
    <row r="23" spans="1:11" ht="13.8" hidden="1" x14ac:dyDescent="0.3">
      <c r="A23">
        <f t="shared" si="0"/>
        <v>14</v>
      </c>
      <c r="B23" s="30" t="s">
        <v>448</v>
      </c>
      <c r="C23" s="24" t="s">
        <v>447</v>
      </c>
      <c r="D23" s="26">
        <v>0</v>
      </c>
      <c r="E23" s="26">
        <v>0</v>
      </c>
      <c r="F23" s="26">
        <v>0</v>
      </c>
      <c r="G23" s="26">
        <f t="shared" si="1"/>
        <v>0</v>
      </c>
      <c r="H23" s="25"/>
      <c r="I23" s="27" t="e">
        <f t="shared" si="2"/>
        <v>#DIV/0!</v>
      </c>
      <c r="J23" s="10"/>
    </row>
    <row r="24" spans="1:11" ht="13.8" hidden="1" x14ac:dyDescent="0.3">
      <c r="A24">
        <f t="shared" si="0"/>
        <v>14</v>
      </c>
      <c r="B24" s="24" t="s">
        <v>44</v>
      </c>
      <c r="C24" s="24" t="s">
        <v>45</v>
      </c>
      <c r="D24" s="26">
        <v>16319652.4</v>
      </c>
      <c r="E24" s="26">
        <v>6143302</v>
      </c>
      <c r="F24" s="26">
        <v>0</v>
      </c>
      <c r="G24" s="26">
        <f t="shared" si="1"/>
        <v>6143302</v>
      </c>
      <c r="H24" s="25"/>
      <c r="I24" s="27">
        <f t="shared" si="2"/>
        <v>0</v>
      </c>
      <c r="J24" s="10"/>
    </row>
    <row r="25" spans="1:11" ht="13.8" hidden="1" x14ac:dyDescent="0.3">
      <c r="A25">
        <f t="shared" si="0"/>
        <v>10</v>
      </c>
      <c r="B25" s="18" t="s">
        <v>46</v>
      </c>
      <c r="C25" s="18" t="s">
        <v>47</v>
      </c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2"/>
        <v>#DIV/0!</v>
      </c>
      <c r="J25" s="10"/>
    </row>
    <row r="26" spans="1:11" ht="13.8" hidden="1" x14ac:dyDescent="0.3">
      <c r="A26">
        <f t="shared" si="0"/>
        <v>14</v>
      </c>
      <c r="B26" s="24" t="s">
        <v>48</v>
      </c>
      <c r="C26" s="24" t="s">
        <v>49</v>
      </c>
      <c r="D26" s="26">
        <v>0</v>
      </c>
      <c r="E26" s="26">
        <v>0</v>
      </c>
      <c r="F26" s="26">
        <v>0</v>
      </c>
      <c r="G26" s="26">
        <f t="shared" si="1"/>
        <v>0</v>
      </c>
      <c r="H26" s="25"/>
      <c r="I26" s="27" t="e">
        <f>+F26/E26</f>
        <v>#DIV/0!</v>
      </c>
      <c r="J26" s="10"/>
    </row>
    <row r="27" spans="1:11" ht="13.8" hidden="1" x14ac:dyDescent="0.3">
      <c r="A27">
        <f t="shared" si="0"/>
        <v>10</v>
      </c>
      <c r="B27" s="31" t="s">
        <v>378</v>
      </c>
      <c r="C27" s="24" t="s">
        <v>117</v>
      </c>
      <c r="D27" s="21">
        <f>+D28</f>
        <v>0</v>
      </c>
      <c r="E27" s="21">
        <f>+E28</f>
        <v>0</v>
      </c>
      <c r="F27" s="21">
        <f t="shared" ref="F27:G27" si="7">+F28</f>
        <v>0</v>
      </c>
      <c r="G27" s="21">
        <f t="shared" si="7"/>
        <v>0</v>
      </c>
      <c r="H27" s="25"/>
      <c r="I27" s="22" t="e">
        <f>+F27/E27</f>
        <v>#DIV/0!</v>
      </c>
      <c r="J27" s="10"/>
    </row>
    <row r="28" spans="1:11" ht="13.8" hidden="1" x14ac:dyDescent="0.3">
      <c r="A28">
        <f t="shared" si="0"/>
        <v>14</v>
      </c>
      <c r="B28" s="30" t="s">
        <v>379</v>
      </c>
      <c r="C28" s="24" t="s">
        <v>380</v>
      </c>
      <c r="D28" s="26">
        <v>0</v>
      </c>
      <c r="E28" s="26">
        <v>0</v>
      </c>
      <c r="F28" s="26">
        <v>0</v>
      </c>
      <c r="G28" s="26">
        <f t="shared" si="1"/>
        <v>0</v>
      </c>
      <c r="H28" s="25"/>
      <c r="I28" s="27" t="e">
        <f t="shared" ref="I28" si="8">+F28/E28</f>
        <v>#DIV/0!</v>
      </c>
      <c r="J28" s="10"/>
    </row>
    <row r="29" spans="1:11" ht="13.8" hidden="1" x14ac:dyDescent="0.3">
      <c r="A29">
        <f t="shared" si="0"/>
        <v>10</v>
      </c>
      <c r="B29" s="18" t="s">
        <v>50</v>
      </c>
      <c r="C29" s="18" t="s">
        <v>51</v>
      </c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2"/>
        <v>#DIV/0!</v>
      </c>
      <c r="J29" s="10"/>
    </row>
    <row r="30" spans="1:11" ht="13.8" hidden="1" x14ac:dyDescent="0.3">
      <c r="A30">
        <f t="shared" si="0"/>
        <v>14</v>
      </c>
      <c r="B30" s="24" t="s">
        <v>52</v>
      </c>
      <c r="C30" s="24" t="s">
        <v>53</v>
      </c>
      <c r="D30" s="26">
        <v>0</v>
      </c>
      <c r="E30" s="26">
        <v>0</v>
      </c>
      <c r="F30" s="26">
        <v>0</v>
      </c>
      <c r="G30" s="26">
        <f t="shared" si="1"/>
        <v>0</v>
      </c>
      <c r="H30" s="25"/>
      <c r="I30" s="27" t="e">
        <f t="shared" si="2"/>
        <v>#DIV/0!</v>
      </c>
      <c r="J30" s="10"/>
    </row>
    <row r="31" spans="1:11" ht="13.8" x14ac:dyDescent="0.3">
      <c r="A31">
        <f t="shared" si="0"/>
        <v>4</v>
      </c>
      <c r="B31" s="18" t="s">
        <v>54</v>
      </c>
      <c r="C31" s="18" t="s">
        <v>55</v>
      </c>
      <c r="D31" s="21">
        <f>+D32+D129</f>
        <v>20021786058.385002</v>
      </c>
      <c r="E31" s="21">
        <f>+E32+E129</f>
        <v>30646773103</v>
      </c>
      <c r="F31" s="21">
        <f>+F32+F129</f>
        <v>29190767421</v>
      </c>
      <c r="G31" s="28">
        <f t="shared" si="1"/>
        <v>1456005682</v>
      </c>
      <c r="H31" s="23"/>
      <c r="I31" s="22">
        <f t="shared" si="2"/>
        <v>0.95249073443698151</v>
      </c>
      <c r="J31" s="10"/>
    </row>
    <row r="32" spans="1:11" ht="13.8" x14ac:dyDescent="0.3">
      <c r="A32">
        <f t="shared" si="0"/>
        <v>6</v>
      </c>
      <c r="B32" s="31" t="s">
        <v>56</v>
      </c>
      <c r="C32" s="18" t="s">
        <v>57</v>
      </c>
      <c r="D32" s="21">
        <f>+D33+D38+D49+D93+D36</f>
        <v>939236383</v>
      </c>
      <c r="E32" s="21">
        <v>1818645355</v>
      </c>
      <c r="F32" s="21">
        <v>1448700086</v>
      </c>
      <c r="G32" s="28">
        <f>+E32-F32</f>
        <v>369945269</v>
      </c>
      <c r="H32" s="23"/>
      <c r="I32" s="22">
        <f t="shared" si="2"/>
        <v>0.79658196251242175</v>
      </c>
      <c r="J32" s="10"/>
      <c r="K32" s="33"/>
    </row>
    <row r="33" spans="1:12" ht="13.8" hidden="1" x14ac:dyDescent="0.3">
      <c r="A33">
        <f t="shared" si="0"/>
        <v>8</v>
      </c>
      <c r="B33" s="31" t="s">
        <v>491</v>
      </c>
      <c r="C33" s="18" t="s">
        <v>319</v>
      </c>
      <c r="D33" s="21">
        <v>0</v>
      </c>
      <c r="E33" s="21">
        <v>0</v>
      </c>
      <c r="F33" s="21">
        <f>+F34</f>
        <v>0</v>
      </c>
      <c r="G33" s="28">
        <f t="shared" si="1"/>
        <v>0</v>
      </c>
      <c r="H33" s="23"/>
      <c r="I33" s="22" t="e">
        <f t="shared" si="2"/>
        <v>#DIV/0!</v>
      </c>
      <c r="J33" s="10"/>
    </row>
    <row r="34" spans="1:12" ht="13.8" hidden="1" x14ac:dyDescent="0.3">
      <c r="A34">
        <f t="shared" si="0"/>
        <v>10</v>
      </c>
      <c r="B34" s="31" t="s">
        <v>492</v>
      </c>
      <c r="C34" s="18" t="s">
        <v>319</v>
      </c>
      <c r="D34" s="21">
        <v>0</v>
      </c>
      <c r="E34" s="21">
        <v>0</v>
      </c>
      <c r="F34" s="21">
        <f>+F35</f>
        <v>0</v>
      </c>
      <c r="G34" s="28">
        <f t="shared" si="1"/>
        <v>0</v>
      </c>
      <c r="H34" s="23"/>
      <c r="I34" s="22" t="e">
        <f t="shared" si="2"/>
        <v>#DIV/0!</v>
      </c>
      <c r="J34" s="10"/>
    </row>
    <row r="35" spans="1:12" ht="13.8" hidden="1" x14ac:dyDescent="0.3">
      <c r="A35">
        <f t="shared" si="0"/>
        <v>14</v>
      </c>
      <c r="B35" s="30" t="s">
        <v>321</v>
      </c>
      <c r="C35" s="24" t="s">
        <v>320</v>
      </c>
      <c r="D35" s="26">
        <v>0</v>
      </c>
      <c r="E35" s="26">
        <v>0</v>
      </c>
      <c r="F35" s="26">
        <v>0</v>
      </c>
      <c r="G35" s="29">
        <f t="shared" si="1"/>
        <v>0</v>
      </c>
      <c r="H35" s="25"/>
      <c r="I35" s="27" t="e">
        <f t="shared" si="2"/>
        <v>#DIV/0!</v>
      </c>
      <c r="J35" s="10"/>
    </row>
    <row r="36" spans="1:12" ht="13.8" hidden="1" x14ac:dyDescent="0.3">
      <c r="A36">
        <f t="shared" si="0"/>
        <v>10</v>
      </c>
      <c r="B36" s="31" t="s">
        <v>493</v>
      </c>
      <c r="C36" s="18" t="s">
        <v>466</v>
      </c>
      <c r="D36" s="21">
        <f>+D37</f>
        <v>0</v>
      </c>
      <c r="E36" s="21">
        <f>+E37</f>
        <v>0</v>
      </c>
      <c r="F36" s="21">
        <f>+F37</f>
        <v>0</v>
      </c>
      <c r="G36" s="28">
        <f t="shared" si="1"/>
        <v>0</v>
      </c>
      <c r="H36" s="23"/>
      <c r="I36" s="22" t="e">
        <f t="shared" si="2"/>
        <v>#DIV/0!</v>
      </c>
      <c r="J36" s="10"/>
    </row>
    <row r="37" spans="1:12" ht="13.8" hidden="1" x14ac:dyDescent="0.3">
      <c r="A37">
        <f t="shared" si="0"/>
        <v>14</v>
      </c>
      <c r="B37" s="30" t="s">
        <v>465</v>
      </c>
      <c r="C37" s="24" t="s">
        <v>467</v>
      </c>
      <c r="D37" s="26">
        <v>0</v>
      </c>
      <c r="E37" s="26">
        <v>0</v>
      </c>
      <c r="F37" s="26">
        <v>0</v>
      </c>
      <c r="G37" s="29">
        <f t="shared" si="1"/>
        <v>0</v>
      </c>
      <c r="H37" s="25"/>
      <c r="I37" s="27" t="e">
        <f t="shared" si="2"/>
        <v>#DIV/0!</v>
      </c>
      <c r="J37" s="10"/>
    </row>
    <row r="38" spans="1:12" ht="13.8" hidden="1" x14ac:dyDescent="0.3">
      <c r="A38">
        <f t="shared" si="0"/>
        <v>8</v>
      </c>
      <c r="B38" s="31" t="s">
        <v>59</v>
      </c>
      <c r="C38" s="18" t="s">
        <v>60</v>
      </c>
      <c r="D38" s="21">
        <f>+D46+D39+D43</f>
        <v>195886000</v>
      </c>
      <c r="E38" s="21">
        <f>+E46+E39+E43</f>
        <v>213731594</v>
      </c>
      <c r="F38" s="21">
        <f t="shared" ref="F38" si="9">+F46+F39+F43</f>
        <v>13855534</v>
      </c>
      <c r="G38" s="21">
        <f>+G46+G39</f>
        <v>195886000</v>
      </c>
      <c r="H38" s="23"/>
      <c r="I38" s="22">
        <f>+F38/E38</f>
        <v>6.4826793927340476E-2</v>
      </c>
      <c r="J38" s="10"/>
    </row>
    <row r="39" spans="1:12" ht="13.8" hidden="1" x14ac:dyDescent="0.3">
      <c r="A39">
        <f t="shared" si="0"/>
        <v>10</v>
      </c>
      <c r="B39" s="31" t="s">
        <v>494</v>
      </c>
      <c r="C39" s="18" t="s">
        <v>322</v>
      </c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 t="shared" ref="G39" si="10">SUM(G40:G42)</f>
        <v>0</v>
      </c>
      <c r="H39" s="23"/>
      <c r="I39" s="22">
        <f>+F39/E39</f>
        <v>1</v>
      </c>
      <c r="J39" s="10"/>
    </row>
    <row r="40" spans="1:12" ht="13.8" hidden="1" x14ac:dyDescent="0.3">
      <c r="A40">
        <f t="shared" si="0"/>
        <v>14</v>
      </c>
      <c r="B40" s="30" t="s">
        <v>323</v>
      </c>
      <c r="C40" s="24" t="s">
        <v>324</v>
      </c>
      <c r="D40" s="26">
        <v>0</v>
      </c>
      <c r="E40" s="26">
        <v>1837500</v>
      </c>
      <c r="F40" s="26">
        <v>1837500</v>
      </c>
      <c r="G40" s="29">
        <f t="shared" si="1"/>
        <v>0</v>
      </c>
      <c r="H40" s="25"/>
      <c r="I40" s="27">
        <f t="shared" ref="I40:I42" si="11">+F40/E40</f>
        <v>1</v>
      </c>
      <c r="J40" s="10"/>
    </row>
    <row r="41" spans="1:12" ht="13.8" hidden="1" x14ac:dyDescent="0.3">
      <c r="A41">
        <f t="shared" si="0"/>
        <v>14</v>
      </c>
      <c r="B41" s="30" t="s">
        <v>325</v>
      </c>
      <c r="C41" s="24" t="s">
        <v>326</v>
      </c>
      <c r="D41" s="26">
        <v>0</v>
      </c>
      <c r="E41" s="26">
        <v>9294600</v>
      </c>
      <c r="F41" s="26">
        <v>9294600</v>
      </c>
      <c r="G41" s="29">
        <f t="shared" si="1"/>
        <v>0</v>
      </c>
      <c r="H41" s="25"/>
      <c r="I41" s="27">
        <f t="shared" si="11"/>
        <v>1</v>
      </c>
      <c r="J41" s="10"/>
    </row>
    <row r="42" spans="1:12" ht="13.8" hidden="1" x14ac:dyDescent="0.3">
      <c r="A42">
        <f t="shared" si="0"/>
        <v>14</v>
      </c>
      <c r="B42" s="30" t="s">
        <v>327</v>
      </c>
      <c r="C42" s="24" t="s">
        <v>328</v>
      </c>
      <c r="D42" s="26">
        <v>0</v>
      </c>
      <c r="E42" s="26">
        <v>821100</v>
      </c>
      <c r="F42" s="26">
        <v>821100</v>
      </c>
      <c r="G42" s="29">
        <f t="shared" si="1"/>
        <v>0</v>
      </c>
      <c r="H42" s="25"/>
      <c r="I42" s="27">
        <f t="shared" si="11"/>
        <v>1</v>
      </c>
      <c r="J42" s="10"/>
    </row>
    <row r="43" spans="1:12" ht="13.8" hidden="1" x14ac:dyDescent="0.3">
      <c r="A43">
        <f t="shared" si="0"/>
        <v>10</v>
      </c>
      <c r="B43" s="31" t="s">
        <v>495</v>
      </c>
      <c r="C43" s="18" t="s">
        <v>500</v>
      </c>
      <c r="D43" s="21">
        <f>+D44+D45</f>
        <v>0</v>
      </c>
      <c r="E43" s="21">
        <f t="shared" ref="E43:F43" si="12">+E44+E45</f>
        <v>5892394</v>
      </c>
      <c r="F43" s="21">
        <f t="shared" si="12"/>
        <v>1902334</v>
      </c>
      <c r="G43" s="21">
        <f t="shared" ref="G43" si="13">SUM(G44:G46)</f>
        <v>199876060</v>
      </c>
      <c r="H43" s="23"/>
      <c r="I43" s="22">
        <f>+F43/E43</f>
        <v>0.3228456888660195</v>
      </c>
      <c r="J43" s="10"/>
    </row>
    <row r="44" spans="1:12" ht="13.8" hidden="1" x14ac:dyDescent="0.3">
      <c r="A44">
        <f t="shared" si="0"/>
        <v>14</v>
      </c>
      <c r="B44" s="30" t="s">
        <v>496</v>
      </c>
      <c r="C44" s="24" t="s">
        <v>498</v>
      </c>
      <c r="D44" s="26">
        <v>0</v>
      </c>
      <c r="E44" s="26">
        <v>4349569</v>
      </c>
      <c r="F44" s="26">
        <v>1048509</v>
      </c>
      <c r="G44" s="29">
        <f t="shared" ref="G44:G45" si="14">+E44-F44</f>
        <v>3301060</v>
      </c>
      <c r="H44" s="25"/>
      <c r="I44" s="27">
        <f t="shared" ref="I44:I45" si="15">+F44/E44</f>
        <v>0.24106043610297939</v>
      </c>
      <c r="J44" s="10"/>
    </row>
    <row r="45" spans="1:12" ht="13.8" hidden="1" x14ac:dyDescent="0.3">
      <c r="A45">
        <f t="shared" si="0"/>
        <v>14</v>
      </c>
      <c r="B45" s="30" t="s">
        <v>497</v>
      </c>
      <c r="C45" s="24" t="s">
        <v>499</v>
      </c>
      <c r="D45" s="26">
        <v>0</v>
      </c>
      <c r="E45" s="26">
        <v>1542825</v>
      </c>
      <c r="F45" s="26">
        <v>853825</v>
      </c>
      <c r="G45" s="29">
        <f t="shared" si="14"/>
        <v>689000</v>
      </c>
      <c r="H45" s="25"/>
      <c r="I45" s="27">
        <f t="shared" si="15"/>
        <v>0.55341662210555309</v>
      </c>
      <c r="J45" s="10"/>
    </row>
    <row r="46" spans="1:12" ht="13.8" hidden="1" x14ac:dyDescent="0.3">
      <c r="A46">
        <f t="shared" si="0"/>
        <v>10</v>
      </c>
      <c r="B46" s="31" t="s">
        <v>61</v>
      </c>
      <c r="C46" s="18" t="s">
        <v>62</v>
      </c>
      <c r="D46" s="21">
        <f>SUM(D47:D48)</f>
        <v>195886000</v>
      </c>
      <c r="E46" s="21">
        <f>SUM(E47:E48)</f>
        <v>195886000</v>
      </c>
      <c r="F46" s="21">
        <f>SUM(F47:F48)</f>
        <v>0</v>
      </c>
      <c r="G46" s="28">
        <f t="shared" si="1"/>
        <v>195886000</v>
      </c>
      <c r="H46" s="23"/>
      <c r="I46" s="22">
        <f t="shared" si="2"/>
        <v>0</v>
      </c>
      <c r="J46" s="10"/>
    </row>
    <row r="47" spans="1:12" ht="13.8" hidden="1" x14ac:dyDescent="0.3">
      <c r="A47">
        <f t="shared" si="0"/>
        <v>14</v>
      </c>
      <c r="B47" s="30" t="s">
        <v>63</v>
      </c>
      <c r="C47" s="24" t="s">
        <v>62</v>
      </c>
      <c r="D47" s="26">
        <v>195886000</v>
      </c>
      <c r="E47" s="26">
        <v>195886000</v>
      </c>
      <c r="F47" s="26">
        <v>0</v>
      </c>
      <c r="G47" s="29">
        <f t="shared" si="1"/>
        <v>195886000</v>
      </c>
      <c r="H47" s="25"/>
      <c r="I47" s="27">
        <f t="shared" si="2"/>
        <v>0</v>
      </c>
      <c r="J47" s="10"/>
    </row>
    <row r="48" spans="1:12" ht="13.8" hidden="1" x14ac:dyDescent="0.3">
      <c r="A48">
        <f t="shared" si="0"/>
        <v>14</v>
      </c>
      <c r="B48" s="30" t="s">
        <v>63</v>
      </c>
      <c r="C48" s="24" t="s">
        <v>64</v>
      </c>
      <c r="D48" s="26">
        <v>0</v>
      </c>
      <c r="E48" s="26">
        <v>0</v>
      </c>
      <c r="F48" s="26">
        <v>0</v>
      </c>
      <c r="G48" s="29">
        <f t="shared" si="1"/>
        <v>0</v>
      </c>
      <c r="H48" s="25"/>
      <c r="I48" s="27" t="e">
        <f t="shared" si="2"/>
        <v>#DIV/0!</v>
      </c>
      <c r="J48" s="10"/>
      <c r="L48" s="33"/>
    </row>
    <row r="49" spans="1:10" ht="13.8" hidden="1" x14ac:dyDescent="0.3">
      <c r="A49">
        <f t="shared" si="0"/>
        <v>8</v>
      </c>
      <c r="B49" s="31" t="s">
        <v>65</v>
      </c>
      <c r="C49" s="18" t="s">
        <v>66</v>
      </c>
      <c r="D49" s="21">
        <f>+D52+D57+D61+D68+D74+D81+D88+D50</f>
        <v>297230399</v>
      </c>
      <c r="E49" s="21">
        <f>+E52+E57+E61+E68+E74+E81+E88+E50</f>
        <v>275547028</v>
      </c>
      <c r="F49" s="21">
        <f>+F52+F57+F61+F68+F74+F81+F88+F50</f>
        <v>44176678</v>
      </c>
      <c r="G49" s="28">
        <f>+E49-F49</f>
        <v>231370350</v>
      </c>
      <c r="H49" s="23"/>
      <c r="I49" s="22">
        <f t="shared" si="2"/>
        <v>0.16032355101286014</v>
      </c>
      <c r="J49" s="10"/>
    </row>
    <row r="50" spans="1:10" ht="13.8" hidden="1" x14ac:dyDescent="0.3">
      <c r="A50">
        <f t="shared" si="0"/>
        <v>10</v>
      </c>
      <c r="B50" s="31" t="s">
        <v>329</v>
      </c>
      <c r="C50" s="18" t="s">
        <v>331</v>
      </c>
      <c r="D50" s="21">
        <f>+D51</f>
        <v>0</v>
      </c>
      <c r="E50" s="21">
        <f>+E51</f>
        <v>148750</v>
      </c>
      <c r="F50" s="21">
        <f>+F51</f>
        <v>148750</v>
      </c>
      <c r="G50" s="28">
        <f>+G51</f>
        <v>0</v>
      </c>
      <c r="H50" s="23"/>
      <c r="I50" s="22">
        <f t="shared" si="2"/>
        <v>1</v>
      </c>
      <c r="J50" s="10"/>
    </row>
    <row r="51" spans="1:10" ht="13.8" hidden="1" x14ac:dyDescent="0.3">
      <c r="A51">
        <f t="shared" si="0"/>
        <v>14</v>
      </c>
      <c r="B51" s="30" t="s">
        <v>330</v>
      </c>
      <c r="C51" s="24" t="s">
        <v>331</v>
      </c>
      <c r="D51" s="26">
        <v>0</v>
      </c>
      <c r="E51" s="26">
        <v>148750</v>
      </c>
      <c r="F51" s="26">
        <v>148750</v>
      </c>
      <c r="G51" s="29">
        <f t="shared" si="1"/>
        <v>0</v>
      </c>
      <c r="H51" s="25"/>
      <c r="I51" s="27">
        <f t="shared" si="2"/>
        <v>1</v>
      </c>
      <c r="J51" s="10"/>
    </row>
    <row r="52" spans="1:10" ht="13.8" hidden="1" x14ac:dyDescent="0.3">
      <c r="A52">
        <f t="shared" si="0"/>
        <v>10</v>
      </c>
      <c r="B52" s="31" t="s">
        <v>67</v>
      </c>
      <c r="C52" s="18" t="s">
        <v>68</v>
      </c>
      <c r="D52" s="21">
        <f>SUM(D53:D56)</f>
        <v>98298000</v>
      </c>
      <c r="E52" s="21">
        <f>SUM(E53:E56)</f>
        <v>92049910</v>
      </c>
      <c r="F52" s="21">
        <f>SUM(F53:F56)</f>
        <v>18431910</v>
      </c>
      <c r="G52" s="28">
        <f>+E52-F52</f>
        <v>73618000</v>
      </c>
      <c r="H52" s="23"/>
      <c r="I52" s="22">
        <f t="shared" si="2"/>
        <v>0.20023821859250052</v>
      </c>
      <c r="J52" s="10"/>
    </row>
    <row r="53" spans="1:10" ht="13.8" hidden="1" x14ac:dyDescent="0.3">
      <c r="A53">
        <f t="shared" si="0"/>
        <v>14</v>
      </c>
      <c r="B53" s="30" t="s">
        <v>69</v>
      </c>
      <c r="C53" s="24" t="s">
        <v>70</v>
      </c>
      <c r="D53" s="26">
        <v>87376000</v>
      </c>
      <c r="E53" s="26">
        <v>80627910</v>
      </c>
      <c r="F53" s="26">
        <v>18431910</v>
      </c>
      <c r="G53" s="29">
        <f t="shared" si="1"/>
        <v>62196000</v>
      </c>
      <c r="H53" s="25"/>
      <c r="I53" s="27">
        <f t="shared" si="2"/>
        <v>0.228604586178657</v>
      </c>
      <c r="J53" s="10"/>
    </row>
    <row r="54" spans="1:10" ht="13.8" hidden="1" x14ac:dyDescent="0.3">
      <c r="A54">
        <f t="shared" si="0"/>
        <v>14</v>
      </c>
      <c r="B54" s="30" t="s">
        <v>394</v>
      </c>
      <c r="C54" s="24" t="s">
        <v>395</v>
      </c>
      <c r="D54" s="26">
        <v>0</v>
      </c>
      <c r="E54" s="26">
        <v>0</v>
      </c>
      <c r="F54" s="26">
        <v>0</v>
      </c>
      <c r="G54" s="29">
        <f t="shared" si="1"/>
        <v>0</v>
      </c>
      <c r="H54" s="25"/>
      <c r="I54" s="27" t="e">
        <f t="shared" si="2"/>
        <v>#DIV/0!</v>
      </c>
      <c r="J54" s="10"/>
    </row>
    <row r="55" spans="1:10" ht="13.8" hidden="1" x14ac:dyDescent="0.3">
      <c r="A55">
        <f t="shared" si="0"/>
        <v>14</v>
      </c>
      <c r="B55" s="24" t="s">
        <v>71</v>
      </c>
      <c r="C55" s="24" t="s">
        <v>72</v>
      </c>
      <c r="D55" s="26">
        <v>10922000</v>
      </c>
      <c r="E55" s="26">
        <v>10922000</v>
      </c>
      <c r="F55" s="26">
        <v>0</v>
      </c>
      <c r="G55" s="29">
        <f t="shared" si="1"/>
        <v>10922000</v>
      </c>
      <c r="H55" s="25"/>
      <c r="I55" s="27">
        <f t="shared" si="2"/>
        <v>0</v>
      </c>
      <c r="J55" s="10"/>
    </row>
    <row r="56" spans="1:10" ht="13.8" hidden="1" x14ac:dyDescent="0.3">
      <c r="A56">
        <f t="shared" si="0"/>
        <v>14</v>
      </c>
      <c r="B56" s="30" t="s">
        <v>381</v>
      </c>
      <c r="C56" s="24" t="s">
        <v>382</v>
      </c>
      <c r="D56" s="26">
        <v>0</v>
      </c>
      <c r="E56" s="26">
        <v>500000</v>
      </c>
      <c r="F56" s="26">
        <v>0</v>
      </c>
      <c r="G56" s="29">
        <f t="shared" si="1"/>
        <v>500000</v>
      </c>
      <c r="H56" s="25"/>
      <c r="I56" s="27">
        <f t="shared" si="2"/>
        <v>0</v>
      </c>
      <c r="J56" s="10"/>
    </row>
    <row r="57" spans="1:10" ht="13.8" hidden="1" x14ac:dyDescent="0.3">
      <c r="A57">
        <f t="shared" si="0"/>
        <v>10</v>
      </c>
      <c r="B57" s="18" t="s">
        <v>73</v>
      </c>
      <c r="C57" s="18" t="s">
        <v>74</v>
      </c>
      <c r="D57" s="21">
        <f>SUM(D58:D60)</f>
        <v>70993000</v>
      </c>
      <c r="E57" s="21">
        <f t="shared" ref="E57:F57" si="16">SUM(E58:E60)</f>
        <v>70993000</v>
      </c>
      <c r="F57" s="21">
        <f t="shared" si="16"/>
        <v>817005</v>
      </c>
      <c r="G57" s="28">
        <f>+E57-F57</f>
        <v>70175995</v>
      </c>
      <c r="H57" s="23"/>
      <c r="I57" s="22">
        <f t="shared" si="2"/>
        <v>1.1508247291986533E-2</v>
      </c>
      <c r="J57" s="10"/>
    </row>
    <row r="58" spans="1:10" ht="13.8" hidden="1" x14ac:dyDescent="0.3">
      <c r="A58">
        <f t="shared" si="0"/>
        <v>14</v>
      </c>
      <c r="B58" s="30" t="s">
        <v>431</v>
      </c>
      <c r="C58" s="24" t="s">
        <v>76</v>
      </c>
      <c r="D58" s="26">
        <v>0</v>
      </c>
      <c r="E58" s="26">
        <v>0</v>
      </c>
      <c r="F58" s="26">
        <v>0</v>
      </c>
      <c r="G58" s="29">
        <f t="shared" si="1"/>
        <v>0</v>
      </c>
      <c r="H58" s="23"/>
      <c r="I58" s="27" t="e">
        <f t="shared" si="2"/>
        <v>#DIV/0!</v>
      </c>
      <c r="J58" s="10"/>
    </row>
    <row r="59" spans="1:10" ht="13.8" hidden="1" x14ac:dyDescent="0.3">
      <c r="A59">
        <f t="shared" si="0"/>
        <v>14</v>
      </c>
      <c r="B59" s="24" t="s">
        <v>75</v>
      </c>
      <c r="C59" s="24" t="s">
        <v>76</v>
      </c>
      <c r="D59" s="26">
        <v>70993000</v>
      </c>
      <c r="E59" s="26">
        <v>70993000</v>
      </c>
      <c r="F59" s="26">
        <v>817005</v>
      </c>
      <c r="G59" s="29">
        <f t="shared" si="1"/>
        <v>70175995</v>
      </c>
      <c r="H59" s="25"/>
      <c r="I59" s="27">
        <f t="shared" si="2"/>
        <v>1.1508247291986533E-2</v>
      </c>
      <c r="J59" s="10"/>
    </row>
    <row r="60" spans="1:10" ht="13.8" hidden="1" x14ac:dyDescent="0.3">
      <c r="A60">
        <f t="shared" si="0"/>
        <v>14</v>
      </c>
      <c r="B60" s="30" t="s">
        <v>333</v>
      </c>
      <c r="C60" s="24" t="s">
        <v>332</v>
      </c>
      <c r="D60" s="26">
        <v>0</v>
      </c>
      <c r="E60" s="26">
        <v>0</v>
      </c>
      <c r="F60" s="26">
        <v>0</v>
      </c>
      <c r="G60" s="29">
        <f t="shared" si="1"/>
        <v>0</v>
      </c>
      <c r="H60" s="25"/>
      <c r="I60" s="27" t="e">
        <f t="shared" si="2"/>
        <v>#DIV/0!</v>
      </c>
      <c r="J60" s="10"/>
    </row>
    <row r="61" spans="1:10" ht="13.8" hidden="1" x14ac:dyDescent="0.3">
      <c r="A61">
        <f t="shared" si="0"/>
        <v>10</v>
      </c>
      <c r="B61" s="18" t="s">
        <v>77</v>
      </c>
      <c r="C61" s="18" t="s">
        <v>78</v>
      </c>
      <c r="D61" s="21">
        <f>SUM(D62:D67)</f>
        <v>37868399</v>
      </c>
      <c r="E61" s="21">
        <f t="shared" ref="E61:F61" si="17">SUM(E62:E67)</f>
        <v>24205649</v>
      </c>
      <c r="F61" s="21">
        <f t="shared" si="17"/>
        <v>6277250</v>
      </c>
      <c r="G61" s="28">
        <f>+E61-F61</f>
        <v>17928399</v>
      </c>
      <c r="H61" s="23"/>
      <c r="I61" s="22">
        <f t="shared" si="2"/>
        <v>0.25932996053937657</v>
      </c>
      <c r="J61" s="10"/>
    </row>
    <row r="62" spans="1:10" ht="13.8" hidden="1" x14ac:dyDescent="0.3">
      <c r="A62">
        <f t="shared" si="0"/>
        <v>14</v>
      </c>
      <c r="B62" s="30" t="s">
        <v>396</v>
      </c>
      <c r="C62" s="24" t="s">
        <v>397</v>
      </c>
      <c r="D62" s="26">
        <v>5872400</v>
      </c>
      <c r="E62" s="26">
        <v>8490400</v>
      </c>
      <c r="F62" s="26">
        <v>2618000</v>
      </c>
      <c r="G62" s="29">
        <f t="shared" si="1"/>
        <v>5872400</v>
      </c>
      <c r="H62" s="25"/>
      <c r="I62" s="27">
        <f t="shared" si="2"/>
        <v>0.30834825214359746</v>
      </c>
      <c r="J62" s="10"/>
    </row>
    <row r="63" spans="1:10" ht="13.8" hidden="1" x14ac:dyDescent="0.3">
      <c r="A63">
        <f t="shared" si="0"/>
        <v>14</v>
      </c>
      <c r="B63" s="30" t="s">
        <v>398</v>
      </c>
      <c r="C63" s="24" t="s">
        <v>399</v>
      </c>
      <c r="D63" s="26">
        <v>0</v>
      </c>
      <c r="E63" s="26">
        <v>0</v>
      </c>
      <c r="F63" s="26">
        <v>0</v>
      </c>
      <c r="G63" s="29">
        <f t="shared" si="1"/>
        <v>0</v>
      </c>
      <c r="H63" s="25"/>
      <c r="I63" s="27" t="e">
        <f t="shared" si="2"/>
        <v>#DIV/0!</v>
      </c>
      <c r="J63" s="10"/>
    </row>
    <row r="64" spans="1:10" ht="13.8" hidden="1" x14ac:dyDescent="0.3">
      <c r="A64">
        <f t="shared" si="0"/>
        <v>14</v>
      </c>
      <c r="B64" s="24" t="s">
        <v>79</v>
      </c>
      <c r="C64" s="24" t="s">
        <v>80</v>
      </c>
      <c r="D64" s="26">
        <v>31995999</v>
      </c>
      <c r="E64" s="26">
        <v>11995999</v>
      </c>
      <c r="F64" s="26">
        <v>0</v>
      </c>
      <c r="G64" s="29">
        <f t="shared" si="1"/>
        <v>11995999</v>
      </c>
      <c r="H64" s="25"/>
      <c r="I64" s="27">
        <f t="shared" si="2"/>
        <v>0</v>
      </c>
      <c r="J64" s="10"/>
    </row>
    <row r="65" spans="1:10" ht="13.8" hidden="1" x14ac:dyDescent="0.3">
      <c r="A65">
        <f t="shared" si="0"/>
        <v>14</v>
      </c>
      <c r="B65" s="30" t="s">
        <v>449</v>
      </c>
      <c r="C65" s="24" t="s">
        <v>450</v>
      </c>
      <c r="D65" s="26">
        <v>0</v>
      </c>
      <c r="E65" s="26">
        <v>0</v>
      </c>
      <c r="F65" s="26">
        <v>0</v>
      </c>
      <c r="G65" s="29">
        <f t="shared" si="1"/>
        <v>0</v>
      </c>
      <c r="H65" s="25"/>
      <c r="I65" s="27" t="e">
        <f t="shared" si="2"/>
        <v>#DIV/0!</v>
      </c>
      <c r="J65" s="10"/>
    </row>
    <row r="66" spans="1:10" ht="13.8" hidden="1" x14ac:dyDescent="0.3">
      <c r="A66">
        <f t="shared" si="0"/>
        <v>14</v>
      </c>
      <c r="B66" s="30" t="s">
        <v>334</v>
      </c>
      <c r="C66" s="24" t="s">
        <v>267</v>
      </c>
      <c r="D66" s="26">
        <v>0</v>
      </c>
      <c r="E66" s="26">
        <v>3659250</v>
      </c>
      <c r="F66" s="26">
        <v>3659250</v>
      </c>
      <c r="G66" s="29">
        <f t="shared" si="1"/>
        <v>0</v>
      </c>
      <c r="H66" s="25"/>
      <c r="I66" s="27">
        <f t="shared" si="2"/>
        <v>1</v>
      </c>
      <c r="J66" s="10"/>
    </row>
    <row r="67" spans="1:10" ht="13.8" hidden="1" x14ac:dyDescent="0.3">
      <c r="A67">
        <f t="shared" si="0"/>
        <v>14</v>
      </c>
      <c r="B67" s="30" t="s">
        <v>504</v>
      </c>
      <c r="C67" s="24" t="s">
        <v>505</v>
      </c>
      <c r="D67" s="26">
        <v>0</v>
      </c>
      <c r="E67" s="26">
        <v>60000</v>
      </c>
      <c r="F67" s="26">
        <v>0</v>
      </c>
      <c r="G67" s="29">
        <f t="shared" si="1"/>
        <v>60000</v>
      </c>
      <c r="H67" s="25"/>
      <c r="I67" s="27">
        <f t="shared" si="2"/>
        <v>0</v>
      </c>
      <c r="J67" s="10"/>
    </row>
    <row r="68" spans="1:10" ht="13.8" hidden="1" x14ac:dyDescent="0.3">
      <c r="A68">
        <f t="shared" si="0"/>
        <v>10</v>
      </c>
      <c r="B68" s="18" t="s">
        <v>81</v>
      </c>
      <c r="C68" s="18" t="s">
        <v>82</v>
      </c>
      <c r="D68" s="21">
        <f>SUM(D69:D73)</f>
        <v>60071000</v>
      </c>
      <c r="E68" s="21">
        <f>SUM(E69:E73)</f>
        <v>21097218</v>
      </c>
      <c r="F68" s="21">
        <f>SUM(F69:F73)</f>
        <v>12487860</v>
      </c>
      <c r="G68" s="28">
        <f t="shared" si="1"/>
        <v>8609358</v>
      </c>
      <c r="H68" s="23"/>
      <c r="I68" s="22">
        <f t="shared" si="2"/>
        <v>0.59191974979829098</v>
      </c>
      <c r="J68" s="10"/>
    </row>
    <row r="69" spans="1:10" ht="13.8" hidden="1" x14ac:dyDescent="0.3">
      <c r="A69">
        <f t="shared" si="0"/>
        <v>14</v>
      </c>
      <c r="B69" s="24" t="s">
        <v>83</v>
      </c>
      <c r="C69" s="24" t="s">
        <v>84</v>
      </c>
      <c r="D69" s="26">
        <v>0</v>
      </c>
      <c r="E69" s="26">
        <v>20000</v>
      </c>
      <c r="F69" s="26">
        <v>0</v>
      </c>
      <c r="G69" s="29">
        <f t="shared" si="1"/>
        <v>20000</v>
      </c>
      <c r="H69" s="25"/>
      <c r="I69" s="27">
        <f t="shared" si="2"/>
        <v>0</v>
      </c>
      <c r="J69" s="10"/>
    </row>
    <row r="70" spans="1:10" ht="13.8" hidden="1" x14ac:dyDescent="0.3">
      <c r="A70">
        <f t="shared" si="0"/>
        <v>14</v>
      </c>
      <c r="B70" s="24" t="s">
        <v>85</v>
      </c>
      <c r="C70" s="24" t="s">
        <v>86</v>
      </c>
      <c r="D70" s="26">
        <v>0</v>
      </c>
      <c r="E70" s="26">
        <v>0</v>
      </c>
      <c r="F70" s="26">
        <v>0</v>
      </c>
      <c r="G70" s="29">
        <f t="shared" si="1"/>
        <v>0</v>
      </c>
      <c r="H70" s="25"/>
      <c r="I70" s="27" t="e">
        <f t="shared" si="2"/>
        <v>#DIV/0!</v>
      </c>
      <c r="J70" s="10"/>
    </row>
    <row r="71" spans="1:10" ht="13.8" hidden="1" x14ac:dyDescent="0.3">
      <c r="A71">
        <f t="shared" si="0"/>
        <v>14</v>
      </c>
      <c r="B71" s="24" t="s">
        <v>87</v>
      </c>
      <c r="C71" s="24" t="s">
        <v>88</v>
      </c>
      <c r="D71" s="26">
        <v>60071000</v>
      </c>
      <c r="E71" s="26">
        <v>14377968</v>
      </c>
      <c r="F71" s="26">
        <v>11803610</v>
      </c>
      <c r="G71" s="29">
        <f t="shared" si="1"/>
        <v>2574358</v>
      </c>
      <c r="H71" s="25"/>
      <c r="I71" s="27">
        <f t="shared" si="2"/>
        <v>0.82095119421603946</v>
      </c>
      <c r="J71" s="10"/>
    </row>
    <row r="72" spans="1:10" ht="13.8" hidden="1" x14ac:dyDescent="0.3">
      <c r="A72">
        <f t="shared" si="0"/>
        <v>14</v>
      </c>
      <c r="B72" s="30" t="s">
        <v>401</v>
      </c>
      <c r="C72" s="24" t="s">
        <v>400</v>
      </c>
      <c r="D72" s="26">
        <v>0</v>
      </c>
      <c r="E72" s="26">
        <v>0</v>
      </c>
      <c r="F72" s="26">
        <v>0</v>
      </c>
      <c r="G72" s="29">
        <f t="shared" si="1"/>
        <v>0</v>
      </c>
      <c r="H72" s="25"/>
      <c r="I72" s="27" t="e">
        <f t="shared" si="2"/>
        <v>#DIV/0!</v>
      </c>
      <c r="J72" s="10"/>
    </row>
    <row r="73" spans="1:10" ht="13.8" hidden="1" x14ac:dyDescent="0.3">
      <c r="A73">
        <f t="shared" si="0"/>
        <v>14</v>
      </c>
      <c r="B73" s="30" t="s">
        <v>335</v>
      </c>
      <c r="C73" s="24" t="s">
        <v>336</v>
      </c>
      <c r="D73" s="26">
        <v>0</v>
      </c>
      <c r="E73" s="26">
        <v>6699250</v>
      </c>
      <c r="F73" s="26">
        <v>684250</v>
      </c>
      <c r="G73" s="29">
        <f t="shared" si="1"/>
        <v>6015000</v>
      </c>
      <c r="H73" s="25"/>
      <c r="I73" s="27">
        <f t="shared" si="2"/>
        <v>0.10213829906332798</v>
      </c>
      <c r="J73" s="10"/>
    </row>
    <row r="74" spans="1:10" ht="13.8" hidden="1" x14ac:dyDescent="0.3">
      <c r="A74">
        <f t="shared" si="0"/>
        <v>10</v>
      </c>
      <c r="B74" s="18" t="s">
        <v>89</v>
      </c>
      <c r="C74" s="18" t="s">
        <v>90</v>
      </c>
      <c r="D74" s="21">
        <f>SUM(D75:D80)</f>
        <v>0</v>
      </c>
      <c r="E74" s="21">
        <f>SUM(E75:E80)</f>
        <v>27337823</v>
      </c>
      <c r="F74" s="21">
        <f>SUM(F75:F80)</f>
        <v>1639225</v>
      </c>
      <c r="G74" s="28">
        <f t="shared" si="1"/>
        <v>25698598</v>
      </c>
      <c r="H74" s="23"/>
      <c r="I74" s="22">
        <f t="shared" si="2"/>
        <v>5.996179725064428E-2</v>
      </c>
      <c r="J74" s="10"/>
    </row>
    <row r="75" spans="1:10" ht="13.8" hidden="1" x14ac:dyDescent="0.3">
      <c r="A75">
        <f t="shared" ref="A75:A138" si="18">LEN(B75)</f>
        <v>14</v>
      </c>
      <c r="B75" s="30" t="s">
        <v>337</v>
      </c>
      <c r="C75" s="24" t="s">
        <v>338</v>
      </c>
      <c r="D75" s="26">
        <v>0</v>
      </c>
      <c r="E75" s="26">
        <v>20459998</v>
      </c>
      <c r="F75" s="26">
        <v>0</v>
      </c>
      <c r="G75" s="29">
        <f t="shared" ref="G75:G177" si="19">+E75-F75</f>
        <v>20459998</v>
      </c>
      <c r="H75" s="25"/>
      <c r="I75" s="27">
        <f t="shared" si="2"/>
        <v>0</v>
      </c>
      <c r="J75" s="10"/>
    </row>
    <row r="76" spans="1:10" ht="13.8" hidden="1" x14ac:dyDescent="0.3">
      <c r="A76">
        <f t="shared" si="18"/>
        <v>14</v>
      </c>
      <c r="B76" s="30" t="s">
        <v>339</v>
      </c>
      <c r="C76" s="24" t="s">
        <v>340</v>
      </c>
      <c r="D76" s="26">
        <v>0</v>
      </c>
      <c r="E76" s="26">
        <v>3390125</v>
      </c>
      <c r="F76" s="26">
        <v>104125</v>
      </c>
      <c r="G76" s="29">
        <f t="shared" si="19"/>
        <v>3286000</v>
      </c>
      <c r="H76" s="25"/>
      <c r="I76" s="27">
        <f t="shared" si="2"/>
        <v>3.0714206703292651E-2</v>
      </c>
      <c r="J76" s="10"/>
    </row>
    <row r="77" spans="1:10" ht="13.8" hidden="1" x14ac:dyDescent="0.3">
      <c r="A77">
        <f t="shared" si="18"/>
        <v>14</v>
      </c>
      <c r="B77" s="30" t="s">
        <v>91</v>
      </c>
      <c r="C77" s="24" t="s">
        <v>446</v>
      </c>
      <c r="D77" s="26">
        <v>0</v>
      </c>
      <c r="E77" s="26">
        <v>0</v>
      </c>
      <c r="F77" s="26">
        <v>0</v>
      </c>
      <c r="G77" s="29">
        <f t="shared" si="19"/>
        <v>0</v>
      </c>
      <c r="H77" s="25"/>
      <c r="I77" s="27" t="e">
        <f t="shared" si="2"/>
        <v>#DIV/0!</v>
      </c>
      <c r="J77" s="10"/>
    </row>
    <row r="78" spans="1:10" ht="13.8" hidden="1" x14ac:dyDescent="0.3">
      <c r="A78">
        <f t="shared" si="18"/>
        <v>14</v>
      </c>
      <c r="B78" s="30" t="s">
        <v>414</v>
      </c>
      <c r="C78" s="24" t="s">
        <v>415</v>
      </c>
      <c r="D78" s="26">
        <v>0</v>
      </c>
      <c r="E78" s="26">
        <v>1404200</v>
      </c>
      <c r="F78" s="26">
        <v>1404200</v>
      </c>
      <c r="G78" s="29">
        <f t="shared" si="19"/>
        <v>0</v>
      </c>
      <c r="H78" s="25"/>
      <c r="I78" s="27">
        <f t="shared" si="2"/>
        <v>1</v>
      </c>
      <c r="J78" s="10"/>
    </row>
    <row r="79" spans="1:10" ht="13.8" hidden="1" x14ac:dyDescent="0.3">
      <c r="A79">
        <f t="shared" si="18"/>
        <v>14</v>
      </c>
      <c r="B79" s="30" t="s">
        <v>341</v>
      </c>
      <c r="C79" s="24" t="s">
        <v>342</v>
      </c>
      <c r="D79" s="26">
        <v>0</v>
      </c>
      <c r="E79" s="26">
        <v>2083500</v>
      </c>
      <c r="F79" s="26">
        <v>130900</v>
      </c>
      <c r="G79" s="29">
        <f t="shared" si="19"/>
        <v>1952600</v>
      </c>
      <c r="H79" s="25"/>
      <c r="I79" s="27">
        <f t="shared" si="2"/>
        <v>6.2826973842092626E-2</v>
      </c>
      <c r="J79" s="10"/>
    </row>
    <row r="80" spans="1:10" ht="13.8" hidden="1" x14ac:dyDescent="0.3">
      <c r="A80">
        <f t="shared" si="18"/>
        <v>14</v>
      </c>
      <c r="B80" s="30" t="s">
        <v>403</v>
      </c>
      <c r="C80" s="24" t="s">
        <v>402</v>
      </c>
      <c r="D80" s="26">
        <v>0</v>
      </c>
      <c r="E80" s="26">
        <v>0</v>
      </c>
      <c r="F80" s="26">
        <v>0</v>
      </c>
      <c r="G80" s="29">
        <f t="shared" si="19"/>
        <v>0</v>
      </c>
      <c r="H80" s="25"/>
      <c r="I80" s="27" t="e">
        <f t="shared" si="2"/>
        <v>#DIV/0!</v>
      </c>
      <c r="J80" s="10"/>
    </row>
    <row r="81" spans="1:10" ht="13.8" hidden="1" x14ac:dyDescent="0.3">
      <c r="A81">
        <f t="shared" si="18"/>
        <v>10</v>
      </c>
      <c r="B81" s="18" t="s">
        <v>93</v>
      </c>
      <c r="C81" s="18" t="s">
        <v>94</v>
      </c>
      <c r="D81" s="21">
        <f>SUM(D82:D87)</f>
        <v>0</v>
      </c>
      <c r="E81" s="21">
        <f>SUM(E82:E87)</f>
        <v>2213298</v>
      </c>
      <c r="F81" s="21">
        <f>SUM(F82:F87)</f>
        <v>1873298</v>
      </c>
      <c r="G81" s="28">
        <f t="shared" si="19"/>
        <v>340000</v>
      </c>
      <c r="H81" s="23"/>
      <c r="I81" s="22">
        <f t="shared" si="2"/>
        <v>0.84638308985053079</v>
      </c>
      <c r="J81" s="10"/>
    </row>
    <row r="82" spans="1:10" ht="13.8" hidden="1" x14ac:dyDescent="0.3">
      <c r="A82">
        <f t="shared" si="18"/>
        <v>14</v>
      </c>
      <c r="B82" s="24" t="s">
        <v>95</v>
      </c>
      <c r="C82" s="24" t="s">
        <v>96</v>
      </c>
      <c r="D82" s="26">
        <v>0</v>
      </c>
      <c r="E82" s="26">
        <v>1689800</v>
      </c>
      <c r="F82" s="26">
        <v>1689800</v>
      </c>
      <c r="G82" s="29">
        <f t="shared" si="19"/>
        <v>0</v>
      </c>
      <c r="H82" s="25"/>
      <c r="I82" s="27">
        <f t="shared" si="2"/>
        <v>1</v>
      </c>
      <c r="J82" s="10"/>
    </row>
    <row r="83" spans="1:10" ht="13.8" hidden="1" x14ac:dyDescent="0.3">
      <c r="A83">
        <f t="shared" si="18"/>
        <v>14</v>
      </c>
      <c r="B83" s="30" t="s">
        <v>343</v>
      </c>
      <c r="C83" s="24" t="s">
        <v>344</v>
      </c>
      <c r="D83" s="26">
        <v>0</v>
      </c>
      <c r="E83" s="26">
        <v>0</v>
      </c>
      <c r="F83" s="26">
        <v>0</v>
      </c>
      <c r="G83" s="29">
        <f t="shared" si="19"/>
        <v>0</v>
      </c>
      <c r="H83" s="25"/>
      <c r="I83" s="27" t="e">
        <f t="shared" si="2"/>
        <v>#DIV/0!</v>
      </c>
      <c r="J83" s="10"/>
    </row>
    <row r="84" spans="1:10" ht="13.8" hidden="1" x14ac:dyDescent="0.3">
      <c r="A84">
        <f t="shared" si="18"/>
        <v>14</v>
      </c>
      <c r="B84" s="30" t="s">
        <v>345</v>
      </c>
      <c r="C84" s="24" t="s">
        <v>346</v>
      </c>
      <c r="D84" s="26">
        <v>0</v>
      </c>
      <c r="E84" s="26">
        <v>0</v>
      </c>
      <c r="F84" s="26">
        <v>0</v>
      </c>
      <c r="G84" s="29">
        <f t="shared" si="19"/>
        <v>0</v>
      </c>
      <c r="H84" s="25"/>
      <c r="I84" s="27" t="e">
        <f t="shared" si="2"/>
        <v>#DIV/0!</v>
      </c>
      <c r="J84" s="10"/>
    </row>
    <row r="85" spans="1:10" ht="13.8" hidden="1" x14ac:dyDescent="0.3">
      <c r="A85">
        <f t="shared" si="18"/>
        <v>14</v>
      </c>
      <c r="B85" s="24" t="s">
        <v>97</v>
      </c>
      <c r="C85" s="24" t="s">
        <v>98</v>
      </c>
      <c r="D85" s="26">
        <v>0</v>
      </c>
      <c r="E85" s="26">
        <v>0</v>
      </c>
      <c r="F85" s="26">
        <v>0</v>
      </c>
      <c r="G85" s="29">
        <f t="shared" si="19"/>
        <v>0</v>
      </c>
      <c r="H85" s="25"/>
      <c r="I85" s="27" t="e">
        <f t="shared" si="2"/>
        <v>#DIV/0!</v>
      </c>
      <c r="J85" s="10"/>
    </row>
    <row r="86" spans="1:10" ht="13.8" hidden="1" x14ac:dyDescent="0.3">
      <c r="A86">
        <f t="shared" si="18"/>
        <v>14</v>
      </c>
      <c r="B86" s="30" t="s">
        <v>347</v>
      </c>
      <c r="C86" s="24" t="s">
        <v>348</v>
      </c>
      <c r="D86" s="26">
        <v>0</v>
      </c>
      <c r="E86" s="26">
        <v>0</v>
      </c>
      <c r="F86" s="26">
        <v>0</v>
      </c>
      <c r="G86" s="29">
        <f t="shared" si="19"/>
        <v>0</v>
      </c>
      <c r="H86" s="25"/>
      <c r="I86" s="27" t="e">
        <f t="shared" si="2"/>
        <v>#DIV/0!</v>
      </c>
      <c r="J86" s="10"/>
    </row>
    <row r="87" spans="1:10" ht="13.8" hidden="1" x14ac:dyDescent="0.3">
      <c r="A87">
        <f t="shared" si="18"/>
        <v>14</v>
      </c>
      <c r="B87" s="30" t="s">
        <v>349</v>
      </c>
      <c r="C87" s="24" t="s">
        <v>350</v>
      </c>
      <c r="D87" s="26">
        <v>0</v>
      </c>
      <c r="E87" s="26">
        <v>523498</v>
      </c>
      <c r="F87" s="26">
        <v>183498</v>
      </c>
      <c r="G87" s="29">
        <f t="shared" si="19"/>
        <v>340000</v>
      </c>
      <c r="H87" s="25"/>
      <c r="I87" s="27">
        <f t="shared" si="2"/>
        <v>0.35052282912255633</v>
      </c>
      <c r="J87" s="10"/>
    </row>
    <row r="88" spans="1:10" ht="13.8" hidden="1" x14ac:dyDescent="0.3">
      <c r="A88">
        <f t="shared" si="18"/>
        <v>10</v>
      </c>
      <c r="B88" s="18" t="s">
        <v>99</v>
      </c>
      <c r="C88" s="18" t="s">
        <v>100</v>
      </c>
      <c r="D88" s="21">
        <f>SUM(D89:D92)</f>
        <v>30000000</v>
      </c>
      <c r="E88" s="21">
        <f>SUM(E89:E92)</f>
        <v>37501380</v>
      </c>
      <c r="F88" s="21">
        <f>SUM(F89:F92)</f>
        <v>2501380</v>
      </c>
      <c r="G88" s="28">
        <f t="shared" si="19"/>
        <v>35000000</v>
      </c>
      <c r="H88" s="23"/>
      <c r="I88" s="22">
        <f t="shared" si="2"/>
        <v>6.6701012069422513E-2</v>
      </c>
      <c r="J88" s="10"/>
    </row>
    <row r="89" spans="1:10" ht="13.8" hidden="1" x14ac:dyDescent="0.3">
      <c r="A89">
        <f t="shared" si="18"/>
        <v>16</v>
      </c>
      <c r="B89" s="30" t="s">
        <v>351</v>
      </c>
      <c r="C89" s="24" t="s">
        <v>352</v>
      </c>
      <c r="D89" s="26">
        <v>0</v>
      </c>
      <c r="E89" s="26">
        <v>0</v>
      </c>
      <c r="F89" s="26">
        <v>0</v>
      </c>
      <c r="G89" s="29">
        <f t="shared" si="19"/>
        <v>0</v>
      </c>
      <c r="H89" s="23"/>
      <c r="I89" s="27" t="e">
        <f t="shared" si="2"/>
        <v>#DIV/0!</v>
      </c>
      <c r="J89" s="10"/>
    </row>
    <row r="90" spans="1:10" ht="13.8" hidden="1" x14ac:dyDescent="0.3">
      <c r="A90">
        <f t="shared" si="18"/>
        <v>14</v>
      </c>
      <c r="B90" s="30" t="s">
        <v>468</v>
      </c>
      <c r="C90" s="24" t="s">
        <v>469</v>
      </c>
      <c r="D90" s="26">
        <v>0</v>
      </c>
      <c r="E90" s="26">
        <v>0</v>
      </c>
      <c r="F90" s="26">
        <v>0</v>
      </c>
      <c r="G90" s="29">
        <f t="shared" si="19"/>
        <v>0</v>
      </c>
      <c r="H90" s="23"/>
      <c r="I90" s="27" t="e">
        <f t="shared" si="2"/>
        <v>#DIV/0!</v>
      </c>
      <c r="J90" s="10"/>
    </row>
    <row r="91" spans="1:10" ht="13.8" hidden="1" x14ac:dyDescent="0.3">
      <c r="A91">
        <f t="shared" si="18"/>
        <v>14</v>
      </c>
      <c r="B91" s="30" t="s">
        <v>470</v>
      </c>
      <c r="C91" s="24" t="s">
        <v>471</v>
      </c>
      <c r="D91" s="26">
        <v>0</v>
      </c>
      <c r="E91" s="26">
        <v>0</v>
      </c>
      <c r="F91" s="26">
        <v>0</v>
      </c>
      <c r="G91" s="29">
        <f t="shared" si="19"/>
        <v>0</v>
      </c>
      <c r="H91" s="23"/>
      <c r="I91" s="27" t="e">
        <f t="shared" si="2"/>
        <v>#DIV/0!</v>
      </c>
      <c r="J91" s="10"/>
    </row>
    <row r="92" spans="1:10" ht="13.8" hidden="1" x14ac:dyDescent="0.3">
      <c r="A92">
        <f t="shared" si="18"/>
        <v>14</v>
      </c>
      <c r="B92" s="24" t="s">
        <v>101</v>
      </c>
      <c r="C92" s="24" t="s">
        <v>486</v>
      </c>
      <c r="D92" s="26">
        <v>30000000</v>
      </c>
      <c r="E92" s="26">
        <v>37501380</v>
      </c>
      <c r="F92" s="26">
        <v>2501380</v>
      </c>
      <c r="G92" s="29">
        <f t="shared" si="19"/>
        <v>35000000</v>
      </c>
      <c r="H92" s="25"/>
      <c r="I92" s="27">
        <f t="shared" si="2"/>
        <v>6.6701012069422513E-2</v>
      </c>
      <c r="J92" s="10"/>
    </row>
    <row r="93" spans="1:10" ht="13.8" hidden="1" x14ac:dyDescent="0.3">
      <c r="A93">
        <f t="shared" si="18"/>
        <v>8</v>
      </c>
      <c r="B93" s="18" t="s">
        <v>102</v>
      </c>
      <c r="C93" s="18" t="s">
        <v>103</v>
      </c>
      <c r="D93" s="21">
        <f>+D94+D99+D110+D113+D120+D127+D105+D123</f>
        <v>446119984</v>
      </c>
      <c r="E93" s="21">
        <f>+E94+E99+E110+E113+E120+E127+E105+E123</f>
        <v>501573554</v>
      </c>
      <c r="F93" s="21">
        <f>+F94+F99+F110+F113+F120+F127+F105+F123</f>
        <v>106840785</v>
      </c>
      <c r="G93" s="28">
        <f t="shared" si="19"/>
        <v>394732769</v>
      </c>
      <c r="H93" s="23"/>
      <c r="I93" s="22">
        <f t="shared" si="2"/>
        <v>0.21301120074604252</v>
      </c>
      <c r="J93" s="10"/>
    </row>
    <row r="94" spans="1:10" ht="13.8" hidden="1" x14ac:dyDescent="0.3">
      <c r="A94">
        <f t="shared" si="18"/>
        <v>10</v>
      </c>
      <c r="B94" s="18" t="s">
        <v>104</v>
      </c>
      <c r="C94" s="18" t="s">
        <v>105</v>
      </c>
      <c r="D94" s="21">
        <f>SUM(D95:D98)</f>
        <v>16383000</v>
      </c>
      <c r="E94" s="21">
        <f>SUM(E95:E98)</f>
        <v>99089781</v>
      </c>
      <c r="F94" s="21">
        <f>SUM(F95:F98)</f>
        <v>18346500</v>
      </c>
      <c r="G94" s="28">
        <f t="shared" si="19"/>
        <v>80743281</v>
      </c>
      <c r="H94" s="23"/>
      <c r="I94" s="22">
        <f t="shared" si="2"/>
        <v>0.18515027296306166</v>
      </c>
      <c r="J94" s="10"/>
    </row>
    <row r="95" spans="1:10" ht="13.8" hidden="1" x14ac:dyDescent="0.3">
      <c r="A95">
        <f t="shared" si="18"/>
        <v>14</v>
      </c>
      <c r="B95" s="30" t="s">
        <v>383</v>
      </c>
      <c r="C95" s="24" t="s">
        <v>384</v>
      </c>
      <c r="D95" s="26">
        <v>0</v>
      </c>
      <c r="E95" s="26">
        <v>1179600</v>
      </c>
      <c r="F95" s="26">
        <v>999600</v>
      </c>
      <c r="G95" s="29">
        <f t="shared" si="19"/>
        <v>180000</v>
      </c>
      <c r="H95" s="25"/>
      <c r="I95" s="27">
        <f t="shared" si="2"/>
        <v>0.84740590030518825</v>
      </c>
      <c r="J95" s="10"/>
    </row>
    <row r="96" spans="1:10" ht="13.8" hidden="1" x14ac:dyDescent="0.3">
      <c r="A96">
        <f t="shared" si="18"/>
        <v>14</v>
      </c>
      <c r="B96" s="30" t="s">
        <v>506</v>
      </c>
      <c r="C96" s="24" t="s">
        <v>507</v>
      </c>
      <c r="D96" s="26">
        <v>0</v>
      </c>
      <c r="E96" s="26">
        <v>72941050</v>
      </c>
      <c r="F96" s="26">
        <v>0</v>
      </c>
      <c r="G96" s="29">
        <f t="shared" si="19"/>
        <v>72941050</v>
      </c>
      <c r="H96" s="25"/>
      <c r="I96" s="27">
        <f t="shared" si="2"/>
        <v>0</v>
      </c>
      <c r="J96" s="10"/>
    </row>
    <row r="97" spans="1:10" ht="13.8" hidden="1" x14ac:dyDescent="0.3">
      <c r="A97">
        <f t="shared" si="18"/>
        <v>14</v>
      </c>
      <c r="B97" s="30" t="s">
        <v>353</v>
      </c>
      <c r="C97" s="24" t="s">
        <v>354</v>
      </c>
      <c r="D97" s="26">
        <v>0</v>
      </c>
      <c r="E97" s="26">
        <v>963900</v>
      </c>
      <c r="F97" s="26">
        <v>963900</v>
      </c>
      <c r="G97" s="29">
        <f t="shared" si="19"/>
        <v>0</v>
      </c>
      <c r="H97" s="25"/>
      <c r="I97" s="27">
        <f t="shared" si="2"/>
        <v>1</v>
      </c>
      <c r="J97" s="32"/>
    </row>
    <row r="98" spans="1:10" ht="13.8" hidden="1" x14ac:dyDescent="0.3">
      <c r="A98">
        <f t="shared" si="18"/>
        <v>14</v>
      </c>
      <c r="B98" s="24" t="s">
        <v>106</v>
      </c>
      <c r="C98" s="24" t="s">
        <v>107</v>
      </c>
      <c r="D98" s="26">
        <v>16383000</v>
      </c>
      <c r="E98" s="26">
        <v>24005231</v>
      </c>
      <c r="F98" s="26">
        <v>16383000</v>
      </c>
      <c r="G98" s="29">
        <f t="shared" si="19"/>
        <v>7622231</v>
      </c>
      <c r="H98" s="25"/>
      <c r="I98" s="27">
        <f t="shared" si="2"/>
        <v>0.68247624861431244</v>
      </c>
      <c r="J98" s="10"/>
    </row>
    <row r="99" spans="1:10" ht="13.8" hidden="1" x14ac:dyDescent="0.3">
      <c r="A99">
        <f t="shared" si="18"/>
        <v>10</v>
      </c>
      <c r="B99" s="18" t="s">
        <v>108</v>
      </c>
      <c r="C99" s="18" t="s">
        <v>43</v>
      </c>
      <c r="D99" s="21">
        <f>SUM(D100:D104)</f>
        <v>120000000</v>
      </c>
      <c r="E99" s="21">
        <f>SUM(E100:E104)</f>
        <v>109882845</v>
      </c>
      <c r="F99" s="21">
        <f>SUM(F100:F104)</f>
        <v>81013350</v>
      </c>
      <c r="G99" s="28">
        <f t="shared" si="19"/>
        <v>28869495</v>
      </c>
      <c r="H99" s="23"/>
      <c r="I99" s="22">
        <f t="shared" si="2"/>
        <v>0.73727022630329597</v>
      </c>
      <c r="J99" s="10"/>
    </row>
    <row r="100" spans="1:10" ht="13.8" hidden="1" x14ac:dyDescent="0.3">
      <c r="A100">
        <f t="shared" si="18"/>
        <v>14</v>
      </c>
      <c r="B100" s="24" t="s">
        <v>109</v>
      </c>
      <c r="C100" s="24" t="s">
        <v>110</v>
      </c>
      <c r="D100" s="26">
        <v>0</v>
      </c>
      <c r="E100" s="26">
        <v>0</v>
      </c>
      <c r="F100" s="26">
        <v>0</v>
      </c>
      <c r="G100" s="29">
        <f t="shared" si="19"/>
        <v>0</v>
      </c>
      <c r="H100" s="25"/>
      <c r="I100" s="27" t="e">
        <f t="shared" si="2"/>
        <v>#DIV/0!</v>
      </c>
      <c r="J100" s="10"/>
    </row>
    <row r="101" spans="1:10" ht="13.8" hidden="1" x14ac:dyDescent="0.3">
      <c r="A101">
        <f t="shared" si="18"/>
        <v>14</v>
      </c>
      <c r="B101" s="30" t="s">
        <v>432</v>
      </c>
      <c r="C101" s="24" t="s">
        <v>433</v>
      </c>
      <c r="D101" s="26">
        <v>0</v>
      </c>
      <c r="E101" s="26">
        <v>16003494</v>
      </c>
      <c r="F101" s="26">
        <v>0</v>
      </c>
      <c r="G101" s="29">
        <f t="shared" si="19"/>
        <v>16003494</v>
      </c>
      <c r="H101" s="25"/>
      <c r="I101" s="27">
        <f t="shared" si="2"/>
        <v>0</v>
      </c>
      <c r="J101" s="10"/>
    </row>
    <row r="102" spans="1:10" ht="13.8" hidden="1" x14ac:dyDescent="0.3">
      <c r="A102">
        <f t="shared" si="18"/>
        <v>14</v>
      </c>
      <c r="B102" s="30" t="s">
        <v>404</v>
      </c>
      <c r="C102" s="24" t="s">
        <v>393</v>
      </c>
      <c r="D102" s="26">
        <v>80000000</v>
      </c>
      <c r="E102" s="26">
        <v>41980001</v>
      </c>
      <c r="F102" s="26">
        <v>40000000</v>
      </c>
      <c r="G102" s="29">
        <f t="shared" si="19"/>
        <v>1980001</v>
      </c>
      <c r="H102" s="25"/>
      <c r="I102" s="27">
        <f t="shared" si="2"/>
        <v>0.95283466048512</v>
      </c>
      <c r="J102" s="10"/>
    </row>
    <row r="103" spans="1:10" ht="13.8" hidden="1" x14ac:dyDescent="0.3">
      <c r="A103">
        <f t="shared" si="18"/>
        <v>14</v>
      </c>
      <c r="B103" s="30" t="s">
        <v>451</v>
      </c>
      <c r="C103" s="24" t="s">
        <v>112</v>
      </c>
      <c r="D103" s="26">
        <v>0</v>
      </c>
      <c r="E103" s="26">
        <v>0</v>
      </c>
      <c r="F103" s="26">
        <v>0</v>
      </c>
      <c r="G103" s="29">
        <f t="shared" si="19"/>
        <v>0</v>
      </c>
      <c r="H103" s="25"/>
      <c r="I103" s="27" t="e">
        <f t="shared" si="2"/>
        <v>#DIV/0!</v>
      </c>
      <c r="J103" s="10"/>
    </row>
    <row r="104" spans="1:10" ht="13.8" hidden="1" x14ac:dyDescent="0.3">
      <c r="A104">
        <f t="shared" si="18"/>
        <v>14</v>
      </c>
      <c r="B104" s="24" t="s">
        <v>111</v>
      </c>
      <c r="C104" s="24" t="s">
        <v>112</v>
      </c>
      <c r="D104" s="26">
        <v>40000000</v>
      </c>
      <c r="E104" s="26">
        <v>51899350</v>
      </c>
      <c r="F104" s="26">
        <v>41013350</v>
      </c>
      <c r="G104" s="29">
        <f t="shared" si="19"/>
        <v>10886000</v>
      </c>
      <c r="H104" s="25"/>
      <c r="I104" s="27">
        <f t="shared" si="2"/>
        <v>0.79024785474191872</v>
      </c>
      <c r="J104" s="10"/>
    </row>
    <row r="105" spans="1:10" ht="13.8" hidden="1" x14ac:dyDescent="0.3">
      <c r="A105">
        <f t="shared" si="18"/>
        <v>10</v>
      </c>
      <c r="B105" s="31" t="s">
        <v>355</v>
      </c>
      <c r="C105" s="18" t="s">
        <v>356</v>
      </c>
      <c r="D105" s="21">
        <f>SUM(D106:D109)</f>
        <v>0</v>
      </c>
      <c r="E105" s="21">
        <f t="shared" ref="E105:F105" si="20">SUM(E106:E109)</f>
        <v>8135283</v>
      </c>
      <c r="F105" s="21">
        <f t="shared" si="20"/>
        <v>7439285</v>
      </c>
      <c r="G105" s="28">
        <f>+E105-F105</f>
        <v>695998</v>
      </c>
      <c r="H105" s="23"/>
      <c r="I105" s="22">
        <f t="shared" si="2"/>
        <v>0.91444698358987631</v>
      </c>
      <c r="J105" s="10"/>
    </row>
    <row r="106" spans="1:10" ht="13.8" hidden="1" x14ac:dyDescent="0.3">
      <c r="A106">
        <f t="shared" si="18"/>
        <v>14</v>
      </c>
      <c r="B106" s="30" t="s">
        <v>416</v>
      </c>
      <c r="C106" s="24" t="s">
        <v>417</v>
      </c>
      <c r="D106" s="26">
        <v>0</v>
      </c>
      <c r="E106" s="26">
        <v>770373</v>
      </c>
      <c r="F106" s="26">
        <v>74375</v>
      </c>
      <c r="G106" s="29">
        <f t="shared" ref="G106:G109" si="21">+E106-F106</f>
        <v>695998</v>
      </c>
      <c r="H106" s="23"/>
      <c r="I106" s="27">
        <f t="shared" si="2"/>
        <v>9.6544141604132022E-2</v>
      </c>
      <c r="J106" s="10"/>
    </row>
    <row r="107" spans="1:10" ht="13.8" hidden="1" x14ac:dyDescent="0.3">
      <c r="A107">
        <f t="shared" si="18"/>
        <v>14</v>
      </c>
      <c r="B107" s="30" t="s">
        <v>357</v>
      </c>
      <c r="C107" s="24" t="s">
        <v>358</v>
      </c>
      <c r="D107" s="26">
        <v>0</v>
      </c>
      <c r="E107" s="26">
        <v>4742150</v>
      </c>
      <c r="F107" s="26">
        <v>4742150</v>
      </c>
      <c r="G107" s="29">
        <f t="shared" si="21"/>
        <v>0</v>
      </c>
      <c r="H107" s="25"/>
      <c r="I107" s="27">
        <f t="shared" si="2"/>
        <v>1</v>
      </c>
      <c r="J107" s="10"/>
    </row>
    <row r="108" spans="1:10" ht="13.8" hidden="1" x14ac:dyDescent="0.3">
      <c r="A108">
        <f t="shared" si="18"/>
        <v>14</v>
      </c>
      <c r="B108" s="30" t="s">
        <v>418</v>
      </c>
      <c r="C108" s="24" t="s">
        <v>419</v>
      </c>
      <c r="D108" s="26">
        <v>0</v>
      </c>
      <c r="E108" s="26">
        <v>2622760</v>
      </c>
      <c r="F108" s="26">
        <v>2622760</v>
      </c>
      <c r="G108" s="29">
        <f t="shared" si="21"/>
        <v>0</v>
      </c>
      <c r="H108" s="25"/>
      <c r="I108" s="27">
        <f t="shared" si="2"/>
        <v>1</v>
      </c>
      <c r="J108" s="10"/>
    </row>
    <row r="109" spans="1:10" ht="13.8" hidden="1" x14ac:dyDescent="0.3">
      <c r="A109">
        <f t="shared" si="18"/>
        <v>14</v>
      </c>
      <c r="B109" s="30" t="s">
        <v>405</v>
      </c>
      <c r="C109" s="24" t="s">
        <v>406</v>
      </c>
      <c r="D109" s="26">
        <v>0</v>
      </c>
      <c r="E109" s="26">
        <v>0</v>
      </c>
      <c r="F109" s="26">
        <v>0</v>
      </c>
      <c r="G109" s="29">
        <f t="shared" si="21"/>
        <v>0</v>
      </c>
      <c r="H109" s="25"/>
      <c r="I109" s="27" t="e">
        <f t="shared" si="2"/>
        <v>#DIV/0!</v>
      </c>
      <c r="J109" s="10"/>
    </row>
    <row r="110" spans="1:10" ht="13.8" hidden="1" x14ac:dyDescent="0.3">
      <c r="A110">
        <f t="shared" si="18"/>
        <v>10</v>
      </c>
      <c r="B110" s="18" t="s">
        <v>113</v>
      </c>
      <c r="C110" s="18" t="s">
        <v>47</v>
      </c>
      <c r="D110" s="21">
        <f>SUM(D111:D112)</f>
        <v>80822800</v>
      </c>
      <c r="E110" s="21">
        <f>SUM(E111:E112)</f>
        <v>90122800</v>
      </c>
      <c r="F110" s="21">
        <f>SUM(F111:F112)</f>
        <v>0</v>
      </c>
      <c r="G110" s="28">
        <f t="shared" si="19"/>
        <v>90122800</v>
      </c>
      <c r="H110" s="23"/>
      <c r="I110" s="22">
        <f t="shared" si="2"/>
        <v>0</v>
      </c>
      <c r="J110" s="10"/>
    </row>
    <row r="111" spans="1:10" ht="13.8" hidden="1" x14ac:dyDescent="0.3">
      <c r="A111">
        <f t="shared" si="18"/>
        <v>14</v>
      </c>
      <c r="B111" s="30" t="s">
        <v>359</v>
      </c>
      <c r="C111" s="24" t="s">
        <v>360</v>
      </c>
      <c r="D111" s="26">
        <v>0</v>
      </c>
      <c r="E111" s="26">
        <v>8500000</v>
      </c>
      <c r="F111" s="26">
        <v>0</v>
      </c>
      <c r="G111" s="29">
        <f t="shared" si="19"/>
        <v>8500000</v>
      </c>
      <c r="H111" s="25"/>
      <c r="I111" s="27">
        <f t="shared" si="2"/>
        <v>0</v>
      </c>
      <c r="J111" s="10"/>
    </row>
    <row r="112" spans="1:10" ht="13.8" hidden="1" x14ac:dyDescent="0.3">
      <c r="A112">
        <f t="shared" si="18"/>
        <v>14</v>
      </c>
      <c r="B112" s="24" t="s">
        <v>114</v>
      </c>
      <c r="C112" s="24" t="s">
        <v>115</v>
      </c>
      <c r="D112" s="26">
        <v>80822800</v>
      </c>
      <c r="E112" s="26">
        <v>81622800</v>
      </c>
      <c r="F112" s="26">
        <v>0</v>
      </c>
      <c r="G112" s="29">
        <f t="shared" si="19"/>
        <v>81622800</v>
      </c>
      <c r="H112" s="25"/>
      <c r="I112" s="27">
        <f t="shared" si="2"/>
        <v>0</v>
      </c>
      <c r="J112" s="10"/>
    </row>
    <row r="113" spans="1:10" ht="13.8" hidden="1" x14ac:dyDescent="0.3">
      <c r="A113">
        <f t="shared" si="18"/>
        <v>10</v>
      </c>
      <c r="B113" s="18" t="s">
        <v>116</v>
      </c>
      <c r="C113" s="18" t="s">
        <v>117</v>
      </c>
      <c r="D113" s="21">
        <f>SUM(D114:D119)</f>
        <v>0</v>
      </c>
      <c r="E113" s="21">
        <f>SUM(E114:E119)</f>
        <v>13186656</v>
      </c>
      <c r="F113" s="21">
        <f>SUM(F114:F119)</f>
        <v>41650</v>
      </c>
      <c r="G113" s="28">
        <f t="shared" si="19"/>
        <v>13145006</v>
      </c>
      <c r="H113" s="23"/>
      <c r="I113" s="22">
        <f t="shared" si="2"/>
        <v>3.1584959826054461E-3</v>
      </c>
      <c r="J113" s="10"/>
    </row>
    <row r="114" spans="1:10" ht="13.8" hidden="1" x14ac:dyDescent="0.3">
      <c r="A114">
        <f t="shared" si="18"/>
        <v>14</v>
      </c>
      <c r="B114" s="30" t="s">
        <v>385</v>
      </c>
      <c r="C114" s="24" t="s">
        <v>380</v>
      </c>
      <c r="D114" s="26">
        <v>0</v>
      </c>
      <c r="E114" s="26">
        <v>0</v>
      </c>
      <c r="F114" s="26">
        <v>0</v>
      </c>
      <c r="G114" s="29">
        <f t="shared" si="19"/>
        <v>0</v>
      </c>
      <c r="H114" s="23"/>
      <c r="I114" s="27" t="e">
        <f t="shared" si="2"/>
        <v>#DIV/0!</v>
      </c>
      <c r="J114" s="10"/>
    </row>
    <row r="115" spans="1:10" ht="13.8" hidden="1" x14ac:dyDescent="0.3">
      <c r="A115">
        <f t="shared" si="18"/>
        <v>14</v>
      </c>
      <c r="B115" s="30" t="s">
        <v>386</v>
      </c>
      <c r="C115" s="24" t="s">
        <v>389</v>
      </c>
      <c r="D115" s="26">
        <v>0</v>
      </c>
      <c r="E115" s="26">
        <v>41650</v>
      </c>
      <c r="F115" s="26">
        <v>41650</v>
      </c>
      <c r="G115" s="29">
        <f t="shared" si="19"/>
        <v>0</v>
      </c>
      <c r="H115" s="23"/>
      <c r="I115" s="27">
        <f t="shared" si="2"/>
        <v>1</v>
      </c>
      <c r="J115" s="10"/>
    </row>
    <row r="116" spans="1:10" ht="13.8" hidden="1" x14ac:dyDescent="0.3">
      <c r="A116">
        <f t="shared" si="18"/>
        <v>14</v>
      </c>
      <c r="B116" s="30" t="s">
        <v>387</v>
      </c>
      <c r="C116" s="24" t="s">
        <v>390</v>
      </c>
      <c r="D116" s="26">
        <v>0</v>
      </c>
      <c r="E116" s="26">
        <v>0</v>
      </c>
      <c r="F116" s="26">
        <v>0</v>
      </c>
      <c r="G116" s="29">
        <f t="shared" si="19"/>
        <v>0</v>
      </c>
      <c r="H116" s="23"/>
      <c r="I116" s="27" t="e">
        <f t="shared" si="2"/>
        <v>#DIV/0!</v>
      </c>
      <c r="J116" s="10"/>
    </row>
    <row r="117" spans="1:10" ht="13.8" hidden="1" x14ac:dyDescent="0.3">
      <c r="A117">
        <f t="shared" si="18"/>
        <v>14</v>
      </c>
      <c r="B117" s="30" t="s">
        <v>361</v>
      </c>
      <c r="C117" s="24" t="s">
        <v>362</v>
      </c>
      <c r="D117" s="26">
        <v>0</v>
      </c>
      <c r="E117" s="26">
        <v>10357005</v>
      </c>
      <c r="F117" s="26">
        <v>0</v>
      </c>
      <c r="G117" s="29">
        <f t="shared" si="19"/>
        <v>10357005</v>
      </c>
      <c r="H117" s="25"/>
      <c r="I117" s="27">
        <f>+F117/E117</f>
        <v>0</v>
      </c>
      <c r="J117" s="10"/>
    </row>
    <row r="118" spans="1:10" ht="13.8" hidden="1" x14ac:dyDescent="0.3">
      <c r="A118">
        <f t="shared" si="18"/>
        <v>14</v>
      </c>
      <c r="B118" s="24" t="s">
        <v>118</v>
      </c>
      <c r="C118" s="24" t="s">
        <v>119</v>
      </c>
      <c r="D118" s="26">
        <v>0</v>
      </c>
      <c r="E118" s="26">
        <v>0</v>
      </c>
      <c r="F118" s="26">
        <v>0</v>
      </c>
      <c r="G118" s="29">
        <f t="shared" si="19"/>
        <v>0</v>
      </c>
      <c r="H118" s="25"/>
      <c r="I118" s="27" t="e">
        <f t="shared" si="2"/>
        <v>#DIV/0!</v>
      </c>
      <c r="J118" s="10"/>
    </row>
    <row r="119" spans="1:10" ht="13.8" hidden="1" x14ac:dyDescent="0.3">
      <c r="A119">
        <f t="shared" si="18"/>
        <v>14</v>
      </c>
      <c r="B119" s="30" t="s">
        <v>388</v>
      </c>
      <c r="C119" s="24" t="s">
        <v>391</v>
      </c>
      <c r="D119" s="26">
        <v>0</v>
      </c>
      <c r="E119" s="26">
        <v>2788001</v>
      </c>
      <c r="F119" s="26">
        <v>0</v>
      </c>
      <c r="G119" s="29">
        <f t="shared" si="19"/>
        <v>2788001</v>
      </c>
      <c r="H119" s="25"/>
      <c r="I119" s="27">
        <f t="shared" si="2"/>
        <v>0</v>
      </c>
      <c r="J119" s="10"/>
    </row>
    <row r="120" spans="1:10" ht="13.8" hidden="1" x14ac:dyDescent="0.3">
      <c r="A120">
        <f t="shared" si="18"/>
        <v>10</v>
      </c>
      <c r="B120" s="18" t="s">
        <v>120</v>
      </c>
      <c r="C120" s="18" t="s">
        <v>51</v>
      </c>
      <c r="D120" s="21">
        <f>SUM(D121:D122)</f>
        <v>14220444</v>
      </c>
      <c r="E120" s="21">
        <f>SUM(E121:E122)</f>
        <v>14220444</v>
      </c>
      <c r="F120" s="21">
        <f>SUM(F121:F122)</f>
        <v>0</v>
      </c>
      <c r="G120" s="28">
        <f t="shared" si="19"/>
        <v>14220444</v>
      </c>
      <c r="H120" s="23"/>
      <c r="I120" s="22">
        <f t="shared" si="2"/>
        <v>0</v>
      </c>
      <c r="J120" s="10"/>
    </row>
    <row r="121" spans="1:10" ht="13.8" hidden="1" x14ac:dyDescent="0.3">
      <c r="A121">
        <f t="shared" si="18"/>
        <v>14</v>
      </c>
      <c r="B121" s="30" t="s">
        <v>363</v>
      </c>
      <c r="C121" s="24" t="s">
        <v>364</v>
      </c>
      <c r="D121" s="26">
        <v>0</v>
      </c>
      <c r="E121" s="26">
        <v>0</v>
      </c>
      <c r="F121" s="26">
        <v>0</v>
      </c>
      <c r="G121" s="29">
        <f t="shared" si="19"/>
        <v>0</v>
      </c>
      <c r="H121" s="25"/>
      <c r="I121" s="27" t="e">
        <f t="shared" si="2"/>
        <v>#DIV/0!</v>
      </c>
      <c r="J121" s="10"/>
    </row>
    <row r="122" spans="1:10" ht="13.8" hidden="1" x14ac:dyDescent="0.3">
      <c r="A122">
        <f t="shared" si="18"/>
        <v>14</v>
      </c>
      <c r="B122" s="24" t="s">
        <v>121</v>
      </c>
      <c r="C122" s="24" t="s">
        <v>122</v>
      </c>
      <c r="D122" s="26">
        <v>14220444</v>
      </c>
      <c r="E122" s="26">
        <v>14220444</v>
      </c>
      <c r="F122" s="26">
        <v>0</v>
      </c>
      <c r="G122" s="29">
        <f t="shared" si="19"/>
        <v>14220444</v>
      </c>
      <c r="H122" s="25"/>
      <c r="I122" s="27">
        <f t="shared" si="2"/>
        <v>0</v>
      </c>
      <c r="J122" s="10"/>
    </row>
    <row r="123" spans="1:10" ht="13.8" hidden="1" x14ac:dyDescent="0.3">
      <c r="A123">
        <f t="shared" si="18"/>
        <v>10</v>
      </c>
      <c r="B123" s="31" t="s">
        <v>365</v>
      </c>
      <c r="C123" s="18" t="s">
        <v>366</v>
      </c>
      <c r="D123" s="21">
        <f>SUM(D124:D126)</f>
        <v>120000000</v>
      </c>
      <c r="E123" s="21">
        <f>SUM(E124:E126)</f>
        <v>121175000</v>
      </c>
      <c r="F123" s="21">
        <f>SUM(F124:F126)</f>
        <v>0</v>
      </c>
      <c r="G123" s="28">
        <f t="shared" si="19"/>
        <v>121175000</v>
      </c>
      <c r="H123" s="23"/>
      <c r="I123" s="22">
        <f t="shared" si="2"/>
        <v>0</v>
      </c>
      <c r="J123" s="10"/>
    </row>
    <row r="124" spans="1:10" ht="13.8" hidden="1" x14ac:dyDescent="0.3">
      <c r="A124">
        <f t="shared" si="18"/>
        <v>14</v>
      </c>
      <c r="B124" s="30" t="s">
        <v>472</v>
      </c>
      <c r="C124" s="24" t="s">
        <v>473</v>
      </c>
      <c r="D124" s="26">
        <v>0</v>
      </c>
      <c r="E124" s="26">
        <v>0</v>
      </c>
      <c r="F124" s="26">
        <v>0</v>
      </c>
      <c r="G124" s="29">
        <f t="shared" si="19"/>
        <v>0</v>
      </c>
      <c r="H124" s="25"/>
      <c r="I124" s="27" t="e">
        <f t="shared" si="2"/>
        <v>#DIV/0!</v>
      </c>
      <c r="J124" s="10"/>
    </row>
    <row r="125" spans="1:10" ht="13.8" hidden="1" x14ac:dyDescent="0.3">
      <c r="A125">
        <f t="shared" si="18"/>
        <v>14</v>
      </c>
      <c r="B125" s="30" t="s">
        <v>368</v>
      </c>
      <c r="C125" s="24" t="s">
        <v>367</v>
      </c>
      <c r="D125" s="26">
        <v>0</v>
      </c>
      <c r="E125" s="26">
        <v>1175000</v>
      </c>
      <c r="F125" s="26">
        <v>0</v>
      </c>
      <c r="G125" s="29">
        <f t="shared" si="19"/>
        <v>1175000</v>
      </c>
      <c r="H125" s="25"/>
      <c r="I125" s="27">
        <f t="shared" si="2"/>
        <v>0</v>
      </c>
      <c r="J125" s="10"/>
    </row>
    <row r="126" spans="1:10" ht="13.8" hidden="1" x14ac:dyDescent="0.3">
      <c r="A126">
        <f t="shared" si="18"/>
        <v>14</v>
      </c>
      <c r="B126" s="30" t="s">
        <v>474</v>
      </c>
      <c r="C126" s="24" t="s">
        <v>407</v>
      </c>
      <c r="D126" s="26">
        <v>120000000</v>
      </c>
      <c r="E126" s="26">
        <v>120000000</v>
      </c>
      <c r="F126" s="26">
        <v>0</v>
      </c>
      <c r="G126" s="29">
        <f t="shared" si="19"/>
        <v>120000000</v>
      </c>
      <c r="H126" s="25"/>
      <c r="I126" s="27">
        <f t="shared" si="2"/>
        <v>0</v>
      </c>
      <c r="J126" s="10"/>
    </row>
    <row r="127" spans="1:10" ht="13.8" hidden="1" x14ac:dyDescent="0.3">
      <c r="A127">
        <f t="shared" si="18"/>
        <v>10</v>
      </c>
      <c r="B127" s="18" t="s">
        <v>123</v>
      </c>
      <c r="C127" s="18" t="s">
        <v>124</v>
      </c>
      <c r="D127" s="21">
        <f>+D128</f>
        <v>94693740</v>
      </c>
      <c r="E127" s="21">
        <f>+E128</f>
        <v>45760745</v>
      </c>
      <c r="F127" s="21">
        <f>+F128</f>
        <v>0</v>
      </c>
      <c r="G127" s="28">
        <f t="shared" si="19"/>
        <v>45760745</v>
      </c>
      <c r="H127" s="23"/>
      <c r="I127" s="22">
        <f t="shared" si="2"/>
        <v>0</v>
      </c>
      <c r="J127" s="10"/>
    </row>
    <row r="128" spans="1:10" ht="13.8" hidden="1" x14ac:dyDescent="0.3">
      <c r="A128">
        <f t="shared" si="18"/>
        <v>14</v>
      </c>
      <c r="B128" s="24" t="s">
        <v>125</v>
      </c>
      <c r="C128" s="24" t="s">
        <v>126</v>
      </c>
      <c r="D128" s="26">
        <v>94693740</v>
      </c>
      <c r="E128" s="26">
        <v>45760745</v>
      </c>
      <c r="F128" s="26">
        <v>0</v>
      </c>
      <c r="G128" s="29">
        <f t="shared" si="19"/>
        <v>45760745</v>
      </c>
      <c r="H128" s="25"/>
      <c r="I128" s="27">
        <f t="shared" si="2"/>
        <v>0</v>
      </c>
      <c r="J128" s="10"/>
    </row>
    <row r="129" spans="1:11" ht="13.8" x14ac:dyDescent="0.3">
      <c r="A129">
        <f t="shared" si="18"/>
        <v>6</v>
      </c>
      <c r="B129" s="18" t="s">
        <v>127</v>
      </c>
      <c r="C129" s="18" t="s">
        <v>128</v>
      </c>
      <c r="D129" s="21">
        <f>+D130+D134+D157+D181+D246+D268+D270</f>
        <v>19082549675.385002</v>
      </c>
      <c r="E129" s="21">
        <v>28828127748</v>
      </c>
      <c r="F129" s="21">
        <v>27742067335</v>
      </c>
      <c r="G129" s="28">
        <f t="shared" si="19"/>
        <v>1086060413</v>
      </c>
      <c r="H129" s="23"/>
      <c r="I129" s="22">
        <f t="shared" si="2"/>
        <v>0.96232636324863841</v>
      </c>
      <c r="J129" s="10"/>
    </row>
    <row r="130" spans="1:11" ht="13.8" hidden="1" x14ac:dyDescent="0.3">
      <c r="A130">
        <f t="shared" si="18"/>
        <v>8</v>
      </c>
      <c r="B130" s="18" t="s">
        <v>129</v>
      </c>
      <c r="C130" s="18" t="s">
        <v>130</v>
      </c>
      <c r="D130" s="21">
        <f t="shared" ref="D130:F132" si="22">+D131</f>
        <v>54282340</v>
      </c>
      <c r="E130" s="21">
        <f t="shared" si="22"/>
        <v>54282340</v>
      </c>
      <c r="F130" s="21">
        <f t="shared" si="22"/>
        <v>7000000</v>
      </c>
      <c r="G130" s="28">
        <f t="shared" si="19"/>
        <v>47282340</v>
      </c>
      <c r="H130" s="23"/>
      <c r="I130" s="22">
        <f t="shared" si="2"/>
        <v>0.12895538401623807</v>
      </c>
      <c r="J130" s="10"/>
      <c r="K130" s="33"/>
    </row>
    <row r="131" spans="1:11" ht="13.8" hidden="1" x14ac:dyDescent="0.3">
      <c r="A131">
        <f t="shared" si="18"/>
        <v>10</v>
      </c>
      <c r="B131" s="18" t="s">
        <v>131</v>
      </c>
      <c r="C131" s="18" t="s">
        <v>132</v>
      </c>
      <c r="D131" s="21">
        <f t="shared" si="22"/>
        <v>54282340</v>
      </c>
      <c r="E131" s="21">
        <f t="shared" si="22"/>
        <v>54282340</v>
      </c>
      <c r="F131" s="21">
        <f t="shared" si="22"/>
        <v>7000000</v>
      </c>
      <c r="G131" s="28">
        <f t="shared" si="19"/>
        <v>47282340</v>
      </c>
      <c r="H131" s="23"/>
      <c r="I131" s="22">
        <f t="shared" ref="I131:I194" si="23">+F131/E131</f>
        <v>0.12895538401623807</v>
      </c>
      <c r="J131" s="10"/>
    </row>
    <row r="132" spans="1:11" ht="13.8" hidden="1" x14ac:dyDescent="0.3">
      <c r="A132">
        <f t="shared" si="18"/>
        <v>12</v>
      </c>
      <c r="B132" s="31" t="s">
        <v>369</v>
      </c>
      <c r="C132" s="18" t="s">
        <v>370</v>
      </c>
      <c r="D132" s="21">
        <f t="shared" si="22"/>
        <v>54282340</v>
      </c>
      <c r="E132" s="21">
        <f t="shared" si="22"/>
        <v>54282340</v>
      </c>
      <c r="F132" s="21">
        <f t="shared" si="22"/>
        <v>7000000</v>
      </c>
      <c r="G132" s="28">
        <f t="shared" si="19"/>
        <v>47282340</v>
      </c>
      <c r="H132" s="23"/>
      <c r="I132" s="22">
        <f t="shared" si="23"/>
        <v>0.12895538401623807</v>
      </c>
      <c r="J132" s="10"/>
    </row>
    <row r="133" spans="1:11" ht="13.8" hidden="1" x14ac:dyDescent="0.3">
      <c r="A133">
        <f t="shared" si="18"/>
        <v>14</v>
      </c>
      <c r="B133" s="30" t="s">
        <v>371</v>
      </c>
      <c r="C133" s="24" t="s">
        <v>370</v>
      </c>
      <c r="D133" s="26">
        <v>54282340</v>
      </c>
      <c r="E133" s="26">
        <v>54282340</v>
      </c>
      <c r="F133" s="26">
        <v>7000000</v>
      </c>
      <c r="G133" s="29">
        <f t="shared" si="19"/>
        <v>47282340</v>
      </c>
      <c r="H133" s="25"/>
      <c r="I133" s="27">
        <f t="shared" si="23"/>
        <v>0.12895538401623807</v>
      </c>
      <c r="J133" s="10"/>
    </row>
    <row r="134" spans="1:11" ht="13.8" hidden="1" x14ac:dyDescent="0.3">
      <c r="A134">
        <f t="shared" si="18"/>
        <v>8</v>
      </c>
      <c r="B134" s="18" t="s">
        <v>133</v>
      </c>
      <c r="C134" s="18" t="s">
        <v>134</v>
      </c>
      <c r="D134" s="21">
        <f>+D135+D143+D145+D147+D151</f>
        <v>3048620200</v>
      </c>
      <c r="E134" s="21">
        <f>+E135+E143+E145+E147+E151</f>
        <v>2834284750</v>
      </c>
      <c r="F134" s="21">
        <f>+F135+F143+F145+F147+F151</f>
        <v>1835443892</v>
      </c>
      <c r="G134" s="28">
        <f t="shared" si="19"/>
        <v>998840858</v>
      </c>
      <c r="H134" s="23"/>
      <c r="I134" s="22">
        <f t="shared" si="23"/>
        <v>0.64758627092778875</v>
      </c>
      <c r="J134" s="10"/>
    </row>
    <row r="135" spans="1:11" ht="13.8" hidden="1" x14ac:dyDescent="0.3">
      <c r="A135">
        <f t="shared" si="18"/>
        <v>10</v>
      </c>
      <c r="B135" s="18" t="s">
        <v>135</v>
      </c>
      <c r="C135" s="18" t="s">
        <v>136</v>
      </c>
      <c r="D135" s="21">
        <f>SUM(D136:D142)</f>
        <v>1527760200</v>
      </c>
      <c r="E135" s="21">
        <f>SUM(E136:E142)</f>
        <v>1327760200</v>
      </c>
      <c r="F135" s="21">
        <f>SUM(F136:F142)</f>
        <v>408795342</v>
      </c>
      <c r="G135" s="28">
        <f t="shared" si="19"/>
        <v>918964858</v>
      </c>
      <c r="H135" s="23"/>
      <c r="I135" s="22">
        <f t="shared" si="23"/>
        <v>0.30788341298376015</v>
      </c>
      <c r="J135" s="10"/>
    </row>
    <row r="136" spans="1:11" ht="13.8" hidden="1" x14ac:dyDescent="0.3">
      <c r="A136">
        <f t="shared" si="18"/>
        <v>14</v>
      </c>
      <c r="B136" s="30" t="s">
        <v>420</v>
      </c>
      <c r="C136" s="24" t="s">
        <v>138</v>
      </c>
      <c r="D136" s="26">
        <v>0</v>
      </c>
      <c r="E136" s="26">
        <v>0</v>
      </c>
      <c r="F136" s="26">
        <v>0</v>
      </c>
      <c r="G136" s="29">
        <f t="shared" si="19"/>
        <v>0</v>
      </c>
      <c r="H136" s="25"/>
      <c r="I136" s="27" t="e">
        <f t="shared" si="23"/>
        <v>#DIV/0!</v>
      </c>
      <c r="J136" s="10"/>
    </row>
    <row r="137" spans="1:11" ht="13.8" hidden="1" x14ac:dyDescent="0.3">
      <c r="A137">
        <f t="shared" si="18"/>
        <v>14</v>
      </c>
      <c r="B137" s="24" t="s">
        <v>137</v>
      </c>
      <c r="C137" s="24" t="s">
        <v>138</v>
      </c>
      <c r="D137" s="26">
        <v>398653000</v>
      </c>
      <c r="E137" s="26">
        <v>398653000</v>
      </c>
      <c r="F137" s="26">
        <v>138145412</v>
      </c>
      <c r="G137" s="29">
        <f t="shared" si="19"/>
        <v>260507588</v>
      </c>
      <c r="H137" s="25"/>
      <c r="I137" s="27">
        <f t="shared" si="23"/>
        <v>0.34653047136231258</v>
      </c>
      <c r="J137" s="10"/>
    </row>
    <row r="138" spans="1:11" ht="13.8" hidden="1" x14ac:dyDescent="0.3">
      <c r="A138">
        <f t="shared" si="18"/>
        <v>14</v>
      </c>
      <c r="B138" s="30" t="s">
        <v>434</v>
      </c>
      <c r="C138" s="24" t="s">
        <v>140</v>
      </c>
      <c r="D138" s="26">
        <v>0</v>
      </c>
      <c r="E138" s="26">
        <v>0</v>
      </c>
      <c r="F138" s="26">
        <v>0</v>
      </c>
      <c r="G138" s="29">
        <f t="shared" si="19"/>
        <v>0</v>
      </c>
      <c r="H138" s="25"/>
      <c r="I138" s="27" t="e">
        <f t="shared" si="23"/>
        <v>#DIV/0!</v>
      </c>
      <c r="J138" s="10"/>
    </row>
    <row r="139" spans="1:11" ht="13.8" hidden="1" x14ac:dyDescent="0.3">
      <c r="A139">
        <f t="shared" ref="A139:A202" si="24">LEN(B139)</f>
        <v>14</v>
      </c>
      <c r="B139" s="24" t="s">
        <v>139</v>
      </c>
      <c r="C139" s="24" t="s">
        <v>140</v>
      </c>
      <c r="D139" s="26">
        <v>341858600</v>
      </c>
      <c r="E139" s="26">
        <v>341858600</v>
      </c>
      <c r="F139" s="26">
        <v>93879530</v>
      </c>
      <c r="G139" s="29">
        <f t="shared" si="19"/>
        <v>247979070</v>
      </c>
      <c r="H139" s="25"/>
      <c r="I139" s="27">
        <f t="shared" si="23"/>
        <v>0.27461508939661017</v>
      </c>
      <c r="J139" s="10"/>
    </row>
    <row r="140" spans="1:11" ht="13.8" hidden="1" x14ac:dyDescent="0.3">
      <c r="A140">
        <f t="shared" si="24"/>
        <v>14</v>
      </c>
      <c r="B140" s="30" t="s">
        <v>435</v>
      </c>
      <c r="C140" s="24" t="s">
        <v>436</v>
      </c>
      <c r="D140" s="26">
        <v>500000000</v>
      </c>
      <c r="E140" s="26">
        <v>300000000</v>
      </c>
      <c r="F140" s="26">
        <v>50000000</v>
      </c>
      <c r="G140" s="29">
        <f t="shared" si="19"/>
        <v>250000000</v>
      </c>
      <c r="H140" s="25"/>
      <c r="I140" s="27">
        <f t="shared" si="23"/>
        <v>0.16666666666666666</v>
      </c>
      <c r="J140" s="10"/>
    </row>
    <row r="141" spans="1:11" ht="13.8" hidden="1" x14ac:dyDescent="0.3">
      <c r="A141">
        <f t="shared" si="24"/>
        <v>14</v>
      </c>
      <c r="B141" s="30" t="s">
        <v>271</v>
      </c>
      <c r="C141" s="24" t="s">
        <v>270</v>
      </c>
      <c r="D141" s="26">
        <v>32766000</v>
      </c>
      <c r="E141" s="26">
        <v>32766000</v>
      </c>
      <c r="F141" s="26">
        <v>32766000</v>
      </c>
      <c r="G141" s="29">
        <f t="shared" si="19"/>
        <v>0</v>
      </c>
      <c r="H141" s="25"/>
      <c r="I141" s="27">
        <f t="shared" si="23"/>
        <v>1</v>
      </c>
      <c r="J141" s="10"/>
    </row>
    <row r="142" spans="1:11" ht="13.8" hidden="1" x14ac:dyDescent="0.3">
      <c r="A142">
        <f t="shared" si="24"/>
        <v>14</v>
      </c>
      <c r="B142" s="24" t="s">
        <v>141</v>
      </c>
      <c r="C142" s="24" t="s">
        <v>142</v>
      </c>
      <c r="D142" s="26">
        <v>254482600</v>
      </c>
      <c r="E142" s="26">
        <v>254482600</v>
      </c>
      <c r="F142" s="26">
        <v>94004400</v>
      </c>
      <c r="G142" s="29">
        <f t="shared" si="19"/>
        <v>160478200</v>
      </c>
      <c r="H142" s="25"/>
      <c r="I142" s="27">
        <f t="shared" si="23"/>
        <v>0.36939421398555344</v>
      </c>
      <c r="J142" s="10"/>
    </row>
    <row r="143" spans="1:11" ht="13.8" hidden="1" x14ac:dyDescent="0.3">
      <c r="A143">
        <f t="shared" si="24"/>
        <v>10</v>
      </c>
      <c r="B143" s="18" t="s">
        <v>143</v>
      </c>
      <c r="C143" s="18" t="s">
        <v>144</v>
      </c>
      <c r="D143" s="21">
        <f>+D144</f>
        <v>0</v>
      </c>
      <c r="E143" s="21">
        <f>+E144</f>
        <v>0</v>
      </c>
      <c r="F143" s="21">
        <f>+F144</f>
        <v>0</v>
      </c>
      <c r="G143" s="28">
        <f t="shared" si="19"/>
        <v>0</v>
      </c>
      <c r="H143" s="23"/>
      <c r="I143" s="22" t="e">
        <f t="shared" si="23"/>
        <v>#DIV/0!</v>
      </c>
      <c r="J143" s="10"/>
    </row>
    <row r="144" spans="1:11" ht="13.8" hidden="1" x14ac:dyDescent="0.3">
      <c r="A144">
        <f t="shared" si="24"/>
        <v>14</v>
      </c>
      <c r="B144" s="24" t="s">
        <v>145</v>
      </c>
      <c r="C144" s="24" t="s">
        <v>146</v>
      </c>
      <c r="D144" s="26">
        <v>0</v>
      </c>
      <c r="E144" s="26">
        <v>0</v>
      </c>
      <c r="F144" s="26">
        <v>0</v>
      </c>
      <c r="G144" s="29">
        <f t="shared" si="19"/>
        <v>0</v>
      </c>
      <c r="H144" s="25"/>
      <c r="I144" s="27" t="e">
        <f t="shared" si="23"/>
        <v>#DIV/0!</v>
      </c>
      <c r="J144" s="10"/>
    </row>
    <row r="145" spans="1:10" ht="13.8" hidden="1" x14ac:dyDescent="0.3">
      <c r="A145">
        <f t="shared" si="24"/>
        <v>10</v>
      </c>
      <c r="B145" s="18" t="s">
        <v>147</v>
      </c>
      <c r="C145" s="18" t="s">
        <v>148</v>
      </c>
      <c r="D145" s="21">
        <f>+D146</f>
        <v>32766000</v>
      </c>
      <c r="E145" s="21">
        <f>+E146</f>
        <v>32766000</v>
      </c>
      <c r="F145" s="21">
        <f>+F146</f>
        <v>285000</v>
      </c>
      <c r="G145" s="28">
        <f t="shared" si="19"/>
        <v>32481000</v>
      </c>
      <c r="H145" s="23"/>
      <c r="I145" s="22">
        <f t="shared" si="23"/>
        <v>8.6980406518952572E-3</v>
      </c>
      <c r="J145" s="10"/>
    </row>
    <row r="146" spans="1:10" ht="13.8" hidden="1" x14ac:dyDescent="0.3">
      <c r="A146">
        <f t="shared" si="24"/>
        <v>14</v>
      </c>
      <c r="B146" s="24" t="s">
        <v>149</v>
      </c>
      <c r="C146" s="24" t="s">
        <v>150</v>
      </c>
      <c r="D146" s="26">
        <v>32766000</v>
      </c>
      <c r="E146" s="26">
        <v>32766000</v>
      </c>
      <c r="F146" s="26">
        <v>285000</v>
      </c>
      <c r="G146" s="29">
        <f t="shared" si="19"/>
        <v>32481000</v>
      </c>
      <c r="H146" s="25"/>
      <c r="I146" s="27">
        <f t="shared" si="23"/>
        <v>8.6980406518952572E-3</v>
      </c>
      <c r="J146" s="10"/>
    </row>
    <row r="147" spans="1:10" ht="13.8" hidden="1" x14ac:dyDescent="0.3">
      <c r="A147">
        <f t="shared" si="24"/>
        <v>10</v>
      </c>
      <c r="B147" s="18" t="s">
        <v>151</v>
      </c>
      <c r="C147" s="18" t="s">
        <v>152</v>
      </c>
      <c r="D147" s="21">
        <f>+D148</f>
        <v>70000000</v>
      </c>
      <c r="E147" s="21">
        <f>+E148</f>
        <v>55194500</v>
      </c>
      <c r="F147" s="21">
        <f>+F148</f>
        <v>7800000</v>
      </c>
      <c r="G147" s="28">
        <f t="shared" si="19"/>
        <v>47394500</v>
      </c>
      <c r="H147" s="23"/>
      <c r="I147" s="22">
        <f t="shared" si="23"/>
        <v>0.14131842846660447</v>
      </c>
      <c r="J147" s="10"/>
    </row>
    <row r="148" spans="1:10" ht="13.8" hidden="1" x14ac:dyDescent="0.3">
      <c r="A148">
        <f t="shared" si="24"/>
        <v>12</v>
      </c>
      <c r="B148" s="18" t="s">
        <v>153</v>
      </c>
      <c r="C148" s="18" t="s">
        <v>152</v>
      </c>
      <c r="D148" s="21">
        <f>SUM(D149:D150)</f>
        <v>70000000</v>
      </c>
      <c r="E148" s="21">
        <f>SUM(E149:E150)</f>
        <v>55194500</v>
      </c>
      <c r="F148" s="21">
        <f>SUM(F149:F150)</f>
        <v>7800000</v>
      </c>
      <c r="G148" s="21">
        <f>SUM(G149:G150)</f>
        <v>47394500</v>
      </c>
      <c r="H148" s="23"/>
      <c r="I148" s="22">
        <f t="shared" si="23"/>
        <v>0.14131842846660447</v>
      </c>
      <c r="J148" s="10"/>
    </row>
    <row r="149" spans="1:10" ht="13.8" hidden="1" x14ac:dyDescent="0.3">
      <c r="A149">
        <f t="shared" si="24"/>
        <v>14</v>
      </c>
      <c r="B149" s="24" t="s">
        <v>154</v>
      </c>
      <c r="C149" s="24" t="s">
        <v>152</v>
      </c>
      <c r="D149" s="26">
        <v>70000000</v>
      </c>
      <c r="E149" s="26">
        <v>55194500</v>
      </c>
      <c r="F149" s="26">
        <v>7800000</v>
      </c>
      <c r="G149" s="29">
        <f t="shared" si="19"/>
        <v>47394500</v>
      </c>
      <c r="H149" s="25"/>
      <c r="I149" s="27">
        <f t="shared" si="23"/>
        <v>0.14131842846660447</v>
      </c>
      <c r="J149" s="10"/>
    </row>
    <row r="150" spans="1:10" ht="13.8" hidden="1" x14ac:dyDescent="0.3">
      <c r="A150">
        <f t="shared" si="24"/>
        <v>14</v>
      </c>
      <c r="B150" s="30" t="s">
        <v>475</v>
      </c>
      <c r="C150" s="24" t="s">
        <v>152</v>
      </c>
      <c r="D150" s="26">
        <v>0</v>
      </c>
      <c r="E150" s="26">
        <v>0</v>
      </c>
      <c r="F150" s="26">
        <v>0</v>
      </c>
      <c r="G150" s="29">
        <v>0</v>
      </c>
      <c r="H150" s="25"/>
      <c r="I150" s="27" t="e">
        <f t="shared" si="23"/>
        <v>#DIV/0!</v>
      </c>
      <c r="J150" s="10"/>
    </row>
    <row r="151" spans="1:10" ht="13.8" hidden="1" x14ac:dyDescent="0.3">
      <c r="A151">
        <f t="shared" si="24"/>
        <v>10</v>
      </c>
      <c r="B151" s="18" t="s">
        <v>155</v>
      </c>
      <c r="C151" s="18" t="s">
        <v>156</v>
      </c>
      <c r="D151" s="21">
        <f>SUM(D152:D156)</f>
        <v>1418094000</v>
      </c>
      <c r="E151" s="21">
        <f>SUM(E152:E156)</f>
        <v>1418564050</v>
      </c>
      <c r="F151" s="21">
        <f>SUM(F152:F156)</f>
        <v>1418563550</v>
      </c>
      <c r="G151" s="28">
        <f t="shared" si="19"/>
        <v>500</v>
      </c>
      <c r="H151" s="23"/>
      <c r="I151" s="22">
        <f t="shared" si="23"/>
        <v>0.99999964753089576</v>
      </c>
      <c r="J151" s="10"/>
    </row>
    <row r="152" spans="1:10" ht="13.8" hidden="1" x14ac:dyDescent="0.3">
      <c r="A152">
        <f t="shared" si="24"/>
        <v>14</v>
      </c>
      <c r="B152" s="30" t="s">
        <v>408</v>
      </c>
      <c r="C152" s="24" t="s">
        <v>158</v>
      </c>
      <c r="D152" s="26">
        <v>0</v>
      </c>
      <c r="E152" s="26">
        <v>0</v>
      </c>
      <c r="F152" s="26">
        <v>0</v>
      </c>
      <c r="G152" s="29">
        <f t="shared" si="19"/>
        <v>0</v>
      </c>
      <c r="H152" s="25"/>
      <c r="I152" s="27" t="e">
        <f t="shared" si="23"/>
        <v>#DIV/0!</v>
      </c>
      <c r="J152" s="10"/>
    </row>
    <row r="153" spans="1:10" ht="13.8" hidden="1" x14ac:dyDescent="0.3">
      <c r="A153">
        <f t="shared" si="24"/>
        <v>14</v>
      </c>
      <c r="B153" s="30" t="s">
        <v>452</v>
      </c>
      <c r="C153" s="24" t="s">
        <v>158</v>
      </c>
      <c r="D153" s="26">
        <v>0</v>
      </c>
      <c r="E153" s="26">
        <v>0</v>
      </c>
      <c r="F153" s="26">
        <v>0</v>
      </c>
      <c r="G153" s="29">
        <f t="shared" si="19"/>
        <v>0</v>
      </c>
      <c r="H153" s="25"/>
      <c r="I153" s="27" t="e">
        <f t="shared" si="23"/>
        <v>#DIV/0!</v>
      </c>
      <c r="J153" s="10"/>
    </row>
    <row r="154" spans="1:10" ht="13.8" hidden="1" x14ac:dyDescent="0.3">
      <c r="A154">
        <f t="shared" si="24"/>
        <v>14</v>
      </c>
      <c r="B154" s="24" t="s">
        <v>157</v>
      </c>
      <c r="C154" s="24" t="s">
        <v>158</v>
      </c>
      <c r="D154" s="26">
        <v>1224411500</v>
      </c>
      <c r="E154" s="26">
        <v>1224881550</v>
      </c>
      <c r="F154" s="26">
        <v>1224881050</v>
      </c>
      <c r="G154" s="29">
        <f t="shared" si="19"/>
        <v>500</v>
      </c>
      <c r="H154" s="25"/>
      <c r="I154" s="27">
        <f t="shared" si="23"/>
        <v>0.99999959179726394</v>
      </c>
      <c r="J154" s="10"/>
    </row>
    <row r="155" spans="1:10" ht="13.8" hidden="1" x14ac:dyDescent="0.3">
      <c r="A155">
        <f t="shared" si="24"/>
        <v>14</v>
      </c>
      <c r="B155" s="30" t="s">
        <v>453</v>
      </c>
      <c r="C155" s="24" t="s">
        <v>158</v>
      </c>
      <c r="D155" s="26">
        <v>0</v>
      </c>
      <c r="E155" s="26">
        <v>0</v>
      </c>
      <c r="F155" s="26">
        <v>0</v>
      </c>
      <c r="G155" s="29">
        <f t="shared" si="19"/>
        <v>0</v>
      </c>
      <c r="H155" s="25"/>
      <c r="I155" s="27" t="e">
        <f t="shared" si="23"/>
        <v>#DIV/0!</v>
      </c>
      <c r="J155" s="10"/>
    </row>
    <row r="156" spans="1:10" ht="13.8" hidden="1" x14ac:dyDescent="0.3">
      <c r="A156">
        <f t="shared" si="24"/>
        <v>14</v>
      </c>
      <c r="B156" s="24" t="s">
        <v>159</v>
      </c>
      <c r="C156" s="24" t="s">
        <v>160</v>
      </c>
      <c r="D156" s="26">
        <v>193682500</v>
      </c>
      <c r="E156" s="26">
        <v>193682500</v>
      </c>
      <c r="F156" s="26">
        <v>193682500</v>
      </c>
      <c r="G156" s="29">
        <f t="shared" si="19"/>
        <v>0</v>
      </c>
      <c r="H156" s="25"/>
      <c r="I156" s="27">
        <f t="shared" si="23"/>
        <v>1</v>
      </c>
      <c r="J156" s="10"/>
    </row>
    <row r="157" spans="1:10" ht="13.8" hidden="1" x14ac:dyDescent="0.3">
      <c r="A157">
        <f t="shared" si="24"/>
        <v>8</v>
      </c>
      <c r="B157" s="18" t="s">
        <v>161</v>
      </c>
      <c r="C157" s="18" t="s">
        <v>162</v>
      </c>
      <c r="D157" s="21">
        <f>+D158+D175+D160+D179</f>
        <v>2190963956</v>
      </c>
      <c r="E157" s="21">
        <f>+E158+E175+E160+E179</f>
        <v>2145301203</v>
      </c>
      <c r="F157" s="21">
        <f t="shared" ref="F157" si="25">+F158+F175+F160+F179</f>
        <v>1072770103</v>
      </c>
      <c r="G157" s="28">
        <f>+E157-F157</f>
        <v>1072531100</v>
      </c>
      <c r="H157" s="23"/>
      <c r="I157" s="22">
        <f t="shared" si="23"/>
        <v>0.50005570383302489</v>
      </c>
      <c r="J157" s="10"/>
    </row>
    <row r="158" spans="1:10" ht="13.8" hidden="1" x14ac:dyDescent="0.3">
      <c r="A158">
        <f t="shared" si="24"/>
        <v>10</v>
      </c>
      <c r="B158" s="18" t="s">
        <v>163</v>
      </c>
      <c r="C158" s="18" t="s">
        <v>164</v>
      </c>
      <c r="D158" s="21">
        <f>+D159</f>
        <v>262128000</v>
      </c>
      <c r="E158" s="21">
        <f>+E159</f>
        <v>228048148</v>
      </c>
      <c r="F158" s="21">
        <f>+F159</f>
        <v>22324188</v>
      </c>
      <c r="G158" s="28">
        <f>+E158-F158</f>
        <v>205723960</v>
      </c>
      <c r="H158" s="23"/>
      <c r="I158" s="22">
        <f t="shared" si="23"/>
        <v>9.7892432785729094E-2</v>
      </c>
      <c r="J158" s="10"/>
    </row>
    <row r="159" spans="1:10" ht="13.8" hidden="1" x14ac:dyDescent="0.3">
      <c r="A159">
        <f t="shared" si="24"/>
        <v>16</v>
      </c>
      <c r="B159" s="30" t="s">
        <v>288</v>
      </c>
      <c r="C159" s="24" t="s">
        <v>289</v>
      </c>
      <c r="D159" s="26">
        <v>262128000</v>
      </c>
      <c r="E159" s="26">
        <v>228048148</v>
      </c>
      <c r="F159" s="26">
        <v>22324188</v>
      </c>
      <c r="G159" s="29">
        <f t="shared" si="19"/>
        <v>205723960</v>
      </c>
      <c r="H159" s="25"/>
      <c r="I159" s="27">
        <f t="shared" si="23"/>
        <v>9.7892432785729094E-2</v>
      </c>
      <c r="J159" s="10"/>
    </row>
    <row r="160" spans="1:10" ht="13.8" hidden="1" x14ac:dyDescent="0.3">
      <c r="A160">
        <f t="shared" si="24"/>
        <v>12</v>
      </c>
      <c r="B160" s="18" t="s">
        <v>165</v>
      </c>
      <c r="C160" s="18" t="s">
        <v>166</v>
      </c>
      <c r="D160" s="21">
        <f>SUM(D161:D174)</f>
        <v>1308662539</v>
      </c>
      <c r="E160" s="21">
        <f>SUM(E161:E174)</f>
        <v>1502190538</v>
      </c>
      <c r="F160" s="21">
        <f>SUM(F161:F174)</f>
        <v>998170121</v>
      </c>
      <c r="G160" s="28">
        <f t="shared" si="19"/>
        <v>504020417</v>
      </c>
      <c r="H160" s="23"/>
      <c r="I160" s="22">
        <f t="shared" si="23"/>
        <v>0.66447637350249378</v>
      </c>
      <c r="J160" s="10"/>
    </row>
    <row r="161" spans="1:10" ht="13.8" hidden="1" x14ac:dyDescent="0.3">
      <c r="A161">
        <f t="shared" si="24"/>
        <v>16</v>
      </c>
      <c r="B161" s="24" t="s">
        <v>167</v>
      </c>
      <c r="C161" s="24" t="s">
        <v>168</v>
      </c>
      <c r="D161" s="26">
        <v>274783000</v>
      </c>
      <c r="E161" s="26">
        <v>274783000</v>
      </c>
      <c r="F161" s="26">
        <v>214146192</v>
      </c>
      <c r="G161" s="29">
        <f t="shared" si="19"/>
        <v>60636808</v>
      </c>
      <c r="H161" s="25"/>
      <c r="I161" s="27">
        <f t="shared" si="23"/>
        <v>0.77932838639944979</v>
      </c>
      <c r="J161" s="10"/>
    </row>
    <row r="162" spans="1:10" ht="13.8" hidden="1" x14ac:dyDescent="0.3">
      <c r="A162">
        <f t="shared" si="24"/>
        <v>16</v>
      </c>
      <c r="B162" s="30" t="s">
        <v>437</v>
      </c>
      <c r="C162" s="24" t="s">
        <v>272</v>
      </c>
      <c r="D162" s="26">
        <v>0</v>
      </c>
      <c r="E162" s="26">
        <v>0</v>
      </c>
      <c r="F162" s="26">
        <v>0</v>
      </c>
      <c r="G162" s="29">
        <f t="shared" si="19"/>
        <v>0</v>
      </c>
      <c r="H162" s="25"/>
      <c r="I162" s="27" t="e">
        <f t="shared" si="23"/>
        <v>#DIV/0!</v>
      </c>
      <c r="J162" s="10"/>
    </row>
    <row r="163" spans="1:10" ht="13.8" hidden="1" x14ac:dyDescent="0.3">
      <c r="A163">
        <f t="shared" si="24"/>
        <v>16</v>
      </c>
      <c r="B163" s="30" t="s">
        <v>273</v>
      </c>
      <c r="C163" s="24" t="s">
        <v>272</v>
      </c>
      <c r="D163" s="26">
        <v>0</v>
      </c>
      <c r="E163" s="26">
        <v>193528000</v>
      </c>
      <c r="F163" s="26">
        <v>64371400</v>
      </c>
      <c r="G163" s="29">
        <f t="shared" si="19"/>
        <v>129156600</v>
      </c>
      <c r="H163" s="25"/>
      <c r="I163" s="27">
        <f t="shared" si="23"/>
        <v>0.33262060270348476</v>
      </c>
      <c r="J163" s="10"/>
    </row>
    <row r="164" spans="1:10" ht="13.8" hidden="1" x14ac:dyDescent="0.3">
      <c r="A164">
        <f t="shared" si="24"/>
        <v>16</v>
      </c>
      <c r="B164" s="30" t="s">
        <v>274</v>
      </c>
      <c r="C164" s="24" t="s">
        <v>275</v>
      </c>
      <c r="D164" s="26">
        <v>238509175</v>
      </c>
      <c r="E164" s="26">
        <v>238509175</v>
      </c>
      <c r="F164" s="26">
        <v>204432712</v>
      </c>
      <c r="G164" s="29">
        <f t="shared" si="19"/>
        <v>34076463</v>
      </c>
      <c r="H164" s="25"/>
      <c r="I164" s="27">
        <f t="shared" si="23"/>
        <v>0.85712724468566037</v>
      </c>
      <c r="J164" s="10"/>
    </row>
    <row r="165" spans="1:10" ht="13.8" hidden="1" x14ac:dyDescent="0.3">
      <c r="A165">
        <f t="shared" si="24"/>
        <v>18</v>
      </c>
      <c r="B165" s="30" t="s">
        <v>454</v>
      </c>
      <c r="C165" s="24" t="s">
        <v>276</v>
      </c>
      <c r="D165" s="26">
        <v>0</v>
      </c>
      <c r="E165" s="26">
        <v>0</v>
      </c>
      <c r="F165" s="26">
        <v>0</v>
      </c>
      <c r="G165" s="29">
        <f t="shared" si="19"/>
        <v>0</v>
      </c>
      <c r="H165" s="25"/>
      <c r="I165" s="27" t="e">
        <f t="shared" si="23"/>
        <v>#DIV/0!</v>
      </c>
      <c r="J165" s="10"/>
    </row>
    <row r="166" spans="1:10" ht="13.8" hidden="1" x14ac:dyDescent="0.3">
      <c r="A166">
        <f t="shared" si="24"/>
        <v>18</v>
      </c>
      <c r="B166" s="30" t="s">
        <v>278</v>
      </c>
      <c r="C166" s="24" t="s">
        <v>276</v>
      </c>
      <c r="D166" s="26">
        <v>43523000</v>
      </c>
      <c r="E166" s="26">
        <v>43523000</v>
      </c>
      <c r="F166" s="26">
        <v>37816572</v>
      </c>
      <c r="G166" s="29">
        <f t="shared" si="19"/>
        <v>5706428</v>
      </c>
      <c r="H166" s="25"/>
      <c r="I166" s="27">
        <f t="shared" si="23"/>
        <v>0.86888707120373132</v>
      </c>
      <c r="J166" s="10"/>
    </row>
    <row r="167" spans="1:10" ht="13.8" hidden="1" x14ac:dyDescent="0.3">
      <c r="A167">
        <f t="shared" si="24"/>
        <v>18</v>
      </c>
      <c r="B167" s="30" t="s">
        <v>277</v>
      </c>
      <c r="C167" s="24" t="s">
        <v>279</v>
      </c>
      <c r="D167" s="26">
        <v>419900000</v>
      </c>
      <c r="E167" s="26">
        <v>419900000</v>
      </c>
      <c r="F167" s="26">
        <v>206859770</v>
      </c>
      <c r="G167" s="29">
        <f t="shared" si="19"/>
        <v>213040230</v>
      </c>
      <c r="H167" s="25"/>
      <c r="I167" s="27">
        <f t="shared" si="23"/>
        <v>0.49264055727554179</v>
      </c>
      <c r="J167" s="10"/>
    </row>
    <row r="168" spans="1:10" ht="13.8" hidden="1" x14ac:dyDescent="0.3">
      <c r="A168">
        <f t="shared" si="24"/>
        <v>18</v>
      </c>
      <c r="B168" s="30" t="s">
        <v>280</v>
      </c>
      <c r="C168" s="24" t="s">
        <v>281</v>
      </c>
      <c r="D168" s="26">
        <v>146149000</v>
      </c>
      <c r="E168" s="26">
        <v>146148999</v>
      </c>
      <c r="F168" s="26">
        <v>145681154</v>
      </c>
      <c r="G168" s="29">
        <f t="shared" si="19"/>
        <v>467845</v>
      </c>
      <c r="H168" s="25"/>
      <c r="I168" s="27">
        <f t="shared" si="23"/>
        <v>0.99679884909783067</v>
      </c>
      <c r="J168" s="10"/>
    </row>
    <row r="169" spans="1:10" ht="13.8" hidden="1" x14ac:dyDescent="0.3">
      <c r="A169">
        <f t="shared" si="24"/>
        <v>18</v>
      </c>
      <c r="B169" s="30" t="s">
        <v>282</v>
      </c>
      <c r="C169" s="24" t="s">
        <v>283</v>
      </c>
      <c r="D169" s="26">
        <v>7492000</v>
      </c>
      <c r="E169" s="26">
        <v>7492000</v>
      </c>
      <c r="F169" s="26">
        <v>6994600</v>
      </c>
      <c r="G169" s="29">
        <f t="shared" si="19"/>
        <v>497400</v>
      </c>
      <c r="H169" s="25"/>
      <c r="I169" s="27">
        <f t="shared" si="23"/>
        <v>0.93360918312867058</v>
      </c>
      <c r="J169" s="10"/>
    </row>
    <row r="170" spans="1:10" ht="13.8" hidden="1" x14ac:dyDescent="0.3">
      <c r="A170">
        <f t="shared" si="24"/>
        <v>18</v>
      </c>
      <c r="B170" s="30" t="s">
        <v>284</v>
      </c>
      <c r="C170" s="24" t="s">
        <v>285</v>
      </c>
      <c r="D170" s="26">
        <v>83700000</v>
      </c>
      <c r="E170" s="26">
        <v>83700000</v>
      </c>
      <c r="F170" s="26">
        <v>67541554</v>
      </c>
      <c r="G170" s="29">
        <f t="shared" si="19"/>
        <v>16158446</v>
      </c>
      <c r="H170" s="25"/>
      <c r="I170" s="27">
        <f t="shared" si="23"/>
        <v>0.80694807646356037</v>
      </c>
      <c r="J170" s="10"/>
    </row>
    <row r="171" spans="1:10" ht="13.8" hidden="1" x14ac:dyDescent="0.3">
      <c r="A171">
        <f t="shared" si="24"/>
        <v>16</v>
      </c>
      <c r="B171" s="30" t="s">
        <v>421</v>
      </c>
      <c r="C171" s="24" t="s">
        <v>422</v>
      </c>
      <c r="D171" s="26">
        <v>0</v>
      </c>
      <c r="E171" s="26">
        <v>0</v>
      </c>
      <c r="F171" s="26">
        <v>0</v>
      </c>
      <c r="G171" s="29">
        <f t="shared" si="19"/>
        <v>0</v>
      </c>
      <c r="H171" s="25"/>
      <c r="I171" s="27" t="e">
        <f t="shared" si="23"/>
        <v>#DIV/0!</v>
      </c>
      <c r="J171" s="10"/>
    </row>
    <row r="172" spans="1:10" ht="13.8" hidden="1" x14ac:dyDescent="0.3">
      <c r="A172">
        <f t="shared" si="24"/>
        <v>16</v>
      </c>
      <c r="B172" s="30" t="s">
        <v>423</v>
      </c>
      <c r="C172" s="24" t="s">
        <v>422</v>
      </c>
      <c r="D172" s="26">
        <v>0</v>
      </c>
      <c r="E172" s="26">
        <v>0</v>
      </c>
      <c r="F172" s="26">
        <v>0</v>
      </c>
      <c r="G172" s="29">
        <f t="shared" si="19"/>
        <v>0</v>
      </c>
      <c r="H172" s="25"/>
      <c r="I172" s="27" t="e">
        <f t="shared" si="23"/>
        <v>#DIV/0!</v>
      </c>
      <c r="J172" s="10"/>
    </row>
    <row r="173" spans="1:10" ht="13.8" hidden="1" x14ac:dyDescent="0.3">
      <c r="A173">
        <f t="shared" si="24"/>
        <v>16</v>
      </c>
      <c r="B173" s="30" t="s">
        <v>476</v>
      </c>
      <c r="C173" s="24" t="s">
        <v>201</v>
      </c>
      <c r="D173" s="26">
        <v>0</v>
      </c>
      <c r="E173" s="26">
        <v>0</v>
      </c>
      <c r="F173" s="26">
        <v>0</v>
      </c>
      <c r="G173" s="29">
        <f t="shared" si="19"/>
        <v>0</v>
      </c>
      <c r="H173" s="25"/>
      <c r="I173" s="27" t="e">
        <f t="shared" si="23"/>
        <v>#DIV/0!</v>
      </c>
      <c r="J173" s="10"/>
    </row>
    <row r="174" spans="1:10" ht="13.8" hidden="1" x14ac:dyDescent="0.3">
      <c r="A174">
        <f t="shared" si="24"/>
        <v>16</v>
      </c>
      <c r="B174" s="30" t="s">
        <v>477</v>
      </c>
      <c r="C174" s="24" t="s">
        <v>201</v>
      </c>
      <c r="D174" s="26">
        <v>94606364</v>
      </c>
      <c r="E174" s="26">
        <v>94606364</v>
      </c>
      <c r="F174" s="26">
        <v>50326167</v>
      </c>
      <c r="G174" s="29">
        <f t="shared" si="19"/>
        <v>44280197</v>
      </c>
      <c r="H174" s="25"/>
      <c r="I174" s="27">
        <f t="shared" si="23"/>
        <v>0.53195329438937111</v>
      </c>
      <c r="J174" s="10"/>
    </row>
    <row r="175" spans="1:10" ht="13.8" hidden="1" x14ac:dyDescent="0.3">
      <c r="A175">
        <f t="shared" si="24"/>
        <v>10</v>
      </c>
      <c r="B175" s="18" t="s">
        <v>169</v>
      </c>
      <c r="C175" s="18" t="s">
        <v>170</v>
      </c>
      <c r="D175" s="21">
        <f>+D176</f>
        <v>69884417</v>
      </c>
      <c r="E175" s="21">
        <f>+E176</f>
        <v>84689917</v>
      </c>
      <c r="F175" s="21">
        <f>+F176</f>
        <v>52275794</v>
      </c>
      <c r="G175" s="28">
        <f t="shared" si="19"/>
        <v>32414123</v>
      </c>
      <c r="H175" s="23"/>
      <c r="I175" s="22">
        <f t="shared" si="23"/>
        <v>0.61726113157012541</v>
      </c>
      <c r="J175" s="10"/>
    </row>
    <row r="176" spans="1:10" ht="13.8" hidden="1" x14ac:dyDescent="0.3">
      <c r="A176">
        <f t="shared" si="24"/>
        <v>12</v>
      </c>
      <c r="B176" s="18" t="s">
        <v>171</v>
      </c>
      <c r="C176" s="18" t="s">
        <v>172</v>
      </c>
      <c r="D176" s="21">
        <f>SUM(D177:D178)</f>
        <v>69884417</v>
      </c>
      <c r="E176" s="21">
        <f>SUM(E177:E178)</f>
        <v>84689917</v>
      </c>
      <c r="F176" s="21">
        <f>SUM(F177:F178)</f>
        <v>52275794</v>
      </c>
      <c r="G176" s="28">
        <f t="shared" si="19"/>
        <v>32414123</v>
      </c>
      <c r="H176" s="23"/>
      <c r="I176" s="22">
        <f t="shared" si="23"/>
        <v>0.61726113157012541</v>
      </c>
      <c r="J176" s="10"/>
    </row>
    <row r="177" spans="1:10" ht="13.8" hidden="1" x14ac:dyDescent="0.3">
      <c r="A177">
        <f t="shared" si="24"/>
        <v>16</v>
      </c>
      <c r="B177" s="30" t="s">
        <v>286</v>
      </c>
      <c r="C177" s="24" t="s">
        <v>287</v>
      </c>
      <c r="D177" s="26">
        <v>0</v>
      </c>
      <c r="E177" s="26">
        <v>14805500</v>
      </c>
      <c r="F177" s="26">
        <v>14805494</v>
      </c>
      <c r="G177" s="28">
        <f t="shared" si="19"/>
        <v>6</v>
      </c>
      <c r="H177" s="25"/>
      <c r="I177" s="27">
        <f t="shared" si="23"/>
        <v>0.99999959474519606</v>
      </c>
      <c r="J177" s="10"/>
    </row>
    <row r="178" spans="1:10" ht="13.8" hidden="1" x14ac:dyDescent="0.3">
      <c r="A178">
        <f t="shared" si="24"/>
        <v>16</v>
      </c>
      <c r="B178" s="24" t="s">
        <v>173</v>
      </c>
      <c r="C178" s="24" t="s">
        <v>174</v>
      </c>
      <c r="D178" s="26">
        <v>69884417</v>
      </c>
      <c r="E178" s="26">
        <v>69884417</v>
      </c>
      <c r="F178" s="26">
        <v>37470300</v>
      </c>
      <c r="G178" s="29">
        <f t="shared" ref="G178:H296" si="26">+E178-F178</f>
        <v>32414117</v>
      </c>
      <c r="H178" s="25"/>
      <c r="I178" s="27">
        <f t="shared" si="23"/>
        <v>0.53617532503705367</v>
      </c>
      <c r="J178" s="10"/>
    </row>
    <row r="179" spans="1:10" ht="13.8" hidden="1" x14ac:dyDescent="0.3">
      <c r="A179">
        <f t="shared" si="24"/>
        <v>10</v>
      </c>
      <c r="B179" s="31" t="s">
        <v>487</v>
      </c>
      <c r="C179" s="38" t="s">
        <v>488</v>
      </c>
      <c r="D179" s="21">
        <f>+D180</f>
        <v>550289000</v>
      </c>
      <c r="E179" s="21">
        <f>+E180</f>
        <v>330372600</v>
      </c>
      <c r="F179" s="21">
        <f t="shared" ref="F179:G179" si="27">+F180</f>
        <v>0</v>
      </c>
      <c r="G179" s="21">
        <f t="shared" si="27"/>
        <v>330372600</v>
      </c>
      <c r="H179" s="25"/>
      <c r="I179" s="22">
        <f t="shared" si="23"/>
        <v>0</v>
      </c>
      <c r="J179" s="10"/>
    </row>
    <row r="180" spans="1:10" ht="13.8" hidden="1" x14ac:dyDescent="0.3">
      <c r="A180">
        <f t="shared" si="24"/>
        <v>14</v>
      </c>
      <c r="B180" s="30" t="s">
        <v>489</v>
      </c>
      <c r="C180" s="24" t="s">
        <v>490</v>
      </c>
      <c r="D180" s="26">
        <v>550289000</v>
      </c>
      <c r="E180" s="26">
        <v>330372600</v>
      </c>
      <c r="F180" s="26">
        <v>0</v>
      </c>
      <c r="G180" s="29">
        <f t="shared" si="26"/>
        <v>330372600</v>
      </c>
      <c r="H180" s="25"/>
      <c r="I180" s="27">
        <f t="shared" si="23"/>
        <v>0</v>
      </c>
      <c r="J180" s="10"/>
    </row>
    <row r="181" spans="1:10" ht="13.8" hidden="1" x14ac:dyDescent="0.3">
      <c r="A181">
        <f t="shared" si="24"/>
        <v>8</v>
      </c>
      <c r="B181" s="18" t="s">
        <v>175</v>
      </c>
      <c r="C181" s="18" t="s">
        <v>176</v>
      </c>
      <c r="D181" s="21">
        <f>+D188+D204+D213+D227+D229+D244+D182</f>
        <v>12424340254.385</v>
      </c>
      <c r="E181" s="21">
        <f>+E188+E204+E213+E227+E229+E244+E182</f>
        <v>12629065158.385</v>
      </c>
      <c r="F181" s="21">
        <f>+F188+F204+F213+F227+F229+F244+F182</f>
        <v>11085689660</v>
      </c>
      <c r="G181" s="28">
        <f t="shared" si="26"/>
        <v>1543375498.3850002</v>
      </c>
      <c r="H181" s="23"/>
      <c r="I181" s="22">
        <f t="shared" si="23"/>
        <v>0.87779178592959561</v>
      </c>
      <c r="J181" s="10"/>
    </row>
    <row r="182" spans="1:10" ht="13.8" hidden="1" x14ac:dyDescent="0.3">
      <c r="A182">
        <f t="shared" si="24"/>
        <v>10</v>
      </c>
      <c r="B182" s="31" t="s">
        <v>290</v>
      </c>
      <c r="C182" s="18" t="s">
        <v>292</v>
      </c>
      <c r="D182" s="21">
        <f>SUM(D183:D187)</f>
        <v>1424884120</v>
      </c>
      <c r="E182" s="21">
        <f>SUM(E183:E187)</f>
        <v>1424884120</v>
      </c>
      <c r="F182" s="21">
        <f>SUM(F183:F187)</f>
        <v>1010404026</v>
      </c>
      <c r="G182" s="28">
        <f t="shared" si="26"/>
        <v>414480094</v>
      </c>
      <c r="H182" s="23"/>
      <c r="I182" s="22">
        <f t="shared" si="23"/>
        <v>0.70911312142351623</v>
      </c>
      <c r="J182" s="10"/>
    </row>
    <row r="183" spans="1:10" ht="13.8" hidden="1" x14ac:dyDescent="0.3">
      <c r="A183">
        <f t="shared" si="24"/>
        <v>14</v>
      </c>
      <c r="B183" s="30" t="s">
        <v>430</v>
      </c>
      <c r="C183" s="24" t="s">
        <v>409</v>
      </c>
      <c r="D183" s="26">
        <v>0</v>
      </c>
      <c r="E183" s="26">
        <v>0</v>
      </c>
      <c r="F183" s="26">
        <v>0</v>
      </c>
      <c r="G183" s="29">
        <f t="shared" si="26"/>
        <v>0</v>
      </c>
      <c r="H183" s="25"/>
      <c r="I183" s="27" t="e">
        <f t="shared" si="23"/>
        <v>#DIV/0!</v>
      </c>
      <c r="J183" s="10"/>
    </row>
    <row r="184" spans="1:10" ht="13.8" hidden="1" x14ac:dyDescent="0.3">
      <c r="A184">
        <f t="shared" si="24"/>
        <v>14</v>
      </c>
      <c r="B184" s="30" t="s">
        <v>291</v>
      </c>
      <c r="C184" s="24" t="s">
        <v>293</v>
      </c>
      <c r="D184" s="26">
        <v>1223264000</v>
      </c>
      <c r="E184" s="26">
        <v>1223264000</v>
      </c>
      <c r="F184" s="26">
        <v>925977733</v>
      </c>
      <c r="G184" s="29">
        <f t="shared" si="26"/>
        <v>297286267</v>
      </c>
      <c r="H184" s="25"/>
      <c r="I184" s="27">
        <f t="shared" si="23"/>
        <v>0.75697292898344104</v>
      </c>
      <c r="J184" s="10"/>
    </row>
    <row r="185" spans="1:10" ht="13.8" hidden="1" x14ac:dyDescent="0.3">
      <c r="A185">
        <f t="shared" si="24"/>
        <v>14</v>
      </c>
      <c r="B185" s="30" t="s">
        <v>410</v>
      </c>
      <c r="C185" s="24" t="s">
        <v>409</v>
      </c>
      <c r="D185" s="26">
        <v>0</v>
      </c>
      <c r="E185" s="26">
        <v>0</v>
      </c>
      <c r="F185" s="26">
        <v>0</v>
      </c>
      <c r="G185" s="29">
        <f t="shared" si="26"/>
        <v>0</v>
      </c>
      <c r="H185" s="25"/>
      <c r="I185" s="27" t="e">
        <f t="shared" si="23"/>
        <v>#DIV/0!</v>
      </c>
      <c r="J185" s="10"/>
    </row>
    <row r="186" spans="1:10" ht="13.8" hidden="1" x14ac:dyDescent="0.3">
      <c r="A186">
        <f t="shared" si="24"/>
        <v>14</v>
      </c>
      <c r="B186" s="30" t="s">
        <v>411</v>
      </c>
      <c r="C186" s="24" t="s">
        <v>294</v>
      </c>
      <c r="D186" s="26">
        <v>0</v>
      </c>
      <c r="E186" s="26">
        <v>0</v>
      </c>
      <c r="F186" s="26">
        <v>0</v>
      </c>
      <c r="G186" s="29">
        <f t="shared" si="26"/>
        <v>0</v>
      </c>
      <c r="H186" s="25"/>
      <c r="I186" s="27" t="e">
        <f t="shared" si="23"/>
        <v>#DIV/0!</v>
      </c>
      <c r="J186" s="10"/>
    </row>
    <row r="187" spans="1:10" ht="13.8" hidden="1" x14ac:dyDescent="0.3">
      <c r="A187">
        <f t="shared" si="24"/>
        <v>14</v>
      </c>
      <c r="B187" s="30" t="s">
        <v>295</v>
      </c>
      <c r="C187" s="24" t="s">
        <v>294</v>
      </c>
      <c r="D187" s="26">
        <v>201620120</v>
      </c>
      <c r="E187" s="26">
        <v>201620120</v>
      </c>
      <c r="F187" s="26">
        <v>84426293</v>
      </c>
      <c r="G187" s="28">
        <f t="shared" si="26"/>
        <v>117193827</v>
      </c>
      <c r="H187" s="25"/>
      <c r="I187" s="22">
        <f t="shared" si="23"/>
        <v>0.41873942441855505</v>
      </c>
      <c r="J187" s="10"/>
    </row>
    <row r="188" spans="1:10" ht="13.8" hidden="1" x14ac:dyDescent="0.3">
      <c r="A188">
        <f t="shared" si="24"/>
        <v>10</v>
      </c>
      <c r="B188" s="18" t="s">
        <v>177</v>
      </c>
      <c r="C188" s="18" t="s">
        <v>178</v>
      </c>
      <c r="D188" s="21">
        <f>SUM(D189:D203)</f>
        <v>668320108.875</v>
      </c>
      <c r="E188" s="21">
        <f>SUM(E189:E203)</f>
        <v>678071108.875</v>
      </c>
      <c r="F188" s="21">
        <f>SUM(F189:F203)</f>
        <v>397909425</v>
      </c>
      <c r="G188" s="28">
        <f t="shared" si="26"/>
        <v>280161683.875</v>
      </c>
      <c r="H188" s="23"/>
      <c r="I188" s="22">
        <f t="shared" si="23"/>
        <v>0.58682551105912584</v>
      </c>
      <c r="J188" s="10"/>
    </row>
    <row r="189" spans="1:10" ht="13.8" hidden="1" x14ac:dyDescent="0.3">
      <c r="A189">
        <f t="shared" si="24"/>
        <v>16</v>
      </c>
      <c r="B189" s="30" t="s">
        <v>438</v>
      </c>
      <c r="C189" s="24" t="s">
        <v>180</v>
      </c>
      <c r="D189" s="26">
        <v>0</v>
      </c>
      <c r="E189" s="26">
        <v>0</v>
      </c>
      <c r="F189" s="26">
        <v>0</v>
      </c>
      <c r="G189" s="29">
        <f t="shared" si="26"/>
        <v>0</v>
      </c>
      <c r="H189" s="23"/>
      <c r="I189" s="27" t="e">
        <f t="shared" si="23"/>
        <v>#DIV/0!</v>
      </c>
      <c r="J189" s="10"/>
    </row>
    <row r="190" spans="1:10" ht="13.8" hidden="1" x14ac:dyDescent="0.3">
      <c r="A190">
        <f t="shared" si="24"/>
        <v>16</v>
      </c>
      <c r="B190" s="30" t="s">
        <v>439</v>
      </c>
      <c r="C190" s="24" t="s">
        <v>180</v>
      </c>
      <c r="D190" s="26">
        <v>0</v>
      </c>
      <c r="E190" s="26">
        <v>0</v>
      </c>
      <c r="F190" s="26">
        <v>0</v>
      </c>
      <c r="G190" s="29">
        <f t="shared" si="26"/>
        <v>0</v>
      </c>
      <c r="H190" s="23"/>
      <c r="I190" s="27" t="e">
        <f t="shared" si="23"/>
        <v>#DIV/0!</v>
      </c>
      <c r="J190" s="10"/>
    </row>
    <row r="191" spans="1:10" ht="13.8" hidden="1" x14ac:dyDescent="0.3">
      <c r="A191">
        <f t="shared" si="24"/>
        <v>16</v>
      </c>
      <c r="B191" s="24" t="s">
        <v>179</v>
      </c>
      <c r="C191" s="24" t="s">
        <v>180</v>
      </c>
      <c r="D191" s="26">
        <v>300000000</v>
      </c>
      <c r="E191" s="26">
        <v>300000000</v>
      </c>
      <c r="F191" s="26">
        <v>179815183</v>
      </c>
      <c r="G191" s="29">
        <f t="shared" si="26"/>
        <v>120184817</v>
      </c>
      <c r="H191" s="25"/>
      <c r="I191" s="27">
        <f t="shared" si="23"/>
        <v>0.59938394333333334</v>
      </c>
      <c r="J191" s="10"/>
    </row>
    <row r="192" spans="1:10" ht="13.8" hidden="1" x14ac:dyDescent="0.3">
      <c r="A192">
        <f t="shared" si="24"/>
        <v>16</v>
      </c>
      <c r="B192" s="24" t="s">
        <v>181</v>
      </c>
      <c r="C192" s="24" t="s">
        <v>182</v>
      </c>
      <c r="D192" s="26">
        <v>95000000</v>
      </c>
      <c r="E192" s="26">
        <v>101472000</v>
      </c>
      <c r="F192" s="26">
        <v>101472000</v>
      </c>
      <c r="G192" s="29">
        <f t="shared" si="26"/>
        <v>0</v>
      </c>
      <c r="H192" s="25"/>
      <c r="I192" s="27">
        <f t="shared" si="23"/>
        <v>1</v>
      </c>
      <c r="J192" s="10"/>
    </row>
    <row r="193" spans="1:10" ht="13.8" hidden="1" x14ac:dyDescent="0.3">
      <c r="A193">
        <f t="shared" si="24"/>
        <v>16</v>
      </c>
      <c r="B193" s="30" t="s">
        <v>441</v>
      </c>
      <c r="C193" s="24" t="s">
        <v>440</v>
      </c>
      <c r="D193" s="26">
        <v>18960592</v>
      </c>
      <c r="E193" s="26">
        <v>18960592</v>
      </c>
      <c r="F193" s="26">
        <v>0</v>
      </c>
      <c r="G193" s="29">
        <f t="shared" si="26"/>
        <v>18960592</v>
      </c>
      <c r="H193" s="25"/>
      <c r="I193" s="27">
        <f t="shared" si="23"/>
        <v>0</v>
      </c>
      <c r="J193" s="10"/>
    </row>
    <row r="194" spans="1:10" ht="13.8" hidden="1" x14ac:dyDescent="0.3">
      <c r="A194">
        <f t="shared" si="24"/>
        <v>16</v>
      </c>
      <c r="B194" s="30" t="s">
        <v>443</v>
      </c>
      <c r="C194" s="24" t="s">
        <v>297</v>
      </c>
      <c r="D194" s="26">
        <v>0</v>
      </c>
      <c r="E194" s="26">
        <v>0</v>
      </c>
      <c r="F194" s="26">
        <v>0</v>
      </c>
      <c r="G194" s="29">
        <f t="shared" si="26"/>
        <v>0</v>
      </c>
      <c r="H194" s="25"/>
      <c r="I194" s="27" t="e">
        <f t="shared" si="23"/>
        <v>#DIV/0!</v>
      </c>
      <c r="J194" s="10"/>
    </row>
    <row r="195" spans="1:10" ht="13.8" hidden="1" x14ac:dyDescent="0.3">
      <c r="A195">
        <f t="shared" si="24"/>
        <v>16</v>
      </c>
      <c r="B195" s="30" t="s">
        <v>442</v>
      </c>
      <c r="C195" s="24" t="s">
        <v>297</v>
      </c>
      <c r="D195" s="26">
        <v>0</v>
      </c>
      <c r="E195" s="26">
        <v>0</v>
      </c>
      <c r="F195" s="26">
        <v>0</v>
      </c>
      <c r="G195" s="29">
        <f t="shared" si="26"/>
        <v>0</v>
      </c>
      <c r="H195" s="25"/>
      <c r="I195" s="27" t="e">
        <f t="shared" ref="I195:I295" si="28">+F195/E195</f>
        <v>#DIV/0!</v>
      </c>
      <c r="J195" s="10"/>
    </row>
    <row r="196" spans="1:10" ht="13.8" hidden="1" x14ac:dyDescent="0.3">
      <c r="A196">
        <f t="shared" si="24"/>
        <v>16</v>
      </c>
      <c r="B196" s="30" t="s">
        <v>296</v>
      </c>
      <c r="C196" s="24" t="s">
        <v>297</v>
      </c>
      <c r="D196" s="26">
        <v>200000000</v>
      </c>
      <c r="E196" s="26">
        <v>200000000</v>
      </c>
      <c r="F196" s="26">
        <v>73343550</v>
      </c>
      <c r="G196" s="29">
        <f t="shared" si="26"/>
        <v>126656450</v>
      </c>
      <c r="H196" s="25"/>
      <c r="I196" s="27">
        <f t="shared" si="28"/>
        <v>0.36671775000000001</v>
      </c>
      <c r="J196" s="10"/>
    </row>
    <row r="197" spans="1:10" ht="13.8" hidden="1" x14ac:dyDescent="0.3">
      <c r="A197">
        <f t="shared" si="24"/>
        <v>14</v>
      </c>
      <c r="B197" s="30" t="s">
        <v>479</v>
      </c>
      <c r="C197" s="24" t="s">
        <v>456</v>
      </c>
      <c r="D197" s="26">
        <v>0</v>
      </c>
      <c r="E197" s="26">
        <v>0</v>
      </c>
      <c r="F197" s="26">
        <v>0</v>
      </c>
      <c r="G197" s="29">
        <f t="shared" si="26"/>
        <v>0</v>
      </c>
      <c r="H197" s="25"/>
      <c r="I197" s="27" t="e">
        <f t="shared" si="28"/>
        <v>#DIV/0!</v>
      </c>
      <c r="J197" s="10"/>
    </row>
    <row r="198" spans="1:10" ht="13.8" hidden="1" x14ac:dyDescent="0.3">
      <c r="A198">
        <f t="shared" si="24"/>
        <v>14</v>
      </c>
      <c r="B198" s="30" t="s">
        <v>455</v>
      </c>
      <c r="C198" s="24" t="s">
        <v>456</v>
      </c>
      <c r="D198" s="26">
        <v>0</v>
      </c>
      <c r="E198" s="26">
        <v>0</v>
      </c>
      <c r="F198" s="26">
        <v>0</v>
      </c>
      <c r="G198" s="29">
        <f t="shared" si="26"/>
        <v>0</v>
      </c>
      <c r="H198" s="25"/>
      <c r="I198" s="27" t="e">
        <f t="shared" si="28"/>
        <v>#DIV/0!</v>
      </c>
      <c r="J198" s="10"/>
    </row>
    <row r="199" spans="1:10" ht="13.8" hidden="1" x14ac:dyDescent="0.3">
      <c r="A199">
        <f t="shared" si="24"/>
        <v>14</v>
      </c>
      <c r="B199" s="30" t="s">
        <v>478</v>
      </c>
      <c r="C199" s="24" t="s">
        <v>425</v>
      </c>
      <c r="D199" s="26">
        <v>0</v>
      </c>
      <c r="E199" s="26">
        <v>0</v>
      </c>
      <c r="F199" s="26">
        <v>0</v>
      </c>
      <c r="G199" s="29">
        <f t="shared" si="26"/>
        <v>0</v>
      </c>
      <c r="H199" s="25"/>
      <c r="I199" s="27" t="e">
        <f t="shared" si="28"/>
        <v>#DIV/0!</v>
      </c>
      <c r="J199" s="10"/>
    </row>
    <row r="200" spans="1:10" ht="13.8" hidden="1" x14ac:dyDescent="0.3">
      <c r="A200">
        <f t="shared" si="24"/>
        <v>14</v>
      </c>
      <c r="B200" s="30" t="s">
        <v>424</v>
      </c>
      <c r="C200" s="24" t="s">
        <v>425</v>
      </c>
      <c r="D200" s="26">
        <v>0</v>
      </c>
      <c r="E200" s="26">
        <v>0</v>
      </c>
      <c r="F200" s="26">
        <v>0</v>
      </c>
      <c r="G200" s="29">
        <f t="shared" si="26"/>
        <v>0</v>
      </c>
      <c r="H200" s="25"/>
      <c r="I200" s="27" t="e">
        <f t="shared" si="28"/>
        <v>#DIV/0!</v>
      </c>
      <c r="J200" s="10"/>
    </row>
    <row r="201" spans="1:10" ht="13.8" hidden="1" x14ac:dyDescent="0.3">
      <c r="A201">
        <f t="shared" si="24"/>
        <v>16</v>
      </c>
      <c r="B201" s="24" t="s">
        <v>183</v>
      </c>
      <c r="C201" s="24" t="s">
        <v>184</v>
      </c>
      <c r="D201" s="26">
        <v>8192000</v>
      </c>
      <c r="E201" s="26">
        <v>11471000</v>
      </c>
      <c r="F201" s="26">
        <v>3278692</v>
      </c>
      <c r="G201" s="29">
        <f t="shared" si="26"/>
        <v>8192308</v>
      </c>
      <c r="H201" s="25"/>
      <c r="I201" s="27">
        <f t="shared" si="28"/>
        <v>0.28582442681544767</v>
      </c>
      <c r="J201" s="10"/>
    </row>
    <row r="202" spans="1:10" ht="13.8" hidden="1" x14ac:dyDescent="0.3">
      <c r="A202">
        <f t="shared" si="24"/>
        <v>14</v>
      </c>
      <c r="B202" s="24" t="s">
        <v>185</v>
      </c>
      <c r="C202" s="24" t="s">
        <v>186</v>
      </c>
      <c r="D202" s="26">
        <v>40000000</v>
      </c>
      <c r="E202" s="26">
        <v>40000000</v>
      </c>
      <c r="F202" s="26">
        <v>40000000</v>
      </c>
      <c r="G202" s="29">
        <f t="shared" si="26"/>
        <v>0</v>
      </c>
      <c r="H202" s="25"/>
      <c r="I202" s="27">
        <f t="shared" si="28"/>
        <v>1</v>
      </c>
      <c r="J202" s="10"/>
    </row>
    <row r="203" spans="1:10" ht="13.8" hidden="1" x14ac:dyDescent="0.3">
      <c r="A203">
        <f t="shared" ref="A203:A266" si="29">LEN(B203)</f>
        <v>14</v>
      </c>
      <c r="B203" s="30" t="s">
        <v>298</v>
      </c>
      <c r="C203" s="24" t="s">
        <v>187</v>
      </c>
      <c r="D203" s="26">
        <v>6167516.875</v>
      </c>
      <c r="E203" s="26">
        <v>6167516.875</v>
      </c>
      <c r="F203" s="26">
        <v>0</v>
      </c>
      <c r="G203" s="29">
        <f t="shared" si="26"/>
        <v>6167516.875</v>
      </c>
      <c r="H203" s="25"/>
      <c r="I203" s="27">
        <f t="shared" si="28"/>
        <v>0</v>
      </c>
      <c r="J203" s="10"/>
    </row>
    <row r="204" spans="1:10" ht="13.8" hidden="1" x14ac:dyDescent="0.3">
      <c r="A204">
        <f t="shared" si="29"/>
        <v>10</v>
      </c>
      <c r="B204" s="18" t="s">
        <v>188</v>
      </c>
      <c r="C204" s="18" t="s">
        <v>189</v>
      </c>
      <c r="D204" s="21">
        <f>SUM(D205:D212)</f>
        <v>879723705</v>
      </c>
      <c r="E204" s="21">
        <f>SUM(E205:E212)</f>
        <v>880080705</v>
      </c>
      <c r="F204" s="21">
        <f>SUM(F205:F212)</f>
        <v>801857205</v>
      </c>
      <c r="G204" s="28">
        <f t="shared" si="26"/>
        <v>78223500</v>
      </c>
      <c r="H204" s="23"/>
      <c r="I204" s="22">
        <f t="shared" si="28"/>
        <v>0.91111781049670892</v>
      </c>
      <c r="J204" s="10"/>
    </row>
    <row r="205" spans="1:10" ht="13.8" hidden="1" x14ac:dyDescent="0.3">
      <c r="A205">
        <f t="shared" si="29"/>
        <v>14</v>
      </c>
      <c r="B205" s="24" t="s">
        <v>190</v>
      </c>
      <c r="C205" s="24" t="s">
        <v>191</v>
      </c>
      <c r="D205" s="26">
        <v>8185000</v>
      </c>
      <c r="E205" s="26">
        <v>8185000</v>
      </c>
      <c r="F205" s="26">
        <v>8185000</v>
      </c>
      <c r="G205" s="29">
        <f t="shared" si="26"/>
        <v>0</v>
      </c>
      <c r="H205" s="25"/>
      <c r="I205" s="27">
        <f t="shared" si="28"/>
        <v>1</v>
      </c>
      <c r="J205" s="10"/>
    </row>
    <row r="206" spans="1:10" ht="13.8" hidden="1" x14ac:dyDescent="0.3">
      <c r="A206">
        <f t="shared" si="29"/>
        <v>14</v>
      </c>
      <c r="B206" s="24" t="s">
        <v>192</v>
      </c>
      <c r="C206" s="24" t="s">
        <v>193</v>
      </c>
      <c r="D206" s="26">
        <v>586538705</v>
      </c>
      <c r="E206" s="26">
        <v>586895705</v>
      </c>
      <c r="F206" s="26">
        <v>586895705</v>
      </c>
      <c r="G206" s="29">
        <f t="shared" si="26"/>
        <v>0</v>
      </c>
      <c r="H206" s="25"/>
      <c r="I206" s="27">
        <f t="shared" si="28"/>
        <v>1</v>
      </c>
      <c r="J206" s="10"/>
    </row>
    <row r="207" spans="1:10" ht="13.8" hidden="1" x14ac:dyDescent="0.3">
      <c r="A207">
        <f t="shared" si="29"/>
        <v>14</v>
      </c>
      <c r="B207" s="30" t="s">
        <v>426</v>
      </c>
      <c r="C207" s="24" t="s">
        <v>300</v>
      </c>
      <c r="D207" s="26">
        <v>0</v>
      </c>
      <c r="E207" s="26">
        <v>0</v>
      </c>
      <c r="F207" s="26">
        <v>0</v>
      </c>
      <c r="G207" s="29">
        <f t="shared" si="26"/>
        <v>0</v>
      </c>
      <c r="H207" s="25"/>
      <c r="I207" s="27" t="e">
        <f t="shared" si="28"/>
        <v>#DIV/0!</v>
      </c>
      <c r="J207" s="10"/>
    </row>
    <row r="208" spans="1:10" ht="13.8" hidden="1" x14ac:dyDescent="0.3">
      <c r="A208">
        <f t="shared" si="29"/>
        <v>14</v>
      </c>
      <c r="B208" s="30" t="s">
        <v>299</v>
      </c>
      <c r="C208" s="24" t="s">
        <v>300</v>
      </c>
      <c r="D208" s="26">
        <v>35000000</v>
      </c>
      <c r="E208" s="26">
        <v>35000000</v>
      </c>
      <c r="F208" s="26">
        <v>32001583</v>
      </c>
      <c r="G208" s="29">
        <f t="shared" si="26"/>
        <v>2998417</v>
      </c>
      <c r="H208" s="25"/>
      <c r="I208" s="27">
        <f t="shared" si="28"/>
        <v>0.91433094285714289</v>
      </c>
      <c r="J208" s="10"/>
    </row>
    <row r="209" spans="1:11" ht="13.8" hidden="1" x14ac:dyDescent="0.3">
      <c r="A209">
        <f t="shared" si="29"/>
        <v>14</v>
      </c>
      <c r="B209" s="30" t="s">
        <v>444</v>
      </c>
      <c r="C209" s="24" t="s">
        <v>302</v>
      </c>
      <c r="D209" s="26">
        <v>0</v>
      </c>
      <c r="E209" s="26">
        <v>0</v>
      </c>
      <c r="F209" s="26">
        <v>0</v>
      </c>
      <c r="G209" s="29">
        <f t="shared" si="26"/>
        <v>0</v>
      </c>
      <c r="H209" s="25"/>
      <c r="I209" s="27" t="e">
        <f t="shared" si="28"/>
        <v>#DIV/0!</v>
      </c>
      <c r="J209" s="10"/>
    </row>
    <row r="210" spans="1:11" ht="13.8" hidden="1" x14ac:dyDescent="0.3">
      <c r="A210">
        <f t="shared" si="29"/>
        <v>14</v>
      </c>
      <c r="B210" s="30" t="s">
        <v>445</v>
      </c>
      <c r="C210" s="24" t="s">
        <v>302</v>
      </c>
      <c r="D210" s="26">
        <v>0</v>
      </c>
      <c r="E210" s="26">
        <v>0</v>
      </c>
      <c r="F210" s="26">
        <v>0</v>
      </c>
      <c r="G210" s="29">
        <f t="shared" si="26"/>
        <v>0</v>
      </c>
      <c r="H210" s="25"/>
      <c r="I210" s="27" t="e">
        <f t="shared" si="28"/>
        <v>#DIV/0!</v>
      </c>
      <c r="J210" s="10"/>
    </row>
    <row r="211" spans="1:11" ht="13.8" hidden="1" x14ac:dyDescent="0.3">
      <c r="A211">
        <f t="shared" si="29"/>
        <v>14</v>
      </c>
      <c r="B211" s="30" t="s">
        <v>480</v>
      </c>
      <c r="C211" s="24" t="s">
        <v>302</v>
      </c>
      <c r="D211" s="26">
        <v>0</v>
      </c>
      <c r="E211" s="26">
        <v>0</v>
      </c>
      <c r="F211" s="26">
        <v>0</v>
      </c>
      <c r="G211" s="29">
        <f t="shared" si="26"/>
        <v>0</v>
      </c>
      <c r="H211" s="25"/>
      <c r="I211" s="27" t="e">
        <f t="shared" si="28"/>
        <v>#DIV/0!</v>
      </c>
      <c r="J211" s="10"/>
    </row>
    <row r="212" spans="1:11" ht="13.8" hidden="1" x14ac:dyDescent="0.3">
      <c r="A212">
        <f t="shared" si="29"/>
        <v>14</v>
      </c>
      <c r="B212" s="30" t="s">
        <v>301</v>
      </c>
      <c r="C212" s="24" t="s">
        <v>302</v>
      </c>
      <c r="D212" s="26">
        <v>250000000</v>
      </c>
      <c r="E212" s="26">
        <v>250000000</v>
      </c>
      <c r="F212" s="26">
        <v>174774917</v>
      </c>
      <c r="G212" s="29">
        <f t="shared" si="26"/>
        <v>75225083</v>
      </c>
      <c r="H212" s="25"/>
      <c r="I212" s="27">
        <f t="shared" si="28"/>
        <v>0.69909966800000001</v>
      </c>
      <c r="J212" s="10"/>
    </row>
    <row r="213" spans="1:11" ht="13.8" hidden="1" x14ac:dyDescent="0.3">
      <c r="A213">
        <f t="shared" si="29"/>
        <v>10</v>
      </c>
      <c r="B213" s="18" t="s">
        <v>194</v>
      </c>
      <c r="C213" s="18" t="s">
        <v>195</v>
      </c>
      <c r="D213" s="21">
        <f>SUM(D214:D226)</f>
        <v>9192986468</v>
      </c>
      <c r="E213" s="21">
        <f>SUM(E214:E226)</f>
        <v>9334909868</v>
      </c>
      <c r="F213" s="21">
        <f>SUM(F214:F226)</f>
        <v>8745897104</v>
      </c>
      <c r="G213" s="28">
        <f t="shared" si="26"/>
        <v>589012764</v>
      </c>
      <c r="H213" s="23"/>
      <c r="I213" s="22">
        <f t="shared" si="28"/>
        <v>0.93690214770909241</v>
      </c>
      <c r="J213" s="10"/>
    </row>
    <row r="214" spans="1:11" ht="13.8" hidden="1" x14ac:dyDescent="0.3">
      <c r="A214">
        <f t="shared" si="29"/>
        <v>14</v>
      </c>
      <c r="B214" s="24" t="s">
        <v>196</v>
      </c>
      <c r="C214" s="24" t="s">
        <v>197</v>
      </c>
      <c r="D214" s="26">
        <v>4211258502</v>
      </c>
      <c r="E214" s="26">
        <v>4211258502</v>
      </c>
      <c r="F214" s="26">
        <v>4193269334</v>
      </c>
      <c r="G214" s="29">
        <f t="shared" si="26"/>
        <v>17989168</v>
      </c>
      <c r="H214" s="25"/>
      <c r="I214" s="27">
        <f t="shared" si="28"/>
        <v>0.99572831542127926</v>
      </c>
      <c r="J214" s="10"/>
    </row>
    <row r="215" spans="1:11" ht="13.8" hidden="1" x14ac:dyDescent="0.3">
      <c r="A215">
        <f t="shared" si="29"/>
        <v>14</v>
      </c>
      <c r="B215" s="24" t="s">
        <v>198</v>
      </c>
      <c r="C215" s="24" t="s">
        <v>199</v>
      </c>
      <c r="D215" s="26">
        <v>0</v>
      </c>
      <c r="E215" s="26">
        <v>0</v>
      </c>
      <c r="F215" s="26">
        <v>0</v>
      </c>
      <c r="G215" s="29">
        <f t="shared" si="26"/>
        <v>0</v>
      </c>
      <c r="H215" s="25"/>
      <c r="I215" s="27" t="e">
        <f t="shared" si="28"/>
        <v>#DIV/0!</v>
      </c>
      <c r="J215" s="10"/>
    </row>
    <row r="216" spans="1:11" ht="13.8" hidden="1" x14ac:dyDescent="0.3">
      <c r="A216">
        <f t="shared" si="29"/>
        <v>14</v>
      </c>
      <c r="B216" s="24" t="s">
        <v>198</v>
      </c>
      <c r="C216" s="24" t="s">
        <v>200</v>
      </c>
      <c r="D216" s="26">
        <v>2910898796</v>
      </c>
      <c r="E216" s="26">
        <v>3007822196</v>
      </c>
      <c r="F216" s="26">
        <v>2978895240</v>
      </c>
      <c r="G216" s="29">
        <f t="shared" si="26"/>
        <v>28926956</v>
      </c>
      <c r="H216" s="25"/>
      <c r="I216" s="27">
        <f t="shared" si="28"/>
        <v>0.99038275731907655</v>
      </c>
      <c r="J216" s="10"/>
      <c r="K216" s="33"/>
    </row>
    <row r="217" spans="1:11" ht="13.8" hidden="1" x14ac:dyDescent="0.3">
      <c r="A217">
        <f t="shared" si="29"/>
        <v>16</v>
      </c>
      <c r="B217" s="30" t="s">
        <v>412</v>
      </c>
      <c r="C217" s="24" t="s">
        <v>304</v>
      </c>
      <c r="D217" s="26">
        <v>0</v>
      </c>
      <c r="E217" s="26">
        <v>0</v>
      </c>
      <c r="F217" s="26">
        <v>0</v>
      </c>
      <c r="G217" s="29">
        <f t="shared" si="26"/>
        <v>0</v>
      </c>
      <c r="H217" s="25"/>
      <c r="I217" s="27" t="e">
        <f t="shared" si="28"/>
        <v>#DIV/0!</v>
      </c>
      <c r="J217" s="10"/>
      <c r="K217" s="33"/>
    </row>
    <row r="218" spans="1:11" ht="13.8" hidden="1" x14ac:dyDescent="0.3">
      <c r="A218">
        <f t="shared" si="29"/>
        <v>16</v>
      </c>
      <c r="B218" s="30" t="s">
        <v>427</v>
      </c>
      <c r="C218" s="24" t="s">
        <v>304</v>
      </c>
      <c r="D218" s="26">
        <v>0</v>
      </c>
      <c r="E218" s="26">
        <v>0</v>
      </c>
      <c r="F218" s="26">
        <v>0</v>
      </c>
      <c r="G218" s="29">
        <f t="shared" si="26"/>
        <v>0</v>
      </c>
      <c r="H218" s="25"/>
      <c r="I218" s="27" t="e">
        <f t="shared" si="28"/>
        <v>#DIV/0!</v>
      </c>
      <c r="J218" s="10"/>
      <c r="K218" s="33"/>
    </row>
    <row r="219" spans="1:11" ht="13.8" hidden="1" x14ac:dyDescent="0.3">
      <c r="A219">
        <f t="shared" si="29"/>
        <v>16</v>
      </c>
      <c r="B219" s="30" t="s">
        <v>481</v>
      </c>
      <c r="C219" s="24" t="s">
        <v>304</v>
      </c>
      <c r="D219" s="26">
        <v>0</v>
      </c>
      <c r="E219" s="26">
        <v>0</v>
      </c>
      <c r="F219" s="26">
        <v>0</v>
      </c>
      <c r="G219" s="29">
        <f t="shared" si="26"/>
        <v>0</v>
      </c>
      <c r="H219" s="25"/>
      <c r="I219" s="27" t="e">
        <f t="shared" si="28"/>
        <v>#DIV/0!</v>
      </c>
      <c r="J219" s="10"/>
      <c r="K219" s="33"/>
    </row>
    <row r="220" spans="1:11" ht="13.8" hidden="1" x14ac:dyDescent="0.3">
      <c r="A220">
        <f t="shared" si="29"/>
        <v>16</v>
      </c>
      <c r="B220" s="30" t="s">
        <v>303</v>
      </c>
      <c r="C220" s="24" t="s">
        <v>304</v>
      </c>
      <c r="D220" s="26">
        <v>2000000000</v>
      </c>
      <c r="E220" s="26">
        <v>2000000000</v>
      </c>
      <c r="F220" s="26">
        <v>1567072530</v>
      </c>
      <c r="G220" s="29">
        <f t="shared" si="26"/>
        <v>432927470</v>
      </c>
      <c r="H220" s="25"/>
      <c r="I220" s="27">
        <f t="shared" si="28"/>
        <v>0.78353626499999995</v>
      </c>
      <c r="J220" s="10"/>
    </row>
    <row r="221" spans="1:11" ht="13.8" hidden="1" x14ac:dyDescent="0.3">
      <c r="A221">
        <f t="shared" si="29"/>
        <v>16</v>
      </c>
      <c r="B221" s="30" t="s">
        <v>501</v>
      </c>
      <c r="C221" s="24" t="s">
        <v>304</v>
      </c>
      <c r="D221" s="26">
        <v>0</v>
      </c>
      <c r="E221" s="26">
        <v>45000000</v>
      </c>
      <c r="F221" s="26">
        <v>0</v>
      </c>
      <c r="G221" s="29">
        <f t="shared" si="26"/>
        <v>45000000</v>
      </c>
      <c r="H221" s="25"/>
      <c r="I221" s="27">
        <f t="shared" si="28"/>
        <v>0</v>
      </c>
      <c r="J221" s="10"/>
    </row>
    <row r="222" spans="1:11" ht="13.8" hidden="1" x14ac:dyDescent="0.3">
      <c r="A222">
        <f t="shared" si="29"/>
        <v>16</v>
      </c>
      <c r="B222" s="30" t="s">
        <v>482</v>
      </c>
      <c r="C222" s="24" t="s">
        <v>201</v>
      </c>
      <c r="D222" s="26">
        <v>0</v>
      </c>
      <c r="E222" s="26">
        <v>0</v>
      </c>
      <c r="F222" s="26">
        <v>0</v>
      </c>
      <c r="G222" s="29">
        <f t="shared" si="26"/>
        <v>0</v>
      </c>
      <c r="H222" s="25"/>
      <c r="I222" s="27" t="e">
        <f t="shared" si="28"/>
        <v>#DIV/0!</v>
      </c>
      <c r="J222" s="10"/>
    </row>
    <row r="223" spans="1:11" ht="13.8" hidden="1" x14ac:dyDescent="0.3">
      <c r="A223">
        <f t="shared" si="29"/>
        <v>16</v>
      </c>
      <c r="B223" s="24" t="s">
        <v>202</v>
      </c>
      <c r="C223" s="24" t="s">
        <v>203</v>
      </c>
      <c r="D223" s="26">
        <v>43688000</v>
      </c>
      <c r="E223" s="26">
        <v>43688000</v>
      </c>
      <c r="F223" s="26">
        <v>0</v>
      </c>
      <c r="G223" s="29">
        <f t="shared" si="26"/>
        <v>43688000</v>
      </c>
      <c r="H223" s="25"/>
      <c r="I223" s="27">
        <f t="shared" si="28"/>
        <v>0</v>
      </c>
      <c r="J223" s="10"/>
    </row>
    <row r="224" spans="1:11" ht="13.8" hidden="1" x14ac:dyDescent="0.3">
      <c r="A224">
        <f t="shared" si="29"/>
        <v>16</v>
      </c>
      <c r="B224" s="30" t="s">
        <v>457</v>
      </c>
      <c r="C224" s="24" t="s">
        <v>205</v>
      </c>
      <c r="D224" s="26">
        <v>0</v>
      </c>
      <c r="E224" s="26">
        <v>0</v>
      </c>
      <c r="F224" s="26">
        <v>0</v>
      </c>
      <c r="G224" s="29">
        <f t="shared" si="26"/>
        <v>0</v>
      </c>
      <c r="H224" s="25"/>
      <c r="I224" s="27" t="e">
        <f t="shared" si="28"/>
        <v>#DIV/0!</v>
      </c>
      <c r="J224" s="10"/>
    </row>
    <row r="225" spans="1:10" ht="13.8" hidden="1" x14ac:dyDescent="0.3">
      <c r="A225">
        <f t="shared" si="29"/>
        <v>16</v>
      </c>
      <c r="B225" s="30" t="s">
        <v>483</v>
      </c>
      <c r="C225" s="24" t="s">
        <v>205</v>
      </c>
      <c r="D225" s="26">
        <v>0</v>
      </c>
      <c r="E225" s="26">
        <v>0</v>
      </c>
      <c r="F225" s="26">
        <v>0</v>
      </c>
      <c r="G225" s="29">
        <f t="shared" si="26"/>
        <v>0</v>
      </c>
      <c r="H225" s="25"/>
      <c r="I225" s="27" t="e">
        <f t="shared" si="28"/>
        <v>#DIV/0!</v>
      </c>
      <c r="J225" s="10"/>
    </row>
    <row r="226" spans="1:10" ht="13.8" hidden="1" x14ac:dyDescent="0.3">
      <c r="A226">
        <f t="shared" si="29"/>
        <v>16</v>
      </c>
      <c r="B226" s="24" t="s">
        <v>204</v>
      </c>
      <c r="C226" s="24" t="s">
        <v>205</v>
      </c>
      <c r="D226" s="26">
        <v>27141170</v>
      </c>
      <c r="E226" s="26">
        <v>27141170</v>
      </c>
      <c r="F226" s="26">
        <v>6660000</v>
      </c>
      <c r="G226" s="29">
        <f t="shared" si="26"/>
        <v>20481170</v>
      </c>
      <c r="H226" s="25"/>
      <c r="I226" s="27">
        <f t="shared" si="28"/>
        <v>0.24538367358518443</v>
      </c>
      <c r="J226" s="10"/>
    </row>
    <row r="227" spans="1:10" ht="13.8" hidden="1" x14ac:dyDescent="0.3">
      <c r="A227">
        <f t="shared" si="29"/>
        <v>10</v>
      </c>
      <c r="B227" s="18" t="s">
        <v>206</v>
      </c>
      <c r="C227" s="18" t="s">
        <v>207</v>
      </c>
      <c r="D227" s="21">
        <f>+D228</f>
        <v>0</v>
      </c>
      <c r="E227" s="21">
        <f>+E228</f>
        <v>0</v>
      </c>
      <c r="F227" s="21">
        <f>+F228</f>
        <v>0</v>
      </c>
      <c r="G227" s="28">
        <f t="shared" si="26"/>
        <v>0</v>
      </c>
      <c r="H227" s="23"/>
      <c r="I227" s="22" t="e">
        <f t="shared" si="28"/>
        <v>#DIV/0!</v>
      </c>
      <c r="J227" s="10"/>
    </row>
    <row r="228" spans="1:10" ht="13.8" hidden="1" x14ac:dyDescent="0.3">
      <c r="A228">
        <f t="shared" si="29"/>
        <v>14</v>
      </c>
      <c r="B228" s="24" t="s">
        <v>208</v>
      </c>
      <c r="C228" s="24" t="s">
        <v>209</v>
      </c>
      <c r="D228" s="26">
        <v>0</v>
      </c>
      <c r="E228" s="26">
        <v>0</v>
      </c>
      <c r="F228" s="26">
        <v>0</v>
      </c>
      <c r="G228" s="29">
        <f t="shared" si="26"/>
        <v>0</v>
      </c>
      <c r="H228" s="25"/>
      <c r="I228" s="27" t="e">
        <f t="shared" si="28"/>
        <v>#DIV/0!</v>
      </c>
      <c r="J228" s="10"/>
    </row>
    <row r="229" spans="1:10" ht="13.8" hidden="1" x14ac:dyDescent="0.3">
      <c r="A229">
        <f t="shared" si="29"/>
        <v>10</v>
      </c>
      <c r="B229" s="18" t="s">
        <v>210</v>
      </c>
      <c r="C229" s="18" t="s">
        <v>211</v>
      </c>
      <c r="D229" s="21">
        <f>+D230+D242</f>
        <v>198425852.50999999</v>
      </c>
      <c r="E229" s="21">
        <f>+E230+E242</f>
        <v>251119356.50999999</v>
      </c>
      <c r="F229" s="21">
        <f>+F230+F242</f>
        <v>69621900</v>
      </c>
      <c r="G229" s="28">
        <f t="shared" si="26"/>
        <v>181497456.50999999</v>
      </c>
      <c r="H229" s="23"/>
      <c r="I229" s="22">
        <f t="shared" si="28"/>
        <v>0.27724625041888212</v>
      </c>
      <c r="J229" s="10"/>
    </row>
    <row r="230" spans="1:10" ht="13.8" hidden="1" x14ac:dyDescent="0.3">
      <c r="A230">
        <f t="shared" si="29"/>
        <v>12</v>
      </c>
      <c r="B230" s="18" t="s">
        <v>212</v>
      </c>
      <c r="C230" s="18" t="s">
        <v>213</v>
      </c>
      <c r="D230" s="21">
        <f>SUM(D231:D241)</f>
        <v>179858452.50999999</v>
      </c>
      <c r="E230" s="21">
        <f>SUM(E231:E241)</f>
        <v>232551956.50999999</v>
      </c>
      <c r="F230" s="21">
        <f>SUM(F231:F241)</f>
        <v>69621900</v>
      </c>
      <c r="G230" s="28">
        <f>+E230-F230</f>
        <v>162930056.50999999</v>
      </c>
      <c r="H230" s="23"/>
      <c r="I230" s="22">
        <f t="shared" si="28"/>
        <v>0.29938212967477734</v>
      </c>
      <c r="J230" s="10"/>
    </row>
    <row r="231" spans="1:10" ht="13.8" hidden="1" x14ac:dyDescent="0.3">
      <c r="A231">
        <f t="shared" si="29"/>
        <v>16</v>
      </c>
      <c r="B231" s="30" t="s">
        <v>458</v>
      </c>
      <c r="C231" s="24" t="s">
        <v>215</v>
      </c>
      <c r="D231" s="26">
        <v>0</v>
      </c>
      <c r="E231" s="26">
        <v>0</v>
      </c>
      <c r="F231" s="26">
        <v>0</v>
      </c>
      <c r="G231" s="29">
        <f t="shared" si="26"/>
        <v>0</v>
      </c>
      <c r="H231" s="36"/>
      <c r="I231" s="27" t="e">
        <f t="shared" si="28"/>
        <v>#DIV/0!</v>
      </c>
      <c r="J231" s="10"/>
    </row>
    <row r="232" spans="1:10" ht="13.8" hidden="1" x14ac:dyDescent="0.3">
      <c r="A232">
        <f t="shared" si="29"/>
        <v>16</v>
      </c>
      <c r="B232" s="30" t="s">
        <v>459</v>
      </c>
      <c r="C232" s="24" t="s">
        <v>215</v>
      </c>
      <c r="D232" s="26">
        <v>0</v>
      </c>
      <c r="E232" s="26">
        <v>0</v>
      </c>
      <c r="F232" s="26">
        <v>0</v>
      </c>
      <c r="G232" s="29">
        <f t="shared" si="26"/>
        <v>0</v>
      </c>
      <c r="H232" s="36"/>
      <c r="I232" s="27" t="e">
        <f t="shared" si="28"/>
        <v>#DIV/0!</v>
      </c>
      <c r="J232" s="10"/>
    </row>
    <row r="233" spans="1:10" ht="13.8" hidden="1" x14ac:dyDescent="0.3">
      <c r="A233">
        <f t="shared" si="29"/>
        <v>16</v>
      </c>
      <c r="B233" s="30" t="s">
        <v>484</v>
      </c>
      <c r="C233" s="24" t="s">
        <v>215</v>
      </c>
      <c r="D233" s="26">
        <v>0</v>
      </c>
      <c r="E233" s="26">
        <v>0</v>
      </c>
      <c r="F233" s="26">
        <v>0</v>
      </c>
      <c r="G233" s="29">
        <f t="shared" si="26"/>
        <v>0</v>
      </c>
      <c r="H233" s="36"/>
      <c r="I233" s="27" t="e">
        <f t="shared" si="28"/>
        <v>#DIV/0!</v>
      </c>
      <c r="J233" s="10"/>
    </row>
    <row r="234" spans="1:10" ht="13.8" hidden="1" x14ac:dyDescent="0.3">
      <c r="A234">
        <f t="shared" si="29"/>
        <v>16</v>
      </c>
      <c r="B234" s="24" t="s">
        <v>214</v>
      </c>
      <c r="C234" s="24" t="s">
        <v>215</v>
      </c>
      <c r="D234" s="26">
        <v>104326452.51000001</v>
      </c>
      <c r="E234" s="26">
        <v>104326452.51000001</v>
      </c>
      <c r="F234" s="26">
        <v>40455000</v>
      </c>
      <c r="G234" s="29">
        <f t="shared" si="26"/>
        <v>63871452.510000005</v>
      </c>
      <c r="H234" s="29">
        <f t="shared" si="26"/>
        <v>-23416452.510000005</v>
      </c>
      <c r="I234" s="27">
        <f t="shared" si="28"/>
        <v>0.38777317762359709</v>
      </c>
      <c r="J234" s="10"/>
    </row>
    <row r="235" spans="1:10" ht="13.8" hidden="1" x14ac:dyDescent="0.3">
      <c r="A235">
        <f t="shared" si="29"/>
        <v>16</v>
      </c>
      <c r="B235" s="30" t="s">
        <v>428</v>
      </c>
      <c r="C235" s="24" t="s">
        <v>306</v>
      </c>
      <c r="D235" s="26">
        <v>0</v>
      </c>
      <c r="E235" s="26">
        <v>0</v>
      </c>
      <c r="F235" s="26">
        <v>0</v>
      </c>
      <c r="G235" s="29">
        <f t="shared" si="26"/>
        <v>0</v>
      </c>
      <c r="H235" s="29"/>
      <c r="I235" s="27" t="e">
        <f t="shared" si="28"/>
        <v>#DIV/0!</v>
      </c>
      <c r="J235" s="10"/>
    </row>
    <row r="236" spans="1:10" ht="13.8" hidden="1" x14ac:dyDescent="0.3">
      <c r="A236">
        <f t="shared" si="29"/>
        <v>16</v>
      </c>
      <c r="B236" s="30" t="s">
        <v>429</v>
      </c>
      <c r="C236" s="24" t="s">
        <v>306</v>
      </c>
      <c r="D236" s="26">
        <v>0</v>
      </c>
      <c r="E236" s="26">
        <v>0</v>
      </c>
      <c r="F236" s="26">
        <v>0</v>
      </c>
      <c r="G236" s="29">
        <f t="shared" si="26"/>
        <v>0</v>
      </c>
      <c r="H236" s="29"/>
      <c r="I236" s="27" t="e">
        <f t="shared" si="28"/>
        <v>#DIV/0!</v>
      </c>
      <c r="J236" s="10"/>
    </row>
    <row r="237" spans="1:10" ht="13.8" hidden="1" x14ac:dyDescent="0.3">
      <c r="A237">
        <f t="shared" si="29"/>
        <v>16</v>
      </c>
      <c r="B237" s="30" t="s">
        <v>305</v>
      </c>
      <c r="C237" s="24" t="s">
        <v>306</v>
      </c>
      <c r="D237" s="26">
        <v>0</v>
      </c>
      <c r="E237" s="26">
        <v>0</v>
      </c>
      <c r="F237" s="26">
        <v>0</v>
      </c>
      <c r="G237" s="29">
        <f t="shared" si="26"/>
        <v>0</v>
      </c>
      <c r="H237" s="25"/>
      <c r="I237" s="27" t="e">
        <f t="shared" si="28"/>
        <v>#DIV/0!</v>
      </c>
      <c r="J237" s="10"/>
    </row>
    <row r="238" spans="1:10" ht="13.8" hidden="1" x14ac:dyDescent="0.3">
      <c r="A238">
        <f t="shared" si="29"/>
        <v>16</v>
      </c>
      <c r="B238" s="30" t="s">
        <v>460</v>
      </c>
      <c r="C238" s="24" t="s">
        <v>217</v>
      </c>
      <c r="D238" s="26">
        <v>0</v>
      </c>
      <c r="E238" s="26">
        <v>0</v>
      </c>
      <c r="F238" s="26">
        <v>0</v>
      </c>
      <c r="G238" s="29">
        <f t="shared" si="26"/>
        <v>0</v>
      </c>
      <c r="H238" s="25"/>
      <c r="I238" s="27" t="e">
        <f t="shared" si="28"/>
        <v>#DIV/0!</v>
      </c>
      <c r="J238" s="10"/>
    </row>
    <row r="239" spans="1:10" ht="13.8" hidden="1" x14ac:dyDescent="0.3">
      <c r="A239">
        <f t="shared" si="29"/>
        <v>16</v>
      </c>
      <c r="B239" s="24" t="s">
        <v>216</v>
      </c>
      <c r="C239" s="24" t="s">
        <v>217</v>
      </c>
      <c r="D239" s="26">
        <v>0</v>
      </c>
      <c r="E239" s="26">
        <v>52693504</v>
      </c>
      <c r="F239" s="26">
        <v>0</v>
      </c>
      <c r="G239" s="29">
        <f t="shared" si="26"/>
        <v>52693504</v>
      </c>
      <c r="H239" s="25"/>
      <c r="I239" s="27">
        <f t="shared" si="28"/>
        <v>0</v>
      </c>
      <c r="J239" s="10"/>
    </row>
    <row r="240" spans="1:10" ht="13.8" hidden="1" x14ac:dyDescent="0.3">
      <c r="A240">
        <f t="shared" si="29"/>
        <v>16</v>
      </c>
      <c r="B240" s="24" t="s">
        <v>218</v>
      </c>
      <c r="C240" s="24" t="s">
        <v>219</v>
      </c>
      <c r="D240" s="26">
        <v>75532000</v>
      </c>
      <c r="E240" s="26">
        <v>75532000</v>
      </c>
      <c r="F240" s="26">
        <v>29166900</v>
      </c>
      <c r="G240" s="29">
        <f t="shared" si="26"/>
        <v>46365100</v>
      </c>
      <c r="H240" s="25"/>
      <c r="I240" s="27">
        <f t="shared" si="28"/>
        <v>0.38615288884181537</v>
      </c>
      <c r="J240" s="10"/>
    </row>
    <row r="241" spans="1:10" ht="13.8" hidden="1" x14ac:dyDescent="0.3">
      <c r="A241">
        <f t="shared" si="29"/>
        <v>16</v>
      </c>
      <c r="B241" s="30" t="s">
        <v>372</v>
      </c>
      <c r="C241" s="24" t="s">
        <v>373</v>
      </c>
      <c r="D241" s="26">
        <v>0</v>
      </c>
      <c r="E241" s="26">
        <v>0</v>
      </c>
      <c r="F241" s="26">
        <v>0</v>
      </c>
      <c r="G241" s="29">
        <f t="shared" si="26"/>
        <v>0</v>
      </c>
      <c r="H241" s="25"/>
      <c r="I241" s="27" t="e">
        <f t="shared" si="28"/>
        <v>#DIV/0!</v>
      </c>
      <c r="J241" s="10"/>
    </row>
    <row r="242" spans="1:10" ht="13.8" hidden="1" x14ac:dyDescent="0.3">
      <c r="A242">
        <f t="shared" si="29"/>
        <v>12</v>
      </c>
      <c r="B242" s="18" t="s">
        <v>220</v>
      </c>
      <c r="C242" s="18" t="s">
        <v>221</v>
      </c>
      <c r="D242" s="21">
        <f>+D243</f>
        <v>18567400</v>
      </c>
      <c r="E242" s="21">
        <f>+E243</f>
        <v>18567400</v>
      </c>
      <c r="F242" s="21">
        <f>+F243</f>
        <v>0</v>
      </c>
      <c r="G242" s="28">
        <f t="shared" si="26"/>
        <v>18567400</v>
      </c>
      <c r="H242" s="23"/>
      <c r="I242" s="22">
        <f t="shared" si="28"/>
        <v>0</v>
      </c>
      <c r="J242" s="10"/>
    </row>
    <row r="243" spans="1:10" ht="13.8" hidden="1" x14ac:dyDescent="0.3">
      <c r="A243">
        <f t="shared" si="29"/>
        <v>16</v>
      </c>
      <c r="B243" s="24" t="s">
        <v>222</v>
      </c>
      <c r="C243" s="24" t="s">
        <v>223</v>
      </c>
      <c r="D243" s="26">
        <v>18567400</v>
      </c>
      <c r="E243" s="26">
        <v>18567400</v>
      </c>
      <c r="F243" s="26">
        <v>0</v>
      </c>
      <c r="G243" s="29">
        <f t="shared" si="26"/>
        <v>18567400</v>
      </c>
      <c r="H243" s="25"/>
      <c r="I243" s="27">
        <f t="shared" si="28"/>
        <v>0</v>
      </c>
      <c r="J243" s="10"/>
    </row>
    <row r="244" spans="1:10" ht="13.8" hidden="1" x14ac:dyDescent="0.3">
      <c r="A244">
        <f t="shared" si="29"/>
        <v>10</v>
      </c>
      <c r="B244" s="18" t="s">
        <v>224</v>
      </c>
      <c r="C244" s="18" t="s">
        <v>225</v>
      </c>
      <c r="D244" s="21">
        <f>+D245</f>
        <v>60000000</v>
      </c>
      <c r="E244" s="21">
        <f>+E245</f>
        <v>60000000</v>
      </c>
      <c r="F244" s="21">
        <f>+F245</f>
        <v>60000000</v>
      </c>
      <c r="G244" s="28">
        <f t="shared" si="26"/>
        <v>0</v>
      </c>
      <c r="H244" s="23"/>
      <c r="I244" s="22">
        <f t="shared" si="28"/>
        <v>1</v>
      </c>
      <c r="J244" s="10"/>
    </row>
    <row r="245" spans="1:10" ht="13.8" hidden="1" x14ac:dyDescent="0.3">
      <c r="A245">
        <f t="shared" si="29"/>
        <v>14</v>
      </c>
      <c r="B245" s="24" t="s">
        <v>226</v>
      </c>
      <c r="C245" s="24" t="s">
        <v>227</v>
      </c>
      <c r="D245" s="26">
        <v>60000000</v>
      </c>
      <c r="E245" s="26">
        <v>60000000</v>
      </c>
      <c r="F245" s="26">
        <v>60000000</v>
      </c>
      <c r="G245" s="29">
        <f t="shared" si="26"/>
        <v>0</v>
      </c>
      <c r="H245" s="25"/>
      <c r="I245" s="27">
        <f t="shared" si="28"/>
        <v>1</v>
      </c>
      <c r="J245" s="10"/>
    </row>
    <row r="246" spans="1:10" ht="13.8" hidden="1" x14ac:dyDescent="0.3">
      <c r="A246">
        <f t="shared" si="29"/>
        <v>8</v>
      </c>
      <c r="B246" s="18" t="s">
        <v>228</v>
      </c>
      <c r="C246" s="18" t="s">
        <v>229</v>
      </c>
      <c r="D246" s="21">
        <f>+D257+D259+D262+D266+D247+D252</f>
        <v>477462925</v>
      </c>
      <c r="E246" s="21">
        <f>+E257+E259+E262+E266+E247+E252</f>
        <v>477462925</v>
      </c>
      <c r="F246" s="21">
        <f>+F257+F259+F262+F266+F247+F252</f>
        <v>270740276</v>
      </c>
      <c r="G246" s="28">
        <f t="shared" si="26"/>
        <v>206722649</v>
      </c>
      <c r="H246" s="23"/>
      <c r="I246" s="22">
        <f t="shared" si="28"/>
        <v>0.56703936960131507</v>
      </c>
      <c r="J246" s="10"/>
    </row>
    <row r="247" spans="1:10" ht="13.8" hidden="1" x14ac:dyDescent="0.3">
      <c r="A247">
        <f t="shared" si="29"/>
        <v>10</v>
      </c>
      <c r="B247" s="31" t="s">
        <v>307</v>
      </c>
      <c r="C247" s="18" t="s">
        <v>308</v>
      </c>
      <c r="D247" s="21">
        <f>SUM(D248:D251)</f>
        <v>117837000</v>
      </c>
      <c r="E247" s="21">
        <f>SUM(E248:E251)</f>
        <v>117837000</v>
      </c>
      <c r="F247" s="21">
        <f>SUM(F248:F251)</f>
        <v>24845695</v>
      </c>
      <c r="G247" s="28">
        <f t="shared" si="26"/>
        <v>92991305</v>
      </c>
      <c r="H247" s="23"/>
      <c r="I247" s="22">
        <f>+F247/E247</f>
        <v>0.21084799341463209</v>
      </c>
      <c r="J247" s="10"/>
    </row>
    <row r="248" spans="1:10" ht="13.8" hidden="1" x14ac:dyDescent="0.3">
      <c r="A248">
        <f t="shared" si="29"/>
        <v>14</v>
      </c>
      <c r="B248" s="30" t="s">
        <v>461</v>
      </c>
      <c r="C248" s="24" t="s">
        <v>308</v>
      </c>
      <c r="D248" s="26">
        <v>0</v>
      </c>
      <c r="E248" s="26">
        <v>0</v>
      </c>
      <c r="F248" s="26">
        <v>0</v>
      </c>
      <c r="G248" s="29">
        <f t="shared" si="26"/>
        <v>0</v>
      </c>
      <c r="H248" s="25"/>
      <c r="I248" s="27" t="e">
        <f t="shared" si="28"/>
        <v>#DIV/0!</v>
      </c>
      <c r="J248" s="10"/>
    </row>
    <row r="249" spans="1:10" ht="13.8" hidden="1" x14ac:dyDescent="0.3">
      <c r="A249">
        <f t="shared" si="29"/>
        <v>14</v>
      </c>
      <c r="B249" s="30" t="s">
        <v>462</v>
      </c>
      <c r="C249" s="24" t="s">
        <v>308</v>
      </c>
      <c r="D249" s="26">
        <v>0</v>
      </c>
      <c r="E249" s="26">
        <v>0</v>
      </c>
      <c r="F249" s="26">
        <v>0</v>
      </c>
      <c r="G249" s="29">
        <f t="shared" si="26"/>
        <v>0</v>
      </c>
      <c r="H249" s="25"/>
      <c r="I249" s="27" t="e">
        <f t="shared" si="28"/>
        <v>#DIV/0!</v>
      </c>
      <c r="J249" s="10"/>
    </row>
    <row r="250" spans="1:10" ht="13.8" hidden="1" x14ac:dyDescent="0.3">
      <c r="A250">
        <f t="shared" si="29"/>
        <v>14</v>
      </c>
      <c r="B250" s="30" t="s">
        <v>485</v>
      </c>
      <c r="C250" s="24" t="s">
        <v>308</v>
      </c>
      <c r="D250" s="26">
        <v>0</v>
      </c>
      <c r="E250" s="26">
        <v>0</v>
      </c>
      <c r="F250" s="26">
        <v>0</v>
      </c>
      <c r="G250" s="29">
        <f t="shared" si="26"/>
        <v>0</v>
      </c>
      <c r="H250" s="25"/>
      <c r="I250" s="27" t="e">
        <f t="shared" si="28"/>
        <v>#DIV/0!</v>
      </c>
      <c r="J250" s="10"/>
    </row>
    <row r="251" spans="1:10" ht="13.8" hidden="1" x14ac:dyDescent="0.3">
      <c r="A251">
        <f t="shared" si="29"/>
        <v>14</v>
      </c>
      <c r="B251" s="30" t="s">
        <v>309</v>
      </c>
      <c r="C251" s="24" t="s">
        <v>308</v>
      </c>
      <c r="D251" s="26">
        <v>117837000</v>
      </c>
      <c r="E251" s="26">
        <v>117837000</v>
      </c>
      <c r="F251" s="26">
        <v>24845695</v>
      </c>
      <c r="G251" s="29">
        <f t="shared" si="26"/>
        <v>92991305</v>
      </c>
      <c r="H251" s="25"/>
      <c r="I251" s="27">
        <f t="shared" si="28"/>
        <v>0.21084799341463209</v>
      </c>
      <c r="J251" s="10"/>
    </row>
    <row r="252" spans="1:10" ht="13.8" hidden="1" x14ac:dyDescent="0.3">
      <c r="A252">
        <f t="shared" si="29"/>
        <v>10</v>
      </c>
      <c r="B252" s="31" t="s">
        <v>310</v>
      </c>
      <c r="C252" s="18" t="s">
        <v>311</v>
      </c>
      <c r="D252" s="21">
        <f>SUM(D253:D256)</f>
        <v>150000000</v>
      </c>
      <c r="E252" s="21">
        <f>SUM(E253:E256)</f>
        <v>150000000</v>
      </c>
      <c r="F252" s="21">
        <f>SUM(F253:F256)</f>
        <v>65894581</v>
      </c>
      <c r="G252" s="28">
        <f t="shared" si="26"/>
        <v>84105419</v>
      </c>
      <c r="H252" s="23"/>
      <c r="I252" s="22">
        <f t="shared" si="28"/>
        <v>0.43929720666666666</v>
      </c>
      <c r="J252" s="10"/>
    </row>
    <row r="253" spans="1:10" ht="13.8" hidden="1" x14ac:dyDescent="0.3">
      <c r="A253">
        <f t="shared" si="29"/>
        <v>14</v>
      </c>
      <c r="B253" s="30" t="s">
        <v>463</v>
      </c>
      <c r="C253" s="24" t="s">
        <v>311</v>
      </c>
      <c r="D253" s="26">
        <v>0</v>
      </c>
      <c r="E253" s="26">
        <v>0</v>
      </c>
      <c r="F253" s="26">
        <v>0</v>
      </c>
      <c r="G253" s="29">
        <f t="shared" si="26"/>
        <v>0</v>
      </c>
      <c r="H253" s="25"/>
      <c r="I253" s="27" t="e">
        <f t="shared" si="28"/>
        <v>#DIV/0!</v>
      </c>
      <c r="J253" s="10"/>
    </row>
    <row r="254" spans="1:10" ht="13.8" hidden="1" x14ac:dyDescent="0.3">
      <c r="A254">
        <f t="shared" si="29"/>
        <v>14</v>
      </c>
      <c r="B254" s="30" t="s">
        <v>312</v>
      </c>
      <c r="C254" s="24" t="s">
        <v>311</v>
      </c>
      <c r="D254" s="26">
        <v>80000000</v>
      </c>
      <c r="E254" s="26">
        <v>80000000</v>
      </c>
      <c r="F254" s="26">
        <v>57546249</v>
      </c>
      <c r="G254" s="29">
        <f t="shared" si="26"/>
        <v>22453751</v>
      </c>
      <c r="H254" s="25"/>
      <c r="I254" s="27">
        <f t="shared" si="28"/>
        <v>0.71932811249999995</v>
      </c>
      <c r="J254" s="10"/>
    </row>
    <row r="255" spans="1:10" ht="13.8" hidden="1" x14ac:dyDescent="0.3">
      <c r="A255">
        <f t="shared" si="29"/>
        <v>14</v>
      </c>
      <c r="B255" s="30" t="s">
        <v>413</v>
      </c>
      <c r="C255" s="24" t="s">
        <v>314</v>
      </c>
      <c r="D255" s="26">
        <v>0</v>
      </c>
      <c r="E255" s="26">
        <v>0</v>
      </c>
      <c r="F255" s="26">
        <v>0</v>
      </c>
      <c r="G255" s="29">
        <f t="shared" si="26"/>
        <v>0</v>
      </c>
      <c r="H255" s="25"/>
      <c r="I255" s="27" t="e">
        <f t="shared" si="28"/>
        <v>#DIV/0!</v>
      </c>
      <c r="J255" s="10"/>
    </row>
    <row r="256" spans="1:10" ht="13.8" hidden="1" x14ac:dyDescent="0.3">
      <c r="A256">
        <f t="shared" si="29"/>
        <v>14</v>
      </c>
      <c r="B256" s="30" t="s">
        <v>313</v>
      </c>
      <c r="C256" s="24" t="s">
        <v>314</v>
      </c>
      <c r="D256" s="26">
        <v>70000000</v>
      </c>
      <c r="E256" s="26">
        <v>70000000</v>
      </c>
      <c r="F256" s="26">
        <v>8348332</v>
      </c>
      <c r="G256" s="29">
        <f t="shared" si="26"/>
        <v>61651668</v>
      </c>
      <c r="H256" s="25"/>
      <c r="I256" s="27">
        <f t="shared" si="28"/>
        <v>0.11926188571428571</v>
      </c>
      <c r="J256" s="10"/>
    </row>
    <row r="257" spans="1:10" ht="13.8" hidden="1" x14ac:dyDescent="0.3">
      <c r="A257">
        <f t="shared" si="29"/>
        <v>10</v>
      </c>
      <c r="B257" s="18" t="s">
        <v>230</v>
      </c>
      <c r="C257" s="18" t="s">
        <v>231</v>
      </c>
      <c r="D257" s="21">
        <f>+D258</f>
        <v>29625925</v>
      </c>
      <c r="E257" s="21">
        <f>+E258</f>
        <v>29625925</v>
      </c>
      <c r="F257" s="21">
        <f>+F258</f>
        <v>0</v>
      </c>
      <c r="G257" s="28">
        <f t="shared" si="26"/>
        <v>29625925</v>
      </c>
      <c r="H257" s="23"/>
      <c r="I257" s="22">
        <f t="shared" si="28"/>
        <v>0</v>
      </c>
      <c r="J257" s="10"/>
    </row>
    <row r="258" spans="1:10" ht="13.8" hidden="1" x14ac:dyDescent="0.3">
      <c r="A258">
        <f t="shared" si="29"/>
        <v>14</v>
      </c>
      <c r="B258" s="24" t="s">
        <v>232</v>
      </c>
      <c r="C258" s="24" t="s">
        <v>233</v>
      </c>
      <c r="D258" s="26">
        <v>29625925</v>
      </c>
      <c r="E258" s="26">
        <v>29625925</v>
      </c>
      <c r="F258" s="26">
        <v>0</v>
      </c>
      <c r="G258" s="29">
        <f t="shared" si="26"/>
        <v>29625925</v>
      </c>
      <c r="H258" s="25"/>
      <c r="I258" s="27">
        <f t="shared" si="28"/>
        <v>0</v>
      </c>
      <c r="J258" s="10"/>
    </row>
    <row r="259" spans="1:10" ht="13.8" hidden="1" x14ac:dyDescent="0.3">
      <c r="A259">
        <f t="shared" si="29"/>
        <v>10</v>
      </c>
      <c r="B259" s="18" t="s">
        <v>234</v>
      </c>
      <c r="C259" s="18" t="s">
        <v>235</v>
      </c>
      <c r="D259" s="21">
        <f>SUM(D260:D261)</f>
        <v>120000000</v>
      </c>
      <c r="E259" s="21">
        <f>SUM(E260:E261)</f>
        <v>120000000</v>
      </c>
      <c r="F259" s="21">
        <f>SUM(F260:F261)</f>
        <v>120000000</v>
      </c>
      <c r="G259" s="28">
        <f t="shared" si="26"/>
        <v>0</v>
      </c>
      <c r="H259" s="23"/>
      <c r="I259" s="22">
        <f t="shared" si="28"/>
        <v>1</v>
      </c>
      <c r="J259" s="10"/>
    </row>
    <row r="260" spans="1:10" ht="13.8" hidden="1" x14ac:dyDescent="0.3">
      <c r="A260">
        <f t="shared" si="29"/>
        <v>14</v>
      </c>
      <c r="B260" s="24" t="s">
        <v>236</v>
      </c>
      <c r="C260" s="24" t="s">
        <v>237</v>
      </c>
      <c r="D260" s="26">
        <v>120000000</v>
      </c>
      <c r="E260" s="26">
        <v>120000000</v>
      </c>
      <c r="F260" s="26">
        <v>120000000</v>
      </c>
      <c r="G260" s="29">
        <f t="shared" si="26"/>
        <v>0</v>
      </c>
      <c r="H260" s="25"/>
      <c r="I260" s="27">
        <f t="shared" si="28"/>
        <v>1</v>
      </c>
      <c r="J260" s="10"/>
    </row>
    <row r="261" spans="1:10" ht="13.8" hidden="1" x14ac:dyDescent="0.3">
      <c r="A261">
        <f t="shared" si="29"/>
        <v>14</v>
      </c>
      <c r="B261" s="30" t="s">
        <v>464</v>
      </c>
      <c r="C261" s="24" t="s">
        <v>237</v>
      </c>
      <c r="D261" s="26">
        <v>0</v>
      </c>
      <c r="E261" s="26">
        <v>0</v>
      </c>
      <c r="F261" s="26">
        <v>0</v>
      </c>
      <c r="G261" s="29">
        <f t="shared" si="26"/>
        <v>0</v>
      </c>
      <c r="H261" s="25"/>
      <c r="I261" s="27" t="e">
        <f t="shared" si="28"/>
        <v>#DIV/0!</v>
      </c>
      <c r="J261" s="10"/>
    </row>
    <row r="262" spans="1:10" ht="13.8" hidden="1" x14ac:dyDescent="0.3">
      <c r="A262">
        <f t="shared" si="29"/>
        <v>10</v>
      </c>
      <c r="B262" s="18" t="s">
        <v>238</v>
      </c>
      <c r="C262" s="18" t="s">
        <v>239</v>
      </c>
      <c r="D262" s="21">
        <f>SUM(D263:D265)</f>
        <v>60000000</v>
      </c>
      <c r="E262" s="21">
        <f>SUM(E263:E265)</f>
        <v>60000000</v>
      </c>
      <c r="F262" s="21">
        <f>SUM(F263:F265)</f>
        <v>60000000</v>
      </c>
      <c r="G262" s="28">
        <f t="shared" si="26"/>
        <v>0</v>
      </c>
      <c r="H262" s="23"/>
      <c r="I262" s="22">
        <f t="shared" si="28"/>
        <v>1</v>
      </c>
      <c r="J262" s="10"/>
    </row>
    <row r="263" spans="1:10" ht="13.8" hidden="1" x14ac:dyDescent="0.3">
      <c r="A263">
        <f t="shared" si="29"/>
        <v>14</v>
      </c>
      <c r="B263" s="30" t="s">
        <v>374</v>
      </c>
      <c r="C263" s="24" t="s">
        <v>376</v>
      </c>
      <c r="D263" s="26">
        <v>0</v>
      </c>
      <c r="E263" s="26">
        <v>0</v>
      </c>
      <c r="F263" s="26">
        <v>0</v>
      </c>
      <c r="G263" s="29">
        <f t="shared" si="26"/>
        <v>0</v>
      </c>
      <c r="H263" s="25"/>
      <c r="I263" s="27" t="e">
        <f t="shared" si="28"/>
        <v>#DIV/0!</v>
      </c>
      <c r="J263" s="10"/>
    </row>
    <row r="264" spans="1:10" ht="13.8" hidden="1" x14ac:dyDescent="0.3">
      <c r="A264">
        <f t="shared" si="29"/>
        <v>14</v>
      </c>
      <c r="B264" s="30" t="s">
        <v>375</v>
      </c>
      <c r="C264" s="24" t="s">
        <v>377</v>
      </c>
      <c r="D264" s="26">
        <v>0</v>
      </c>
      <c r="E264" s="26">
        <v>0</v>
      </c>
      <c r="F264" s="26">
        <v>0</v>
      </c>
      <c r="G264" s="29">
        <f t="shared" si="26"/>
        <v>0</v>
      </c>
      <c r="H264" s="25"/>
      <c r="I264" s="27" t="e">
        <f t="shared" si="28"/>
        <v>#DIV/0!</v>
      </c>
      <c r="J264" s="10"/>
    </row>
    <row r="265" spans="1:10" ht="13.8" hidden="1" x14ac:dyDescent="0.3">
      <c r="A265">
        <f t="shared" si="29"/>
        <v>14</v>
      </c>
      <c r="B265" s="24" t="s">
        <v>240</v>
      </c>
      <c r="C265" s="24" t="s">
        <v>241</v>
      </c>
      <c r="D265" s="26">
        <v>60000000</v>
      </c>
      <c r="E265" s="26">
        <v>60000000</v>
      </c>
      <c r="F265" s="26">
        <v>60000000</v>
      </c>
      <c r="G265" s="29">
        <f t="shared" si="26"/>
        <v>0</v>
      </c>
      <c r="H265" s="25"/>
      <c r="I265" s="27">
        <f t="shared" si="28"/>
        <v>1</v>
      </c>
      <c r="J265" s="10"/>
    </row>
    <row r="266" spans="1:10" ht="13.8" hidden="1" x14ac:dyDescent="0.3">
      <c r="A266">
        <f t="shared" si="29"/>
        <v>10</v>
      </c>
      <c r="B266" s="18" t="s">
        <v>242</v>
      </c>
      <c r="C266" s="18" t="s">
        <v>243</v>
      </c>
      <c r="D266" s="21">
        <f>+D267</f>
        <v>0</v>
      </c>
      <c r="E266" s="21">
        <f>+E267</f>
        <v>0</v>
      </c>
      <c r="F266" s="21">
        <f>+F267</f>
        <v>0</v>
      </c>
      <c r="G266" s="28">
        <f t="shared" si="26"/>
        <v>0</v>
      </c>
      <c r="H266" s="23"/>
      <c r="I266" s="22" t="e">
        <f t="shared" si="28"/>
        <v>#DIV/0!</v>
      </c>
      <c r="J266" s="10"/>
    </row>
    <row r="267" spans="1:10" ht="13.8" hidden="1" x14ac:dyDescent="0.3">
      <c r="A267">
        <f t="shared" ref="A267:A296" si="30">LEN(B267)</f>
        <v>14</v>
      </c>
      <c r="B267" s="24" t="s">
        <v>244</v>
      </c>
      <c r="C267" s="24" t="s">
        <v>245</v>
      </c>
      <c r="D267" s="26">
        <v>0</v>
      </c>
      <c r="E267" s="26">
        <v>0</v>
      </c>
      <c r="F267" s="26">
        <v>0</v>
      </c>
      <c r="G267" s="29">
        <f t="shared" si="26"/>
        <v>0</v>
      </c>
      <c r="H267" s="25"/>
      <c r="I267" s="27" t="e">
        <f t="shared" si="28"/>
        <v>#DIV/0!</v>
      </c>
      <c r="J267" s="10"/>
    </row>
    <row r="268" spans="1:10" ht="13.8" hidden="1" x14ac:dyDescent="0.3">
      <c r="A268">
        <f t="shared" si="30"/>
        <v>8</v>
      </c>
      <c r="B268" s="18" t="s">
        <v>246</v>
      </c>
      <c r="C268" s="18" t="s">
        <v>247</v>
      </c>
      <c r="D268" s="21">
        <f>+D269</f>
        <v>436880000</v>
      </c>
      <c r="E268" s="21">
        <f>+E269</f>
        <v>436880000</v>
      </c>
      <c r="F268" s="21">
        <f>+F269</f>
        <v>57849591</v>
      </c>
      <c r="G268" s="28">
        <f t="shared" si="26"/>
        <v>379030409</v>
      </c>
      <c r="H268" s="23"/>
      <c r="I268" s="22">
        <f t="shared" si="28"/>
        <v>0.13241528795092475</v>
      </c>
      <c r="J268" s="10"/>
    </row>
    <row r="269" spans="1:10" ht="13.8" hidden="1" x14ac:dyDescent="0.3">
      <c r="A269">
        <f t="shared" si="30"/>
        <v>12</v>
      </c>
      <c r="B269" s="24" t="s">
        <v>248</v>
      </c>
      <c r="C269" s="24" t="s">
        <v>247</v>
      </c>
      <c r="D269" s="26">
        <v>436880000</v>
      </c>
      <c r="E269" s="26">
        <v>436880000</v>
      </c>
      <c r="F269" s="26">
        <v>57849591</v>
      </c>
      <c r="G269" s="29">
        <f t="shared" si="26"/>
        <v>379030409</v>
      </c>
      <c r="H269" s="25"/>
      <c r="I269" s="27">
        <f t="shared" si="28"/>
        <v>0.13241528795092475</v>
      </c>
      <c r="J269" s="10"/>
    </row>
    <row r="270" spans="1:10" ht="13.8" hidden="1" x14ac:dyDescent="0.3">
      <c r="A270">
        <f t="shared" si="30"/>
        <v>8</v>
      </c>
      <c r="B270" s="31" t="s">
        <v>315</v>
      </c>
      <c r="C270" s="18" t="s">
        <v>316</v>
      </c>
      <c r="D270" s="21">
        <f>SUM(D271:D272)</f>
        <v>450000000</v>
      </c>
      <c r="E270" s="21">
        <f t="shared" ref="E270:F270" si="31">SUM(E271:E272)</f>
        <v>491983696</v>
      </c>
      <c r="F270" s="21">
        <f t="shared" si="31"/>
        <v>0</v>
      </c>
      <c r="G270" s="29">
        <f t="shared" si="26"/>
        <v>491983696</v>
      </c>
      <c r="H270" s="23"/>
      <c r="I270" s="27">
        <f t="shared" si="28"/>
        <v>0</v>
      </c>
      <c r="J270" s="10"/>
    </row>
    <row r="271" spans="1:10" ht="13.8" hidden="1" x14ac:dyDescent="0.3">
      <c r="A271">
        <f t="shared" si="30"/>
        <v>14</v>
      </c>
      <c r="B271" s="30" t="s">
        <v>317</v>
      </c>
      <c r="C271" s="24" t="s">
        <v>316</v>
      </c>
      <c r="D271" s="26">
        <v>450000000</v>
      </c>
      <c r="E271" s="26">
        <v>450000000</v>
      </c>
      <c r="F271" s="26">
        <v>0</v>
      </c>
      <c r="G271" s="29">
        <f t="shared" si="26"/>
        <v>450000000</v>
      </c>
      <c r="H271" s="25"/>
      <c r="I271" s="27">
        <f t="shared" si="28"/>
        <v>0</v>
      </c>
      <c r="J271" s="10"/>
    </row>
    <row r="272" spans="1:10" ht="13.8" hidden="1" x14ac:dyDescent="0.3">
      <c r="A272">
        <f t="shared" si="30"/>
        <v>14</v>
      </c>
      <c r="B272" s="30" t="s">
        <v>502</v>
      </c>
      <c r="C272" s="24" t="s">
        <v>316</v>
      </c>
      <c r="D272" s="26">
        <v>0</v>
      </c>
      <c r="E272" s="26">
        <v>41983696</v>
      </c>
      <c r="F272" s="26">
        <v>0</v>
      </c>
      <c r="G272" s="29">
        <f t="shared" si="26"/>
        <v>41983696</v>
      </c>
      <c r="H272" s="25"/>
      <c r="I272" s="27">
        <f t="shared" si="28"/>
        <v>0</v>
      </c>
      <c r="J272" s="10"/>
    </row>
    <row r="273" spans="1:10" ht="13.8" x14ac:dyDescent="0.3">
      <c r="A273">
        <f t="shared" si="30"/>
        <v>2</v>
      </c>
      <c r="B273" s="18" t="s">
        <v>249</v>
      </c>
      <c r="C273" s="18" t="s">
        <v>266</v>
      </c>
      <c r="D273" s="21">
        <f>+D274</f>
        <v>284521000</v>
      </c>
      <c r="E273" s="21">
        <f>+E274</f>
        <v>284521000</v>
      </c>
      <c r="F273" s="21">
        <f>+F274</f>
        <v>139025034</v>
      </c>
      <c r="G273" s="28">
        <f t="shared" si="26"/>
        <v>145495966</v>
      </c>
      <c r="H273" s="23"/>
      <c r="I273" s="22">
        <f t="shared" si="28"/>
        <v>0.48862837540989945</v>
      </c>
      <c r="J273" s="10"/>
    </row>
    <row r="274" spans="1:10" ht="13.8" x14ac:dyDescent="0.3">
      <c r="A274">
        <f t="shared" si="30"/>
        <v>4</v>
      </c>
      <c r="B274" s="18" t="s">
        <v>250</v>
      </c>
      <c r="C274" s="18" t="s">
        <v>266</v>
      </c>
      <c r="D274" s="21">
        <f>+D275+D286</f>
        <v>284521000</v>
      </c>
      <c r="E274" s="21">
        <f>+E275+E286</f>
        <v>284521000</v>
      </c>
      <c r="F274" s="21">
        <f>+F275+F286</f>
        <v>139025034</v>
      </c>
      <c r="G274" s="28">
        <f t="shared" si="26"/>
        <v>145495966</v>
      </c>
      <c r="H274" s="23"/>
      <c r="I274" s="22">
        <f t="shared" si="28"/>
        <v>0.48862837540989945</v>
      </c>
      <c r="J274" s="10"/>
    </row>
    <row r="275" spans="1:10" ht="13.8" x14ac:dyDescent="0.3">
      <c r="A275">
        <f t="shared" si="30"/>
        <v>6</v>
      </c>
      <c r="B275" s="18" t="s">
        <v>251</v>
      </c>
      <c r="C275" s="18" t="s">
        <v>57</v>
      </c>
      <c r="D275" s="21">
        <f>SUM(D276:D285)</f>
        <v>160696000</v>
      </c>
      <c r="E275" s="21">
        <v>119228000</v>
      </c>
      <c r="F275" s="21">
        <v>10780000</v>
      </c>
      <c r="G275" s="28">
        <f t="shared" si="26"/>
        <v>108448000</v>
      </c>
      <c r="H275" s="23"/>
      <c r="I275" s="22">
        <f t="shared" si="28"/>
        <v>9.04150031871708E-2</v>
      </c>
      <c r="J275" s="10"/>
    </row>
    <row r="276" spans="1:10" ht="13.8" hidden="1" x14ac:dyDescent="0.3">
      <c r="A276">
        <f t="shared" si="30"/>
        <v>14</v>
      </c>
      <c r="B276" s="24" t="s">
        <v>252</v>
      </c>
      <c r="C276" s="24" t="s">
        <v>58</v>
      </c>
      <c r="D276" s="26">
        <v>34500000</v>
      </c>
      <c r="E276" s="26">
        <v>34500000</v>
      </c>
      <c r="F276" s="26">
        <v>0</v>
      </c>
      <c r="G276" s="29">
        <f t="shared" si="26"/>
        <v>34500000</v>
      </c>
      <c r="H276" s="25"/>
      <c r="I276" s="27">
        <f t="shared" si="28"/>
        <v>0</v>
      </c>
      <c r="J276" s="10"/>
    </row>
    <row r="277" spans="1:10" ht="13.8" hidden="1" x14ac:dyDescent="0.3">
      <c r="A277">
        <f t="shared" si="30"/>
        <v>14</v>
      </c>
      <c r="B277" s="24" t="s">
        <v>253</v>
      </c>
      <c r="C277" s="24" t="s">
        <v>76</v>
      </c>
      <c r="D277" s="26">
        <v>10780000</v>
      </c>
      <c r="E277" s="26">
        <v>10780000</v>
      </c>
      <c r="F277" s="26">
        <v>0</v>
      </c>
      <c r="G277" s="29">
        <f t="shared" si="26"/>
        <v>10780000</v>
      </c>
      <c r="H277" s="25"/>
      <c r="I277" s="27">
        <f t="shared" si="28"/>
        <v>0</v>
      </c>
      <c r="J277" s="10"/>
    </row>
    <row r="278" spans="1:10" ht="13.8" hidden="1" x14ac:dyDescent="0.3">
      <c r="A278">
        <f t="shared" si="30"/>
        <v>14</v>
      </c>
      <c r="B278" s="24" t="s">
        <v>254</v>
      </c>
      <c r="C278" s="24" t="s">
        <v>267</v>
      </c>
      <c r="D278" s="26">
        <v>88400000</v>
      </c>
      <c r="E278" s="26">
        <v>88400000</v>
      </c>
      <c r="F278" s="26">
        <v>0</v>
      </c>
      <c r="G278" s="29">
        <f t="shared" si="26"/>
        <v>88400000</v>
      </c>
      <c r="H278" s="25"/>
      <c r="I278" s="27">
        <f t="shared" si="28"/>
        <v>0</v>
      </c>
      <c r="J278" s="10"/>
    </row>
    <row r="279" spans="1:10" ht="13.8" hidden="1" x14ac:dyDescent="0.3">
      <c r="A279">
        <f t="shared" si="30"/>
        <v>14</v>
      </c>
      <c r="B279" s="24" t="s">
        <v>255</v>
      </c>
      <c r="C279" s="24" t="s">
        <v>84</v>
      </c>
      <c r="D279" s="26">
        <v>0</v>
      </c>
      <c r="E279" s="26">
        <v>0</v>
      </c>
      <c r="F279" s="26">
        <v>0</v>
      </c>
      <c r="G279" s="29">
        <f t="shared" si="26"/>
        <v>0</v>
      </c>
      <c r="H279" s="25"/>
      <c r="I279" s="27" t="e">
        <f t="shared" si="28"/>
        <v>#DIV/0!</v>
      </c>
      <c r="J279" s="10"/>
    </row>
    <row r="280" spans="1:10" ht="13.8" hidden="1" x14ac:dyDescent="0.3">
      <c r="A280">
        <f t="shared" si="30"/>
        <v>14</v>
      </c>
      <c r="B280" s="24" t="s">
        <v>256</v>
      </c>
      <c r="C280" s="24" t="s">
        <v>92</v>
      </c>
      <c r="D280" s="26">
        <v>550000</v>
      </c>
      <c r="E280" s="26">
        <v>550000</v>
      </c>
      <c r="F280" s="26">
        <v>0</v>
      </c>
      <c r="G280" s="29">
        <f t="shared" si="26"/>
        <v>550000</v>
      </c>
      <c r="H280" s="25"/>
      <c r="I280" s="27">
        <f t="shared" si="28"/>
        <v>0</v>
      </c>
      <c r="J280" s="10"/>
    </row>
    <row r="281" spans="1:10" ht="13.8" hidden="1" x14ac:dyDescent="0.3">
      <c r="A281">
        <f t="shared" si="30"/>
        <v>14</v>
      </c>
      <c r="B281" s="24" t="s">
        <v>257</v>
      </c>
      <c r="C281" s="24" t="s">
        <v>268</v>
      </c>
      <c r="D281" s="26">
        <v>550000</v>
      </c>
      <c r="E281" s="26">
        <v>550000</v>
      </c>
      <c r="F281" s="26">
        <v>0</v>
      </c>
      <c r="G281" s="29">
        <f t="shared" si="26"/>
        <v>550000</v>
      </c>
      <c r="H281" s="25"/>
      <c r="I281" s="27">
        <f t="shared" si="28"/>
        <v>0</v>
      </c>
      <c r="J281" s="10"/>
    </row>
    <row r="282" spans="1:10" ht="13.8" hidden="1" x14ac:dyDescent="0.3">
      <c r="A282">
        <f t="shared" si="30"/>
        <v>14</v>
      </c>
      <c r="B282" s="24" t="s">
        <v>258</v>
      </c>
      <c r="C282" s="24" t="s">
        <v>107</v>
      </c>
      <c r="D282" s="26">
        <v>1100000</v>
      </c>
      <c r="E282" s="26">
        <v>1100000</v>
      </c>
      <c r="F282" s="26">
        <v>0</v>
      </c>
      <c r="G282" s="29">
        <f t="shared" si="26"/>
        <v>1100000</v>
      </c>
      <c r="H282" s="25"/>
      <c r="I282" s="27">
        <f t="shared" si="28"/>
        <v>0</v>
      </c>
      <c r="J282" s="10"/>
    </row>
    <row r="283" spans="1:10" ht="13.8" hidden="1" x14ac:dyDescent="0.3">
      <c r="A283">
        <f t="shared" si="30"/>
        <v>14</v>
      </c>
      <c r="B283" s="24" t="s">
        <v>259</v>
      </c>
      <c r="C283" s="24" t="s">
        <v>110</v>
      </c>
      <c r="D283" s="26">
        <v>6468000</v>
      </c>
      <c r="E283" s="26">
        <v>6468000</v>
      </c>
      <c r="F283" s="26">
        <v>0</v>
      </c>
      <c r="G283" s="29">
        <f t="shared" si="26"/>
        <v>6468000</v>
      </c>
      <c r="H283" s="25"/>
      <c r="I283" s="27">
        <f t="shared" si="28"/>
        <v>0</v>
      </c>
      <c r="J283" s="10"/>
    </row>
    <row r="284" spans="1:10" ht="13.8" hidden="1" x14ac:dyDescent="0.3">
      <c r="A284">
        <f t="shared" si="30"/>
        <v>14</v>
      </c>
      <c r="B284" s="24" t="s">
        <v>260</v>
      </c>
      <c r="C284" s="24" t="s">
        <v>126</v>
      </c>
      <c r="D284" s="26">
        <v>11880000</v>
      </c>
      <c r="E284" s="26">
        <v>11880000</v>
      </c>
      <c r="F284" s="26">
        <v>0</v>
      </c>
      <c r="G284" s="29">
        <f t="shared" si="26"/>
        <v>11880000</v>
      </c>
      <c r="H284" s="25"/>
      <c r="I284" s="27">
        <f t="shared" si="28"/>
        <v>0</v>
      </c>
      <c r="J284" s="10"/>
    </row>
    <row r="285" spans="1:10" ht="13.8" hidden="1" x14ac:dyDescent="0.3">
      <c r="A285">
        <f t="shared" si="30"/>
        <v>14</v>
      </c>
      <c r="B285" s="24" t="s">
        <v>261</v>
      </c>
      <c r="C285" s="24" t="s">
        <v>146</v>
      </c>
      <c r="D285" s="26">
        <v>6468000</v>
      </c>
      <c r="E285" s="26">
        <v>6468000</v>
      </c>
      <c r="F285" s="26">
        <v>0</v>
      </c>
      <c r="G285" s="29">
        <f t="shared" si="26"/>
        <v>6468000</v>
      </c>
      <c r="H285" s="25"/>
      <c r="I285" s="27">
        <f t="shared" si="28"/>
        <v>0</v>
      </c>
      <c r="J285" s="10"/>
    </row>
    <row r="286" spans="1:10" ht="13.8" x14ac:dyDescent="0.3">
      <c r="A286">
        <f t="shared" si="30"/>
        <v>6</v>
      </c>
      <c r="B286" s="18" t="s">
        <v>262</v>
      </c>
      <c r="C286" s="18" t="s">
        <v>128</v>
      </c>
      <c r="D286" s="21">
        <f>SUM(D287:D289)</f>
        <v>123825000</v>
      </c>
      <c r="E286" s="21">
        <v>165293000</v>
      </c>
      <c r="F286" s="21">
        <v>128245034</v>
      </c>
      <c r="G286" s="28">
        <f t="shared" si="26"/>
        <v>37047966</v>
      </c>
      <c r="H286" s="23"/>
      <c r="I286" s="22">
        <f t="shared" si="28"/>
        <v>0.77586488236041451</v>
      </c>
      <c r="J286" s="10"/>
    </row>
    <row r="287" spans="1:10" ht="13.8" hidden="1" x14ac:dyDescent="0.3">
      <c r="A287">
        <f t="shared" si="30"/>
        <v>14</v>
      </c>
      <c r="B287" s="24" t="s">
        <v>263</v>
      </c>
      <c r="C287" s="24" t="s">
        <v>209</v>
      </c>
      <c r="D287" s="26">
        <v>114101000</v>
      </c>
      <c r="E287" s="26">
        <v>114101000</v>
      </c>
      <c r="F287" s="26">
        <v>0</v>
      </c>
      <c r="G287" s="29">
        <f t="shared" si="26"/>
        <v>114101000</v>
      </c>
      <c r="H287" s="25"/>
      <c r="I287" s="27">
        <f t="shared" si="28"/>
        <v>0</v>
      </c>
      <c r="J287" s="10"/>
    </row>
    <row r="288" spans="1:10" ht="13.8" hidden="1" x14ac:dyDescent="0.3">
      <c r="A288">
        <f t="shared" si="30"/>
        <v>16</v>
      </c>
      <c r="B288" s="24" t="s">
        <v>264</v>
      </c>
      <c r="C288" s="24" t="s">
        <v>217</v>
      </c>
      <c r="D288" s="26">
        <v>0</v>
      </c>
      <c r="E288" s="26">
        <v>0</v>
      </c>
      <c r="F288" s="26">
        <v>0</v>
      </c>
      <c r="G288" s="29">
        <f t="shared" si="26"/>
        <v>0</v>
      </c>
      <c r="H288" s="25"/>
      <c r="I288" s="27" t="e">
        <f t="shared" si="28"/>
        <v>#DIV/0!</v>
      </c>
      <c r="J288" s="10"/>
    </row>
    <row r="289" spans="1:11" ht="13.8" hidden="1" x14ac:dyDescent="0.3">
      <c r="A289">
        <f t="shared" si="30"/>
        <v>16</v>
      </c>
      <c r="B289" s="24" t="s">
        <v>265</v>
      </c>
      <c r="C289" s="24" t="s">
        <v>219</v>
      </c>
      <c r="D289" s="26">
        <v>9724000</v>
      </c>
      <c r="E289" s="26">
        <v>9724000</v>
      </c>
      <c r="F289" s="26">
        <v>3076150</v>
      </c>
      <c r="G289" s="29">
        <f t="shared" si="26"/>
        <v>6647850</v>
      </c>
      <c r="H289" s="25"/>
      <c r="I289" s="27">
        <f t="shared" si="28"/>
        <v>0.31634615384615383</v>
      </c>
      <c r="J289" s="10"/>
    </row>
    <row r="290" spans="1:11" ht="13.8" x14ac:dyDescent="0.3">
      <c r="A290">
        <f t="shared" si="30"/>
        <v>2</v>
      </c>
      <c r="B290" s="18">
        <v>24</v>
      </c>
      <c r="C290" s="18" t="s">
        <v>269</v>
      </c>
      <c r="D290" s="21">
        <f>+D291+D295</f>
        <v>2594423256</v>
      </c>
      <c r="E290" s="21">
        <f>+E291+E295</f>
        <v>7392747064</v>
      </c>
      <c r="F290" s="21">
        <f>+F291+F295</f>
        <v>4406121808</v>
      </c>
      <c r="G290" s="28">
        <f t="shared" si="26"/>
        <v>2986625256</v>
      </c>
      <c r="H290" s="23"/>
      <c r="I290" s="22">
        <f t="shared" si="28"/>
        <v>0.59600602723934881</v>
      </c>
      <c r="J290" s="10"/>
    </row>
    <row r="291" spans="1:11" ht="13.8" x14ac:dyDescent="0.3">
      <c r="A291">
        <f t="shared" si="30"/>
        <v>4</v>
      </c>
      <c r="B291" s="18">
        <v>2402</v>
      </c>
      <c r="C291" s="18" t="s">
        <v>25</v>
      </c>
      <c r="D291" s="21">
        <f t="shared" ref="D291:F293" si="32">+D292</f>
        <v>2594423256</v>
      </c>
      <c r="E291" s="21">
        <f t="shared" si="32"/>
        <v>7392747064</v>
      </c>
      <c r="F291" s="21">
        <f t="shared" si="32"/>
        <v>4406121808</v>
      </c>
      <c r="G291" s="28">
        <f t="shared" si="26"/>
        <v>2986625256</v>
      </c>
      <c r="H291" s="23"/>
      <c r="I291" s="22">
        <f t="shared" si="28"/>
        <v>0.59600602723934881</v>
      </c>
      <c r="J291" s="10"/>
    </row>
    <row r="292" spans="1:11" ht="13.8" x14ac:dyDescent="0.3">
      <c r="A292">
        <f t="shared" si="30"/>
        <v>6</v>
      </c>
      <c r="B292" s="18">
        <v>240201</v>
      </c>
      <c r="C292" s="18" t="s">
        <v>27</v>
      </c>
      <c r="D292" s="21">
        <f t="shared" si="32"/>
        <v>2594423256</v>
      </c>
      <c r="E292" s="21">
        <v>7392747064</v>
      </c>
      <c r="F292" s="21">
        <v>4406121808</v>
      </c>
      <c r="G292" s="28">
        <f t="shared" si="26"/>
        <v>2986625256</v>
      </c>
      <c r="H292" s="23"/>
      <c r="I292" s="22">
        <f t="shared" si="28"/>
        <v>0.59600602723934881</v>
      </c>
      <c r="J292" s="10"/>
      <c r="K292" s="33"/>
    </row>
    <row r="293" spans="1:11" ht="13.8" hidden="1" x14ac:dyDescent="0.3">
      <c r="A293">
        <f t="shared" si="30"/>
        <v>8</v>
      </c>
      <c r="B293" s="18">
        <v>24020101</v>
      </c>
      <c r="C293" s="18" t="s">
        <v>29</v>
      </c>
      <c r="D293" s="21">
        <f t="shared" si="32"/>
        <v>2594423256</v>
      </c>
      <c r="E293" s="21">
        <f t="shared" si="32"/>
        <v>2554423256</v>
      </c>
      <c r="F293" s="21">
        <f t="shared" si="32"/>
        <v>285644200</v>
      </c>
      <c r="G293" s="28">
        <f t="shared" si="26"/>
        <v>2268779056</v>
      </c>
      <c r="H293" s="23"/>
      <c r="I293" s="22">
        <f t="shared" si="28"/>
        <v>0.11182336338704238</v>
      </c>
      <c r="J293" s="10"/>
    </row>
    <row r="294" spans="1:11" ht="13.8" hidden="1" x14ac:dyDescent="0.3">
      <c r="A294">
        <f t="shared" si="30"/>
        <v>10</v>
      </c>
      <c r="B294" s="24">
        <v>2402010101</v>
      </c>
      <c r="C294" s="24" t="s">
        <v>31</v>
      </c>
      <c r="D294" s="26">
        <v>2594423256</v>
      </c>
      <c r="E294" s="26">
        <v>2554423256</v>
      </c>
      <c r="F294" s="26">
        <v>285644200</v>
      </c>
      <c r="G294" s="29">
        <f t="shared" si="26"/>
        <v>2268779056</v>
      </c>
      <c r="H294" s="25"/>
      <c r="I294" s="27">
        <f t="shared" si="28"/>
        <v>0.11182336338704238</v>
      </c>
      <c r="J294" s="10"/>
    </row>
    <row r="295" spans="1:11" ht="13.8" x14ac:dyDescent="0.3">
      <c r="A295">
        <f t="shared" si="30"/>
        <v>6</v>
      </c>
      <c r="B295" s="18">
        <v>240202</v>
      </c>
      <c r="C295" s="18" t="s">
        <v>55</v>
      </c>
      <c r="D295" s="21">
        <f>+D296</f>
        <v>0</v>
      </c>
      <c r="E295" s="21">
        <f>+E296</f>
        <v>0</v>
      </c>
      <c r="F295" s="21">
        <f>+F296</f>
        <v>0</v>
      </c>
      <c r="G295" s="28">
        <f t="shared" si="26"/>
        <v>0</v>
      </c>
      <c r="H295" s="23"/>
      <c r="I295" s="22" t="e">
        <f t="shared" si="28"/>
        <v>#DIV/0!</v>
      </c>
      <c r="J295" s="10"/>
    </row>
    <row r="296" spans="1:11" ht="13.8" hidden="1" x14ac:dyDescent="0.3">
      <c r="A296">
        <f t="shared" si="30"/>
        <v>8</v>
      </c>
      <c r="B296" s="24">
        <v>24020202</v>
      </c>
      <c r="C296" s="24" t="s">
        <v>128</v>
      </c>
      <c r="D296" s="26"/>
      <c r="E296" s="26"/>
      <c r="F296" s="26"/>
      <c r="G296" s="29">
        <f t="shared" si="26"/>
        <v>0</v>
      </c>
      <c r="H296" s="25"/>
      <c r="I296" s="27">
        <v>0</v>
      </c>
      <c r="J296" s="10"/>
    </row>
    <row r="297" spans="1:11" ht="10.5" customHeight="1" x14ac:dyDescent="0.25"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1" ht="12.75" customHeight="1" x14ac:dyDescent="0.25">
      <c r="B298" s="11" t="s">
        <v>19</v>
      </c>
      <c r="C298" s="12" t="s">
        <v>20</v>
      </c>
      <c r="D298" s="11"/>
      <c r="E298" s="11"/>
      <c r="F298" s="11"/>
      <c r="G298" s="11"/>
      <c r="H298" s="11"/>
      <c r="I298" s="11"/>
      <c r="J298" s="10"/>
    </row>
    <row r="299" spans="1:11" ht="13.2" x14ac:dyDescent="0.25">
      <c r="B299" s="11"/>
      <c r="C299" s="11" t="s">
        <v>21</v>
      </c>
      <c r="D299" s="11"/>
      <c r="E299" s="11"/>
      <c r="F299" s="11"/>
      <c r="G299" s="11"/>
      <c r="H299" s="11"/>
      <c r="I299" s="11"/>
      <c r="J299" s="10"/>
    </row>
    <row r="300" spans="1:11" ht="12.75" customHeight="1" x14ac:dyDescent="0.25">
      <c r="B300" s="11"/>
      <c r="C300" s="11"/>
      <c r="D300" s="11"/>
      <c r="E300" s="11"/>
      <c r="F300" s="11"/>
      <c r="G300" s="11"/>
      <c r="H300" s="11"/>
      <c r="I300" s="11"/>
      <c r="J300" s="10"/>
    </row>
    <row r="301" spans="1:11" ht="39" customHeight="1" x14ac:dyDescent="0.25">
      <c r="B301" s="58" t="s">
        <v>22</v>
      </c>
      <c r="C301" s="59"/>
      <c r="D301" s="59"/>
      <c r="E301" s="59"/>
      <c r="F301" s="59"/>
      <c r="G301" s="59"/>
      <c r="H301" s="59"/>
      <c r="I301" s="59"/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</sheetData>
  <autoFilter ref="A8:I296" xr:uid="{00000000-0009-0000-0000-000000000000}">
    <filterColumn colId="0">
      <filters>
        <filter val="1"/>
        <filter val="2"/>
        <filter val="4"/>
        <filter val="6"/>
      </filters>
    </filterColumn>
    <filterColumn colId="2" showButton="0"/>
    <filterColumn colId="6" showButton="0"/>
  </autoFilter>
  <mergeCells count="7">
    <mergeCell ref="B301:I301"/>
    <mergeCell ref="B1:B3"/>
    <mergeCell ref="C1:G1"/>
    <mergeCell ref="I1:J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339"/>
  <sheetViews>
    <sheetView tabSelected="1" zoomScale="115" zoomScaleNormal="115" workbookViewId="0">
      <selection activeCell="B15" sqref="B15"/>
    </sheetView>
  </sheetViews>
  <sheetFormatPr baseColWidth="10" defaultRowHeight="15" customHeight="1" x14ac:dyDescent="0.25"/>
  <cols>
    <col min="1" max="1" width="18.88671875" customWidth="1"/>
    <col min="2" max="2" width="16.44140625" customWidth="1"/>
    <col min="3" max="3" width="14.77734375" customWidth="1"/>
    <col min="4" max="4" width="15.21875" customWidth="1"/>
    <col min="5" max="5" width="16.21875" customWidth="1"/>
    <col min="6" max="6" width="15.109375" customWidth="1"/>
    <col min="7" max="7" width="15" customWidth="1"/>
    <col min="8" max="8" width="0.33203125" hidden="1" customWidth="1"/>
    <col min="9" max="9" width="9.33203125" bestFit="1" customWidth="1"/>
    <col min="10" max="10" width="13.6640625" customWidth="1"/>
    <col min="11" max="11" width="18.44140625" customWidth="1"/>
    <col min="12" max="12" width="10.88671875" bestFit="1" customWidth="1"/>
    <col min="13" max="26" width="10" customWidth="1"/>
  </cols>
  <sheetData>
    <row r="1" spans="1:26" ht="15.75" customHeight="1" x14ac:dyDescent="0.25">
      <c r="A1" s="60"/>
      <c r="B1" s="62" t="s">
        <v>0</v>
      </c>
      <c r="C1" s="63"/>
      <c r="D1" s="63"/>
      <c r="E1" s="63"/>
      <c r="F1" s="63"/>
      <c r="G1" s="63"/>
      <c r="I1" s="64"/>
      <c r="J1" s="6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61"/>
      <c r="B2" s="62" t="s">
        <v>1</v>
      </c>
      <c r="C2" s="63"/>
      <c r="D2" s="63"/>
      <c r="E2" s="63"/>
      <c r="F2" s="63"/>
      <c r="G2" s="63"/>
      <c r="I2" s="66"/>
      <c r="J2" s="6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61"/>
      <c r="B3" s="70" t="s">
        <v>2</v>
      </c>
      <c r="C3" s="61"/>
      <c r="D3" s="61"/>
      <c r="E3" s="61"/>
      <c r="F3" s="61"/>
      <c r="G3" s="61"/>
      <c r="I3" s="68"/>
      <c r="J3" s="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4" t="s">
        <v>3</v>
      </c>
      <c r="B4" s="15" t="s">
        <v>4</v>
      </c>
      <c r="C4" s="14" t="s">
        <v>5</v>
      </c>
      <c r="D4" s="15">
        <v>4</v>
      </c>
      <c r="E4" s="71" t="s">
        <v>6</v>
      </c>
      <c r="F4" s="72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A6" s="3" t="s">
        <v>318</v>
      </c>
      <c r="B6" s="4"/>
      <c r="C6" s="4"/>
      <c r="D6" s="4"/>
      <c r="E6" s="3" t="s">
        <v>612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73" t="s">
        <v>9</v>
      </c>
      <c r="B8" s="74" t="s">
        <v>10</v>
      </c>
      <c r="C8" s="74"/>
      <c r="D8" s="16" t="s">
        <v>11</v>
      </c>
      <c r="E8" s="16" t="s">
        <v>11</v>
      </c>
      <c r="F8" s="16" t="s">
        <v>12</v>
      </c>
      <c r="G8" s="75" t="s">
        <v>13</v>
      </c>
      <c r="H8" s="75"/>
      <c r="I8" s="16" t="s">
        <v>14</v>
      </c>
      <c r="J8" s="10"/>
    </row>
    <row r="9" spans="1:26" ht="12.75" customHeight="1" x14ac:dyDescent="0.25">
      <c r="A9" s="73"/>
      <c r="B9" s="74"/>
      <c r="C9" s="74"/>
      <c r="D9" s="16" t="s">
        <v>15</v>
      </c>
      <c r="E9" s="16" t="s">
        <v>16</v>
      </c>
      <c r="F9" s="16" t="s">
        <v>17</v>
      </c>
      <c r="G9" s="75"/>
      <c r="H9" s="75"/>
      <c r="I9" s="16" t="s">
        <v>18</v>
      </c>
      <c r="J9" s="10"/>
    </row>
    <row r="10" spans="1:26" ht="13.8" x14ac:dyDescent="0.3">
      <c r="A10" s="18">
        <v>2</v>
      </c>
      <c r="B10" s="19" t="s">
        <v>23</v>
      </c>
      <c r="C10" s="20"/>
      <c r="D10" s="21">
        <f>+D11+D338+D355</f>
        <v>22917049966.785004</v>
      </c>
      <c r="E10" s="21">
        <f>+E11+E338+E355</f>
        <v>39296078311</v>
      </c>
      <c r="F10" s="21">
        <f>+F11+F338+F355</f>
        <v>34455714846</v>
      </c>
      <c r="G10" s="21">
        <f>+E10-F10</f>
        <v>4840363465</v>
      </c>
      <c r="H10" s="20"/>
      <c r="I10" s="22">
        <f>+F10/E10</f>
        <v>0.87682324361499819</v>
      </c>
      <c r="J10" s="10"/>
      <c r="K10" s="33"/>
      <c r="N10" s="17"/>
    </row>
    <row r="11" spans="1:26" ht="13.8" x14ac:dyDescent="0.3">
      <c r="A11" s="18" t="s">
        <v>24</v>
      </c>
      <c r="B11" s="18" t="s">
        <v>25</v>
      </c>
      <c r="C11" s="23"/>
      <c r="D11" s="21">
        <f>+D12+D36</f>
        <v>20038105710.785004</v>
      </c>
      <c r="E11" s="21">
        <f>+E12+E36</f>
        <v>31618810247</v>
      </c>
      <c r="F11" s="21">
        <f>+F12+F36</f>
        <v>29910568004</v>
      </c>
      <c r="G11" s="21">
        <f t="shared" ref="G11:G35" si="0">+E11-F11</f>
        <v>1708242243</v>
      </c>
      <c r="H11" s="23"/>
      <c r="I11" s="22">
        <f t="shared" ref="I11:I164" si="1">+F11/E11</f>
        <v>0.94597386082349266</v>
      </c>
      <c r="J11" s="10"/>
      <c r="K11" s="33"/>
    </row>
    <row r="12" spans="1:26" ht="13.8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972037144</v>
      </c>
      <c r="F12" s="21">
        <f>+F13</f>
        <v>719951381</v>
      </c>
      <c r="G12" s="21">
        <f t="shared" si="0"/>
        <v>252085763</v>
      </c>
      <c r="H12" s="23"/>
      <c r="I12" s="22">
        <f t="shared" si="1"/>
        <v>0.74066241752588824</v>
      </c>
      <c r="J12" s="10"/>
      <c r="K12" s="33"/>
    </row>
    <row r="13" spans="1:26" ht="13.8" x14ac:dyDescent="0.3">
      <c r="A13" s="18" t="s">
        <v>28</v>
      </c>
      <c r="B13" s="18" t="s">
        <v>29</v>
      </c>
      <c r="C13" s="23"/>
      <c r="D13" s="21">
        <f>+D14+D15+D22</f>
        <v>16319652.4</v>
      </c>
      <c r="E13" s="21">
        <f>+E14+E15+E22</f>
        <v>972037144</v>
      </c>
      <c r="F13" s="21">
        <f>+F14+F15+F22</f>
        <v>719951381</v>
      </c>
      <c r="G13" s="21">
        <f t="shared" si="0"/>
        <v>252085763</v>
      </c>
      <c r="H13" s="23"/>
      <c r="I13" s="22">
        <f t="shared" si="1"/>
        <v>0.74066241752588824</v>
      </c>
      <c r="J13" s="10"/>
    </row>
    <row r="14" spans="1:26" ht="13.8" x14ac:dyDescent="0.3">
      <c r="A14" s="24" t="s">
        <v>30</v>
      </c>
      <c r="B14" s="24" t="s">
        <v>31</v>
      </c>
      <c r="C14" s="25"/>
      <c r="D14" s="26">
        <v>0</v>
      </c>
      <c r="E14" s="26">
        <v>518236059</v>
      </c>
      <c r="F14" s="26">
        <v>518118741</v>
      </c>
      <c r="G14" s="26">
        <f t="shared" si="0"/>
        <v>117318</v>
      </c>
      <c r="H14" s="25"/>
      <c r="I14" s="27">
        <f t="shared" si="1"/>
        <v>0.99977362053843499</v>
      </c>
      <c r="J14" s="10"/>
      <c r="K14" s="33"/>
    </row>
    <row r="15" spans="1:26" ht="13.8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376282985</v>
      </c>
      <c r="F15" s="21">
        <f t="shared" si="2"/>
        <v>127872640</v>
      </c>
      <c r="G15" s="21">
        <f t="shared" si="0"/>
        <v>248410345</v>
      </c>
      <c r="H15" s="21">
        <f t="shared" ref="H15" si="3">+H16</f>
        <v>0</v>
      </c>
      <c r="I15" s="22">
        <f t="shared" si="1"/>
        <v>0.33983104497802363</v>
      </c>
      <c r="J15" s="10"/>
    </row>
    <row r="16" spans="1:26" ht="13.8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376282985</v>
      </c>
      <c r="F16" s="21">
        <f t="shared" si="2"/>
        <v>127872640</v>
      </c>
      <c r="G16" s="21">
        <f t="shared" si="0"/>
        <v>248410345</v>
      </c>
      <c r="H16" s="23"/>
      <c r="I16" s="22">
        <f t="shared" si="1"/>
        <v>0.33983104497802363</v>
      </c>
      <c r="J16" s="10"/>
    </row>
    <row r="17" spans="1:10" ht="13.8" x14ac:dyDescent="0.3">
      <c r="A17" s="18" t="s">
        <v>36</v>
      </c>
      <c r="B17" s="18" t="s">
        <v>37</v>
      </c>
      <c r="C17" s="23"/>
      <c r="D17" s="21">
        <f>SUM(D18:D21)</f>
        <v>0</v>
      </c>
      <c r="E17" s="21">
        <f t="shared" ref="E17:G17" si="4">SUM(E18:E21)</f>
        <v>376282985</v>
      </c>
      <c r="F17" s="21">
        <f t="shared" si="4"/>
        <v>127872640</v>
      </c>
      <c r="G17" s="21">
        <f t="shared" si="4"/>
        <v>248410345</v>
      </c>
      <c r="H17" s="23"/>
      <c r="I17" s="22">
        <f t="shared" si="1"/>
        <v>0.33983104497802363</v>
      </c>
      <c r="J17" s="10"/>
    </row>
    <row r="18" spans="1:10" ht="13.8" x14ac:dyDescent="0.3">
      <c r="A18" s="24" t="s">
        <v>38</v>
      </c>
      <c r="B18" s="24" t="s">
        <v>39</v>
      </c>
      <c r="C18" s="25"/>
      <c r="D18" s="26">
        <v>0</v>
      </c>
      <c r="E18" s="26">
        <v>128633492</v>
      </c>
      <c r="F18" s="26">
        <v>127872640</v>
      </c>
      <c r="G18" s="26">
        <f t="shared" si="0"/>
        <v>760852</v>
      </c>
      <c r="H18" s="25"/>
      <c r="I18" s="27">
        <f t="shared" ref="I18" si="5">+F18/E18</f>
        <v>0.99408511742804895</v>
      </c>
      <c r="J18" s="10"/>
    </row>
    <row r="19" spans="1:10" ht="13.8" x14ac:dyDescent="0.3">
      <c r="A19" s="30" t="s">
        <v>584</v>
      </c>
      <c r="B19" s="24" t="s">
        <v>583</v>
      </c>
      <c r="C19" s="25"/>
      <c r="D19" s="26">
        <v>0</v>
      </c>
      <c r="E19" s="26">
        <v>234691583</v>
      </c>
      <c r="F19" s="26">
        <v>0</v>
      </c>
      <c r="G19" s="26">
        <f t="shared" ref="G19:G20" si="6">+E19-F19</f>
        <v>234691583</v>
      </c>
      <c r="H19" s="25"/>
      <c r="I19" s="27">
        <f t="shared" ref="I19:I20" si="7">+F19/E19</f>
        <v>0</v>
      </c>
      <c r="J19" s="10"/>
    </row>
    <row r="20" spans="1:10" ht="13.8" x14ac:dyDescent="0.3">
      <c r="A20" s="30" t="s">
        <v>587</v>
      </c>
      <c r="B20" s="24" t="s">
        <v>585</v>
      </c>
      <c r="C20" s="25"/>
      <c r="D20" s="26">
        <v>0</v>
      </c>
      <c r="E20" s="26">
        <v>12124910</v>
      </c>
      <c r="F20" s="26">
        <v>0</v>
      </c>
      <c r="G20" s="26">
        <f t="shared" si="6"/>
        <v>12124910</v>
      </c>
      <c r="H20" s="25"/>
      <c r="I20" s="27">
        <f t="shared" si="7"/>
        <v>0</v>
      </c>
      <c r="J20" s="10"/>
    </row>
    <row r="21" spans="1:10" ht="13.8" x14ac:dyDescent="0.3">
      <c r="A21" s="30" t="s">
        <v>588</v>
      </c>
      <c r="B21" s="24" t="s">
        <v>586</v>
      </c>
      <c r="C21" s="25"/>
      <c r="D21" s="26">
        <v>0</v>
      </c>
      <c r="E21" s="26">
        <v>833000</v>
      </c>
      <c r="F21" s="26">
        <v>0</v>
      </c>
      <c r="G21" s="26">
        <f t="shared" ref="G21" si="8">+E21-F21</f>
        <v>833000</v>
      </c>
      <c r="H21" s="25"/>
      <c r="I21" s="27">
        <f t="shared" ref="I21" si="9">+F21/E21</f>
        <v>0</v>
      </c>
      <c r="J21" s="10"/>
    </row>
    <row r="22" spans="1:10" ht="13.8" x14ac:dyDescent="0.3">
      <c r="A22" s="18" t="s">
        <v>40</v>
      </c>
      <c r="B22" s="18" t="s">
        <v>41</v>
      </c>
      <c r="C22" s="23"/>
      <c r="D22" s="21">
        <f>+D25+D30+D34+D32+D23</f>
        <v>16319652.4</v>
      </c>
      <c r="E22" s="21">
        <f t="shared" ref="E22:F22" si="10">+E25+E30+E34+E32+E23</f>
        <v>77518100</v>
      </c>
      <c r="F22" s="21">
        <f t="shared" si="10"/>
        <v>73960000</v>
      </c>
      <c r="G22" s="21">
        <f>+E22-F22</f>
        <v>3558100</v>
      </c>
      <c r="H22" s="23"/>
      <c r="I22" s="22">
        <f t="shared" si="1"/>
        <v>0.95409975218690857</v>
      </c>
      <c r="J22" s="10"/>
    </row>
    <row r="23" spans="1:10" ht="13.8" x14ac:dyDescent="0.3">
      <c r="A23" s="18">
        <v>201010402</v>
      </c>
      <c r="B23" s="18" t="s">
        <v>590</v>
      </c>
      <c r="C23" s="23"/>
      <c r="D23" s="21">
        <f>SUM(D24)</f>
        <v>0</v>
      </c>
      <c r="E23" s="21">
        <f t="shared" ref="E23:G23" si="11">SUM(E24)</f>
        <v>3558100</v>
      </c>
      <c r="F23" s="21">
        <f t="shared" si="11"/>
        <v>0</v>
      </c>
      <c r="G23" s="21">
        <f t="shared" si="11"/>
        <v>3558100</v>
      </c>
      <c r="H23" s="23"/>
      <c r="I23" s="22">
        <f>+F23/E23</f>
        <v>0</v>
      </c>
      <c r="J23" s="10"/>
    </row>
    <row r="24" spans="1:10" ht="13.8" x14ac:dyDescent="0.3">
      <c r="A24" s="30" t="s">
        <v>589</v>
      </c>
      <c r="B24" s="24" t="s">
        <v>590</v>
      </c>
      <c r="C24" s="25"/>
      <c r="D24" s="26">
        <v>0</v>
      </c>
      <c r="E24" s="26">
        <v>3558100</v>
      </c>
      <c r="F24" s="26">
        <v>0</v>
      </c>
      <c r="G24" s="26">
        <f t="shared" ref="G24" si="12">+E24-F24</f>
        <v>3558100</v>
      </c>
      <c r="H24" s="25"/>
      <c r="I24" s="27">
        <f t="shared" ref="I24" si="13">+F24/E24</f>
        <v>0</v>
      </c>
      <c r="J24" s="10"/>
    </row>
    <row r="25" spans="1:10" ht="13.8" x14ac:dyDescent="0.3">
      <c r="A25" s="18" t="s">
        <v>42</v>
      </c>
      <c r="B25" s="18" t="s">
        <v>43</v>
      </c>
      <c r="C25" s="23"/>
      <c r="D25" s="21">
        <f>SUM(D26:D29)</f>
        <v>16319652.4</v>
      </c>
      <c r="E25" s="21">
        <f t="shared" ref="E25:F25" si="14">SUM(E26:E29)</f>
        <v>13960000</v>
      </c>
      <c r="F25" s="21">
        <f t="shared" si="14"/>
        <v>13960000</v>
      </c>
      <c r="G25" s="21">
        <f>+E25-F25</f>
        <v>0</v>
      </c>
      <c r="H25" s="23"/>
      <c r="I25" s="22">
        <f t="shared" si="1"/>
        <v>1</v>
      </c>
      <c r="J25" s="10"/>
    </row>
    <row r="26" spans="1:10" ht="13.8" x14ac:dyDescent="0.3">
      <c r="A26" s="30" t="s">
        <v>503</v>
      </c>
      <c r="B26" s="24" t="s">
        <v>110</v>
      </c>
      <c r="C26" s="25"/>
      <c r="D26" s="26">
        <v>0</v>
      </c>
      <c r="E26" s="26">
        <v>13960000</v>
      </c>
      <c r="F26" s="26">
        <v>13960000</v>
      </c>
      <c r="G26" s="26">
        <f t="shared" ref="G26" si="15">+E26-F26</f>
        <v>0</v>
      </c>
      <c r="H26" s="25"/>
      <c r="I26" s="27">
        <f t="shared" ref="I26" si="16">+F26/E26</f>
        <v>1</v>
      </c>
      <c r="J26" s="10"/>
    </row>
    <row r="27" spans="1:10" ht="13.8" hidden="1" x14ac:dyDescent="0.3">
      <c r="A27" s="30" t="s">
        <v>392</v>
      </c>
      <c r="B27" s="24" t="s">
        <v>393</v>
      </c>
      <c r="C27" s="25"/>
      <c r="D27" s="26">
        <v>0</v>
      </c>
      <c r="E27" s="26">
        <v>0</v>
      </c>
      <c r="F27" s="26">
        <v>0</v>
      </c>
      <c r="G27" s="26">
        <f t="shared" si="0"/>
        <v>0</v>
      </c>
      <c r="H27" s="25"/>
      <c r="I27" s="27" t="e">
        <f t="shared" si="1"/>
        <v>#DIV/0!</v>
      </c>
      <c r="J27" s="10"/>
    </row>
    <row r="28" spans="1:10" ht="13.8" hidden="1" x14ac:dyDescent="0.3">
      <c r="A28" s="30" t="s">
        <v>448</v>
      </c>
      <c r="B28" s="24" t="s">
        <v>447</v>
      </c>
      <c r="C28" s="25"/>
      <c r="D28" s="26">
        <v>0</v>
      </c>
      <c r="E28" s="26">
        <v>0</v>
      </c>
      <c r="F28" s="26">
        <v>0</v>
      </c>
      <c r="G28" s="26">
        <f t="shared" si="0"/>
        <v>0</v>
      </c>
      <c r="H28" s="25"/>
      <c r="I28" s="27" t="e">
        <f t="shared" si="1"/>
        <v>#DIV/0!</v>
      </c>
      <c r="J28" s="10"/>
    </row>
    <row r="29" spans="1:10" ht="13.8" x14ac:dyDescent="0.3">
      <c r="A29" s="24" t="s">
        <v>44</v>
      </c>
      <c r="B29" s="24" t="s">
        <v>45</v>
      </c>
      <c r="C29" s="25"/>
      <c r="D29" s="26">
        <v>16319652.4</v>
      </c>
      <c r="E29" s="26">
        <v>0</v>
      </c>
      <c r="F29" s="26">
        <v>0</v>
      </c>
      <c r="G29" s="26">
        <f t="shared" si="0"/>
        <v>0</v>
      </c>
      <c r="H29" s="25"/>
      <c r="I29" s="27" t="e">
        <f t="shared" si="1"/>
        <v>#DIV/0!</v>
      </c>
      <c r="J29" s="10"/>
    </row>
    <row r="30" spans="1:10" ht="13.8" hidden="1" x14ac:dyDescent="0.3">
      <c r="A30" s="18" t="s">
        <v>46</v>
      </c>
      <c r="B30" s="18" t="s">
        <v>47</v>
      </c>
      <c r="C30" s="23"/>
      <c r="D30" s="21">
        <f>SUM(D31:D31)</f>
        <v>0</v>
      </c>
      <c r="E30" s="21">
        <f>SUM(E31:E31)</f>
        <v>0</v>
      </c>
      <c r="F30" s="21">
        <f>SUM(F31:F31)</f>
        <v>0</v>
      </c>
      <c r="G30" s="21">
        <f>SUM(G31:G31)</f>
        <v>0</v>
      </c>
      <c r="H30" s="23"/>
      <c r="I30" s="22" t="e">
        <f t="shared" si="1"/>
        <v>#DIV/0!</v>
      </c>
      <c r="J30" s="10"/>
    </row>
    <row r="31" spans="1:10" ht="13.8" hidden="1" x14ac:dyDescent="0.3">
      <c r="A31" s="24" t="s">
        <v>48</v>
      </c>
      <c r="B31" s="24" t="s">
        <v>49</v>
      </c>
      <c r="C31" s="25"/>
      <c r="D31" s="26">
        <v>0</v>
      </c>
      <c r="E31" s="26">
        <v>0</v>
      </c>
      <c r="F31" s="26">
        <v>0</v>
      </c>
      <c r="G31" s="26">
        <f t="shared" si="0"/>
        <v>0</v>
      </c>
      <c r="H31" s="25"/>
      <c r="I31" s="27" t="e">
        <f>+F31/E31</f>
        <v>#DIV/0!</v>
      </c>
      <c r="J31" s="10"/>
    </row>
    <row r="32" spans="1:10" ht="13.8" hidden="1" x14ac:dyDescent="0.3">
      <c r="A32" s="31" t="s">
        <v>378</v>
      </c>
      <c r="B32" s="24" t="s">
        <v>117</v>
      </c>
      <c r="C32" s="25"/>
      <c r="D32" s="21">
        <f>+D33</f>
        <v>0</v>
      </c>
      <c r="E32" s="21">
        <f>+E33</f>
        <v>0</v>
      </c>
      <c r="F32" s="21">
        <f t="shared" ref="F32:G32" si="17">+F33</f>
        <v>0</v>
      </c>
      <c r="G32" s="21">
        <f t="shared" si="17"/>
        <v>0</v>
      </c>
      <c r="H32" s="25"/>
      <c r="I32" s="22" t="e">
        <f>+F32/E32</f>
        <v>#DIV/0!</v>
      </c>
      <c r="J32" s="10"/>
    </row>
    <row r="33" spans="1:12" ht="13.8" hidden="1" x14ac:dyDescent="0.3">
      <c r="A33" s="30" t="s">
        <v>379</v>
      </c>
      <c r="B33" s="24" t="s">
        <v>380</v>
      </c>
      <c r="C33" s="25"/>
      <c r="D33" s="26">
        <v>0</v>
      </c>
      <c r="E33" s="26">
        <v>0</v>
      </c>
      <c r="F33" s="26">
        <v>0</v>
      </c>
      <c r="G33" s="26">
        <f t="shared" si="0"/>
        <v>0</v>
      </c>
      <c r="H33" s="25"/>
      <c r="I33" s="27" t="e">
        <f t="shared" ref="I33" si="18">+F33/E33</f>
        <v>#DIV/0!</v>
      </c>
      <c r="J33" s="10"/>
    </row>
    <row r="34" spans="1:12" ht="13.8" x14ac:dyDescent="0.3">
      <c r="A34" s="18" t="s">
        <v>50</v>
      </c>
      <c r="B34" s="18" t="s">
        <v>51</v>
      </c>
      <c r="C34" s="23"/>
      <c r="D34" s="21">
        <f>+D35</f>
        <v>0</v>
      </c>
      <c r="E34" s="21">
        <f>+E35</f>
        <v>60000000</v>
      </c>
      <c r="F34" s="21">
        <f>+F35</f>
        <v>60000000</v>
      </c>
      <c r="G34" s="21">
        <f>+G35</f>
        <v>0</v>
      </c>
      <c r="H34" s="23"/>
      <c r="I34" s="22">
        <f t="shared" si="1"/>
        <v>1</v>
      </c>
      <c r="J34" s="10"/>
      <c r="K34" s="55"/>
      <c r="L34" s="55"/>
    </row>
    <row r="35" spans="1:12" ht="13.8" x14ac:dyDescent="0.3">
      <c r="A35" s="30" t="s">
        <v>556</v>
      </c>
      <c r="B35" s="24" t="s">
        <v>557</v>
      </c>
      <c r="C35" s="25"/>
      <c r="D35" s="26">
        <v>0</v>
      </c>
      <c r="E35" s="26">
        <v>60000000</v>
      </c>
      <c r="F35" s="26">
        <v>60000000</v>
      </c>
      <c r="G35" s="26">
        <f t="shared" si="0"/>
        <v>0</v>
      </c>
      <c r="H35" s="25"/>
      <c r="I35" s="27">
        <f t="shared" si="1"/>
        <v>1</v>
      </c>
      <c r="J35" s="10"/>
      <c r="K35" s="55"/>
      <c r="L35" s="55"/>
    </row>
    <row r="36" spans="1:12" ht="13.8" x14ac:dyDescent="0.3">
      <c r="A36" s="18" t="s">
        <v>54</v>
      </c>
      <c r="B36" s="18" t="s">
        <v>55</v>
      </c>
      <c r="C36" s="23"/>
      <c r="D36" s="21">
        <f>+D37+D163</f>
        <v>20021786058.385002</v>
      </c>
      <c r="E36" s="21">
        <f>+E37+E163</f>
        <v>30646773103</v>
      </c>
      <c r="F36" s="21">
        <f>+F37+F163</f>
        <v>29190616623</v>
      </c>
      <c r="G36" s="28">
        <f t="shared" ref="G36:G168" si="19">+E36-F36</f>
        <v>1456156480</v>
      </c>
      <c r="H36" s="23"/>
      <c r="I36" s="22">
        <f t="shared" si="1"/>
        <v>0.95248581391893894</v>
      </c>
      <c r="J36" s="10"/>
      <c r="K36" s="55"/>
      <c r="L36" s="55"/>
    </row>
    <row r="37" spans="1:12" ht="13.8" x14ac:dyDescent="0.3">
      <c r="A37" s="31" t="s">
        <v>56</v>
      </c>
      <c r="B37" s="18" t="s">
        <v>57</v>
      </c>
      <c r="C37" s="23"/>
      <c r="D37" s="21">
        <f>+D38+D43+D68+D117+D41+D160</f>
        <v>939236383</v>
      </c>
      <c r="E37" s="21">
        <f t="shared" ref="E37:F37" si="20">+E38+E43+E68+E117+E41+E160</f>
        <v>1818645355</v>
      </c>
      <c r="F37" s="21">
        <f t="shared" si="20"/>
        <v>1448700086</v>
      </c>
      <c r="G37" s="28">
        <f>+E37-F37</f>
        <v>369945269</v>
      </c>
      <c r="H37" s="23"/>
      <c r="I37" s="22">
        <f t="shared" si="1"/>
        <v>0.79658196251242175</v>
      </c>
      <c r="J37" s="10"/>
      <c r="K37" s="56"/>
      <c r="L37" s="57"/>
    </row>
    <row r="38" spans="1:12" ht="13.8" hidden="1" x14ac:dyDescent="0.3">
      <c r="A38" s="31" t="s">
        <v>491</v>
      </c>
      <c r="B38" s="18" t="s">
        <v>319</v>
      </c>
      <c r="C38" s="23"/>
      <c r="D38" s="21">
        <v>0</v>
      </c>
      <c r="E38" s="21">
        <v>0</v>
      </c>
      <c r="F38" s="21">
        <f>+F39</f>
        <v>0</v>
      </c>
      <c r="G38" s="28">
        <f t="shared" si="19"/>
        <v>0</v>
      </c>
      <c r="H38" s="23"/>
      <c r="I38" s="22" t="e">
        <f t="shared" si="1"/>
        <v>#DIV/0!</v>
      </c>
      <c r="J38" s="10"/>
      <c r="K38" s="55"/>
      <c r="L38" s="55"/>
    </row>
    <row r="39" spans="1:12" ht="13.8" hidden="1" x14ac:dyDescent="0.3">
      <c r="A39" s="31" t="s">
        <v>492</v>
      </c>
      <c r="B39" s="18" t="s">
        <v>319</v>
      </c>
      <c r="C39" s="23"/>
      <c r="D39" s="21">
        <v>0</v>
      </c>
      <c r="E39" s="21">
        <v>0</v>
      </c>
      <c r="F39" s="21">
        <f>+F40</f>
        <v>0</v>
      </c>
      <c r="G39" s="28">
        <f t="shared" si="19"/>
        <v>0</v>
      </c>
      <c r="H39" s="23"/>
      <c r="I39" s="22" t="e">
        <f t="shared" si="1"/>
        <v>#DIV/0!</v>
      </c>
      <c r="J39" s="10"/>
      <c r="K39" s="55"/>
      <c r="L39" s="55"/>
    </row>
    <row r="40" spans="1:12" ht="13.8" hidden="1" x14ac:dyDescent="0.3">
      <c r="A40" s="30" t="s">
        <v>321</v>
      </c>
      <c r="B40" s="24" t="s">
        <v>320</v>
      </c>
      <c r="C40" s="25"/>
      <c r="D40" s="26">
        <v>0</v>
      </c>
      <c r="E40" s="26">
        <v>0</v>
      </c>
      <c r="F40" s="26">
        <v>0</v>
      </c>
      <c r="G40" s="29">
        <f t="shared" si="19"/>
        <v>0</v>
      </c>
      <c r="H40" s="25"/>
      <c r="I40" s="27" t="e">
        <f t="shared" ref="I40" si="21">+F40/E40</f>
        <v>#DIV/0!</v>
      </c>
      <c r="J40" s="10"/>
      <c r="K40" s="55"/>
      <c r="L40" s="55"/>
    </row>
    <row r="41" spans="1:12" ht="13.8" hidden="1" x14ac:dyDescent="0.3">
      <c r="A41" s="31" t="s">
        <v>493</v>
      </c>
      <c r="B41" s="18" t="s">
        <v>466</v>
      </c>
      <c r="C41" s="25"/>
      <c r="D41" s="21">
        <f>+D42</f>
        <v>0</v>
      </c>
      <c r="E41" s="21">
        <f>+E42</f>
        <v>0</v>
      </c>
      <c r="F41" s="21">
        <f>+F42</f>
        <v>0</v>
      </c>
      <c r="G41" s="28">
        <f t="shared" si="19"/>
        <v>0</v>
      </c>
      <c r="H41" s="23"/>
      <c r="I41" s="22" t="e">
        <f t="shared" si="1"/>
        <v>#DIV/0!</v>
      </c>
      <c r="J41" s="10"/>
      <c r="K41" s="55"/>
      <c r="L41" s="55"/>
    </row>
    <row r="42" spans="1:12" ht="13.8" hidden="1" x14ac:dyDescent="0.3">
      <c r="A42" s="30" t="s">
        <v>465</v>
      </c>
      <c r="B42" s="24" t="s">
        <v>467</v>
      </c>
      <c r="C42" s="25"/>
      <c r="D42" s="26">
        <v>0</v>
      </c>
      <c r="E42" s="26">
        <v>0</v>
      </c>
      <c r="F42" s="26">
        <v>0</v>
      </c>
      <c r="G42" s="29">
        <f t="shared" si="19"/>
        <v>0</v>
      </c>
      <c r="H42" s="25"/>
      <c r="I42" s="27" t="e">
        <f t="shared" ref="I42" si="22">+F42/E42</f>
        <v>#DIV/0!</v>
      </c>
      <c r="J42" s="10"/>
      <c r="K42" s="55"/>
      <c r="L42" s="55"/>
    </row>
    <row r="43" spans="1:12" ht="13.8" x14ac:dyDescent="0.3">
      <c r="A43" s="31" t="s">
        <v>59</v>
      </c>
      <c r="B43" s="18" t="s">
        <v>60</v>
      </c>
      <c r="C43" s="23"/>
      <c r="D43" s="21">
        <f>+D59+D44+D53+D51+D65</f>
        <v>195886000</v>
      </c>
      <c r="E43" s="21">
        <f t="shared" ref="E43:G43" si="23">+E59+E44+E53+E51+E65</f>
        <v>287127796</v>
      </c>
      <c r="F43" s="21">
        <f t="shared" si="23"/>
        <v>63211636</v>
      </c>
      <c r="G43" s="21">
        <f t="shared" si="23"/>
        <v>223916160</v>
      </c>
      <c r="H43" s="23"/>
      <c r="I43" s="22">
        <f>+F43/E43</f>
        <v>0.22015157320400983</v>
      </c>
      <c r="J43" s="10"/>
      <c r="K43" s="55"/>
      <c r="L43" s="55"/>
    </row>
    <row r="44" spans="1:12" ht="13.8" x14ac:dyDescent="0.3">
      <c r="A44" s="31" t="s">
        <v>494</v>
      </c>
      <c r="B44" s="18" t="s">
        <v>322</v>
      </c>
      <c r="C44" s="23"/>
      <c r="D44" s="21">
        <f>SUM(D45:D50)</f>
        <v>0</v>
      </c>
      <c r="E44" s="21">
        <f t="shared" ref="E44:H44" si="24">SUM(E45:E50)</f>
        <v>17853200</v>
      </c>
      <c r="F44" s="21">
        <f t="shared" si="24"/>
        <v>17853200</v>
      </c>
      <c r="G44" s="21">
        <f t="shared" si="24"/>
        <v>0</v>
      </c>
      <c r="H44" s="21">
        <f t="shared" si="24"/>
        <v>0</v>
      </c>
      <c r="I44" s="22">
        <f>+F44/E44</f>
        <v>1</v>
      </c>
      <c r="J44" s="10"/>
      <c r="K44" s="57"/>
      <c r="L44" s="55"/>
    </row>
    <row r="45" spans="1:12" ht="13.8" x14ac:dyDescent="0.3">
      <c r="A45" s="30" t="s">
        <v>572</v>
      </c>
      <c r="B45" s="24" t="s">
        <v>324</v>
      </c>
      <c r="C45" s="25"/>
      <c r="D45" s="26">
        <v>0</v>
      </c>
      <c r="E45" s="26">
        <v>1300000</v>
      </c>
      <c r="F45" s="26">
        <v>1300000</v>
      </c>
      <c r="G45" s="29">
        <f t="shared" ref="G45" si="25">+E45-F45</f>
        <v>0</v>
      </c>
      <c r="H45" s="25"/>
      <c r="I45" s="27">
        <f t="shared" ref="I45" si="26">+F45/E45</f>
        <v>1</v>
      </c>
      <c r="J45" s="10"/>
      <c r="K45" s="57"/>
      <c r="L45" s="55"/>
    </row>
    <row r="46" spans="1:12" ht="13.8" x14ac:dyDescent="0.3">
      <c r="A46" s="30" t="s">
        <v>323</v>
      </c>
      <c r="B46" s="24" t="s">
        <v>324</v>
      </c>
      <c r="C46" s="25"/>
      <c r="D46" s="26">
        <v>0</v>
      </c>
      <c r="E46" s="26">
        <v>1837500</v>
      </c>
      <c r="F46" s="26">
        <v>1837500</v>
      </c>
      <c r="G46" s="29">
        <f t="shared" si="19"/>
        <v>0</v>
      </c>
      <c r="H46" s="25"/>
      <c r="I46" s="27">
        <f t="shared" ref="I46:I50" si="27">+F46/E46</f>
        <v>1</v>
      </c>
      <c r="J46" s="10"/>
      <c r="K46" s="55"/>
      <c r="L46" s="55"/>
    </row>
    <row r="47" spans="1:12" ht="13.8" x14ac:dyDescent="0.3">
      <c r="A47" s="30" t="s">
        <v>573</v>
      </c>
      <c r="B47" s="24" t="s">
        <v>326</v>
      </c>
      <c r="C47" s="25"/>
      <c r="D47" s="26">
        <v>0</v>
      </c>
      <c r="E47" s="26">
        <v>4000000</v>
      </c>
      <c r="F47" s="26">
        <v>4000000</v>
      </c>
      <c r="G47" s="29">
        <f t="shared" ref="G47" si="28">+E47-F47</f>
        <v>0</v>
      </c>
      <c r="H47" s="25"/>
      <c r="I47" s="27">
        <f t="shared" ref="I47" si="29">+F47/E47</f>
        <v>1</v>
      </c>
      <c r="J47" s="10"/>
      <c r="K47" s="55"/>
      <c r="L47" s="55"/>
    </row>
    <row r="48" spans="1:12" ht="13.8" x14ac:dyDescent="0.3">
      <c r="A48" s="30" t="s">
        <v>325</v>
      </c>
      <c r="B48" s="24" t="s">
        <v>326</v>
      </c>
      <c r="C48" s="25"/>
      <c r="D48" s="26">
        <v>0</v>
      </c>
      <c r="E48" s="26">
        <v>9294600</v>
      </c>
      <c r="F48" s="26">
        <v>9294600</v>
      </c>
      <c r="G48" s="29">
        <f t="shared" si="19"/>
        <v>0</v>
      </c>
      <c r="H48" s="25"/>
      <c r="I48" s="27">
        <f t="shared" si="27"/>
        <v>1</v>
      </c>
      <c r="J48" s="10"/>
      <c r="K48" s="57"/>
      <c r="L48" s="55"/>
    </row>
    <row r="49" spans="1:12" ht="13.8" x14ac:dyDescent="0.3">
      <c r="A49" s="30" t="s">
        <v>574</v>
      </c>
      <c r="B49" s="24" t="s">
        <v>328</v>
      </c>
      <c r="C49" s="25"/>
      <c r="D49" s="26">
        <v>0</v>
      </c>
      <c r="E49" s="26">
        <v>600000</v>
      </c>
      <c r="F49" s="26">
        <v>600000</v>
      </c>
      <c r="G49" s="29">
        <f t="shared" ref="G49" si="30">+E49-F49</f>
        <v>0</v>
      </c>
      <c r="H49" s="25"/>
      <c r="I49" s="27">
        <f t="shared" ref="I49" si="31">+F49/E49</f>
        <v>1</v>
      </c>
      <c r="J49" s="10"/>
      <c r="K49" s="55"/>
      <c r="L49" s="55"/>
    </row>
    <row r="50" spans="1:12" ht="13.8" x14ac:dyDescent="0.3">
      <c r="A50" s="30" t="s">
        <v>327</v>
      </c>
      <c r="B50" s="24" t="s">
        <v>328</v>
      </c>
      <c r="C50" s="25"/>
      <c r="D50" s="26">
        <v>0</v>
      </c>
      <c r="E50" s="26">
        <v>821100</v>
      </c>
      <c r="F50" s="26">
        <v>821100</v>
      </c>
      <c r="G50" s="29">
        <f t="shared" si="19"/>
        <v>0</v>
      </c>
      <c r="H50" s="25"/>
      <c r="I50" s="27">
        <f t="shared" si="27"/>
        <v>1</v>
      </c>
      <c r="J50" s="10"/>
    </row>
    <row r="51" spans="1:12" ht="13.8" x14ac:dyDescent="0.3">
      <c r="A51" s="31" t="s">
        <v>558</v>
      </c>
      <c r="B51" s="18" t="s">
        <v>613</v>
      </c>
      <c r="C51" s="23"/>
      <c r="D51" s="21">
        <f>SUM(D52)</f>
        <v>0</v>
      </c>
      <c r="E51" s="21">
        <f>SUM(E52)</f>
        <v>600000</v>
      </c>
      <c r="F51" s="21">
        <f>SUM(F52)</f>
        <v>600000</v>
      </c>
      <c r="G51" s="21">
        <f>SUM(G52)</f>
        <v>0</v>
      </c>
      <c r="H51" s="23"/>
      <c r="I51" s="22">
        <f>+F51/E51</f>
        <v>1</v>
      </c>
      <c r="J51" s="10"/>
    </row>
    <row r="52" spans="1:12" ht="13.8" x14ac:dyDescent="0.3">
      <c r="A52" s="30" t="s">
        <v>560</v>
      </c>
      <c r="B52" s="24" t="s">
        <v>559</v>
      </c>
      <c r="C52" s="25"/>
      <c r="D52" s="26">
        <v>0</v>
      </c>
      <c r="E52" s="26">
        <v>600000</v>
      </c>
      <c r="F52" s="26">
        <v>600000</v>
      </c>
      <c r="G52" s="29">
        <f t="shared" ref="G52" si="32">+E52-F52</f>
        <v>0</v>
      </c>
      <c r="H52" s="25"/>
      <c r="I52" s="27">
        <f t="shared" ref="I52" si="33">+F52/E52</f>
        <v>1</v>
      </c>
      <c r="J52" s="10"/>
    </row>
    <row r="53" spans="1:12" ht="13.8" x14ac:dyDescent="0.3">
      <c r="A53" s="31" t="s">
        <v>495</v>
      </c>
      <c r="B53" s="18" t="s">
        <v>500</v>
      </c>
      <c r="C53" s="23"/>
      <c r="D53" s="21">
        <f>SUM(D54:D58)</f>
        <v>0</v>
      </c>
      <c r="E53" s="21">
        <f t="shared" ref="E53:G53" si="34">SUM(E54:E58)</f>
        <v>17002594</v>
      </c>
      <c r="F53" s="21">
        <f t="shared" si="34"/>
        <v>6898434</v>
      </c>
      <c r="G53" s="21">
        <f t="shared" si="34"/>
        <v>10104160</v>
      </c>
      <c r="H53" s="23"/>
      <c r="I53" s="22">
        <f>+F53/E53</f>
        <v>0.40572832592485591</v>
      </c>
      <c r="J53" s="10"/>
    </row>
    <row r="54" spans="1:12" ht="13.8" x14ac:dyDescent="0.3">
      <c r="A54" s="30" t="s">
        <v>571</v>
      </c>
      <c r="B54" s="24" t="s">
        <v>498</v>
      </c>
      <c r="C54" s="25"/>
      <c r="D54" s="26">
        <v>0</v>
      </c>
      <c r="E54" s="26">
        <v>900000</v>
      </c>
      <c r="F54" s="26">
        <v>900000</v>
      </c>
      <c r="G54" s="29">
        <f t="shared" ref="G54" si="35">+E54-F54</f>
        <v>0</v>
      </c>
      <c r="H54" s="25"/>
      <c r="I54" s="27">
        <f t="shared" ref="I54" si="36">+F54/E54</f>
        <v>1</v>
      </c>
      <c r="J54" s="10"/>
    </row>
    <row r="55" spans="1:12" ht="13.8" x14ac:dyDescent="0.3">
      <c r="A55" s="30" t="s">
        <v>496</v>
      </c>
      <c r="B55" s="24" t="s">
        <v>498</v>
      </c>
      <c r="C55" s="25"/>
      <c r="D55" s="26">
        <v>0</v>
      </c>
      <c r="E55" s="26">
        <v>4349569</v>
      </c>
      <c r="F55" s="26">
        <v>4348509</v>
      </c>
      <c r="G55" s="29">
        <f t="shared" ref="G55:G57" si="37">+E55-F55</f>
        <v>1060</v>
      </c>
      <c r="H55" s="25"/>
      <c r="I55" s="27">
        <f t="shared" ref="I55:I57" si="38">+F55/E55</f>
        <v>0.99975629769294383</v>
      </c>
      <c r="J55" s="10"/>
    </row>
    <row r="56" spans="1:12" ht="13.8" x14ac:dyDescent="0.3">
      <c r="A56" s="30" t="s">
        <v>591</v>
      </c>
      <c r="B56" s="24" t="s">
        <v>500</v>
      </c>
      <c r="C56" s="25"/>
      <c r="D56" s="26">
        <v>0</v>
      </c>
      <c r="E56" s="26">
        <v>10103100</v>
      </c>
      <c r="F56" s="26">
        <v>0</v>
      </c>
      <c r="G56" s="29">
        <f t="shared" ref="G56" si="39">+E56-F56</f>
        <v>10103100</v>
      </c>
      <c r="H56" s="25"/>
      <c r="I56" s="27">
        <f t="shared" ref="I56" si="40">+F56/E56</f>
        <v>0</v>
      </c>
      <c r="J56" s="10"/>
    </row>
    <row r="57" spans="1:12" ht="13.8" x14ac:dyDescent="0.3">
      <c r="A57" s="30" t="s">
        <v>497</v>
      </c>
      <c r="B57" s="24" t="s">
        <v>499</v>
      </c>
      <c r="C57" s="25"/>
      <c r="D57" s="26">
        <v>0</v>
      </c>
      <c r="E57" s="26">
        <v>1542825</v>
      </c>
      <c r="F57" s="26">
        <v>1542825</v>
      </c>
      <c r="G57" s="29">
        <f t="shared" si="37"/>
        <v>0</v>
      </c>
      <c r="H57" s="25"/>
      <c r="I57" s="27">
        <f t="shared" si="38"/>
        <v>1</v>
      </c>
      <c r="J57" s="10"/>
    </row>
    <row r="58" spans="1:12" ht="13.8" x14ac:dyDescent="0.3">
      <c r="A58" s="30" t="s">
        <v>519</v>
      </c>
      <c r="B58" s="24" t="s">
        <v>500</v>
      </c>
      <c r="C58" s="25"/>
      <c r="D58" s="26">
        <v>0</v>
      </c>
      <c r="E58" s="26">
        <v>107100</v>
      </c>
      <c r="F58" s="26">
        <v>107100</v>
      </c>
      <c r="G58" s="29">
        <f t="shared" ref="G58" si="41">+E58-F58</f>
        <v>0</v>
      </c>
      <c r="H58" s="25"/>
      <c r="I58" s="27">
        <f t="shared" ref="I58" si="42">+F58/E58</f>
        <v>1</v>
      </c>
      <c r="J58" s="10"/>
    </row>
    <row r="59" spans="1:12" ht="13.8" x14ac:dyDescent="0.3">
      <c r="A59" s="31" t="s">
        <v>61</v>
      </c>
      <c r="B59" s="18" t="s">
        <v>62</v>
      </c>
      <c r="C59" s="23"/>
      <c r="D59" s="21">
        <f>SUM(D60:D64)</f>
        <v>195886000</v>
      </c>
      <c r="E59" s="21">
        <f t="shared" ref="E59:F59" si="43">SUM(E60:E64)</f>
        <v>249812002</v>
      </c>
      <c r="F59" s="21">
        <f t="shared" si="43"/>
        <v>36000002</v>
      </c>
      <c r="G59" s="28">
        <f>+E59-F59</f>
        <v>213812000</v>
      </c>
      <c r="H59" s="23"/>
      <c r="I59" s="22">
        <f>+F59/E59</f>
        <v>0.14410837634614529</v>
      </c>
      <c r="J59" s="10"/>
    </row>
    <row r="60" spans="1:12" ht="13.8" x14ac:dyDescent="0.3">
      <c r="A60" s="30" t="s">
        <v>535</v>
      </c>
      <c r="B60" s="24" t="s">
        <v>537</v>
      </c>
      <c r="C60" s="25"/>
      <c r="D60" s="26">
        <v>0</v>
      </c>
      <c r="E60" s="26">
        <v>35734916</v>
      </c>
      <c r="F60" s="26">
        <v>35734916</v>
      </c>
      <c r="G60" s="29">
        <f t="shared" ref="G60:G61" si="44">+E60-F60</f>
        <v>0</v>
      </c>
      <c r="H60" s="25"/>
      <c r="I60" s="27">
        <f t="shared" ref="I60:I61" si="45">+F60/E60</f>
        <v>1</v>
      </c>
      <c r="J60" s="10"/>
    </row>
    <row r="61" spans="1:12" ht="13.8" x14ac:dyDescent="0.3">
      <c r="A61" s="30" t="s">
        <v>536</v>
      </c>
      <c r="B61" s="24" t="s">
        <v>537</v>
      </c>
      <c r="C61" s="25"/>
      <c r="D61" s="26">
        <v>0</v>
      </c>
      <c r="E61" s="26">
        <v>265086</v>
      </c>
      <c r="F61" s="26">
        <v>265086</v>
      </c>
      <c r="G61" s="29">
        <f t="shared" si="44"/>
        <v>0</v>
      </c>
      <c r="H61" s="25"/>
      <c r="I61" s="27">
        <f t="shared" si="45"/>
        <v>1</v>
      </c>
      <c r="J61" s="10"/>
    </row>
    <row r="62" spans="1:12" ht="13.8" x14ac:dyDescent="0.3">
      <c r="A62" s="30" t="s">
        <v>592</v>
      </c>
      <c r="B62" s="24" t="s">
        <v>593</v>
      </c>
      <c r="C62" s="25"/>
      <c r="D62" s="26">
        <v>0</v>
      </c>
      <c r="E62" s="26">
        <v>4400000</v>
      </c>
      <c r="F62" s="26">
        <v>0</v>
      </c>
      <c r="G62" s="29">
        <f t="shared" ref="G62" si="46">+E62-F62</f>
        <v>4400000</v>
      </c>
      <c r="H62" s="25"/>
      <c r="I62" s="27">
        <f t="shared" ref="I62" si="47">+F62/E62</f>
        <v>0</v>
      </c>
      <c r="J62" s="10"/>
    </row>
    <row r="63" spans="1:12" ht="13.8" x14ac:dyDescent="0.3">
      <c r="A63" s="30" t="s">
        <v>63</v>
      </c>
      <c r="B63" s="24" t="s">
        <v>62</v>
      </c>
      <c r="C63" s="25"/>
      <c r="D63" s="26">
        <v>195886000</v>
      </c>
      <c r="E63" s="26">
        <v>209412000</v>
      </c>
      <c r="F63" s="26">
        <v>0</v>
      </c>
      <c r="G63" s="29">
        <f t="shared" si="19"/>
        <v>209412000</v>
      </c>
      <c r="H63" s="25"/>
      <c r="I63" s="27">
        <f t="shared" si="1"/>
        <v>0</v>
      </c>
      <c r="J63" s="10"/>
    </row>
    <row r="64" spans="1:12" ht="13.8" x14ac:dyDescent="0.3">
      <c r="A64" s="30" t="s">
        <v>63</v>
      </c>
      <c r="B64" s="24" t="s">
        <v>64</v>
      </c>
      <c r="C64" s="25"/>
      <c r="D64" s="26">
        <v>0</v>
      </c>
      <c r="E64" s="26">
        <v>0</v>
      </c>
      <c r="F64" s="26">
        <v>0</v>
      </c>
      <c r="G64" s="29">
        <f t="shared" si="19"/>
        <v>0</v>
      </c>
      <c r="H64" s="25"/>
      <c r="I64" s="27" t="e">
        <f t="shared" si="1"/>
        <v>#DIV/0!</v>
      </c>
      <c r="J64" s="10"/>
      <c r="L64" s="33"/>
    </row>
    <row r="65" spans="1:12" ht="13.8" x14ac:dyDescent="0.3">
      <c r="A65" s="31" t="s">
        <v>561</v>
      </c>
      <c r="B65" s="18" t="s">
        <v>614</v>
      </c>
      <c r="C65" s="23"/>
      <c r="D65" s="21">
        <f>SUM(D66:D67)</f>
        <v>0</v>
      </c>
      <c r="E65" s="21">
        <f>SUM(E66:E67)</f>
        <v>1860000</v>
      </c>
      <c r="F65" s="21">
        <f t="shared" ref="F65:G65" si="48">SUM(F66:F67)</f>
        <v>1860000</v>
      </c>
      <c r="G65" s="21">
        <f t="shared" si="48"/>
        <v>0</v>
      </c>
      <c r="H65" s="23"/>
      <c r="I65" s="22">
        <f>+F65/E65</f>
        <v>1</v>
      </c>
      <c r="J65" s="10"/>
      <c r="L65" s="33"/>
    </row>
    <row r="66" spans="1:12" ht="13.8" x14ac:dyDescent="0.3">
      <c r="A66" s="30" t="s">
        <v>562</v>
      </c>
      <c r="B66" s="24" t="s">
        <v>563</v>
      </c>
      <c r="C66" s="25"/>
      <c r="D66" s="26">
        <v>0</v>
      </c>
      <c r="E66" s="26">
        <v>960000</v>
      </c>
      <c r="F66" s="26">
        <v>960000</v>
      </c>
      <c r="G66" s="29">
        <f t="shared" ref="G66" si="49">+E66-F66</f>
        <v>0</v>
      </c>
      <c r="H66" s="25"/>
      <c r="I66" s="27">
        <f t="shared" ref="I66" si="50">+F66/E66</f>
        <v>1</v>
      </c>
      <c r="J66" s="10"/>
      <c r="L66" s="33"/>
    </row>
    <row r="67" spans="1:12" ht="13.8" x14ac:dyDescent="0.3">
      <c r="A67" s="30" t="s">
        <v>564</v>
      </c>
      <c r="B67" s="24" t="s">
        <v>565</v>
      </c>
      <c r="C67" s="25"/>
      <c r="D67" s="26">
        <v>0</v>
      </c>
      <c r="E67" s="26">
        <v>900000</v>
      </c>
      <c r="F67" s="26">
        <v>900000</v>
      </c>
      <c r="G67" s="29">
        <f t="shared" ref="G67" si="51">+E67-F67</f>
        <v>0</v>
      </c>
      <c r="H67" s="25"/>
      <c r="I67" s="27">
        <f t="shared" ref="I67" si="52">+F67/E67</f>
        <v>1</v>
      </c>
      <c r="J67" s="10"/>
      <c r="L67" s="33"/>
    </row>
    <row r="68" spans="1:12" ht="13.8" x14ac:dyDescent="0.3">
      <c r="A68" s="31" t="s">
        <v>65</v>
      </c>
      <c r="B68" s="18" t="s">
        <v>66</v>
      </c>
      <c r="C68" s="23"/>
      <c r="D68" s="21">
        <f>+D71+D77+D81+D89+D96+D104+D112+D69</f>
        <v>297230399</v>
      </c>
      <c r="E68" s="21">
        <f>+E71+E77+E81+E89+E96+E104+E112+E69</f>
        <v>633250943</v>
      </c>
      <c r="F68" s="21">
        <f>+F71+F77+F81+F89+F96+F104+F112+F69</f>
        <v>615419277</v>
      </c>
      <c r="G68" s="28">
        <f>+E68-F68</f>
        <v>17831666</v>
      </c>
      <c r="H68" s="23"/>
      <c r="I68" s="22">
        <f t="shared" si="1"/>
        <v>0.97184107470014458</v>
      </c>
      <c r="J68" s="10"/>
    </row>
    <row r="69" spans="1:12" ht="13.8" x14ac:dyDescent="0.3">
      <c r="A69" s="31" t="s">
        <v>329</v>
      </c>
      <c r="B69" s="18" t="s">
        <v>331</v>
      </c>
      <c r="C69" s="23"/>
      <c r="D69" s="21">
        <f>+D70</f>
        <v>0</v>
      </c>
      <c r="E69" s="21">
        <f>+E70</f>
        <v>148750</v>
      </c>
      <c r="F69" s="21">
        <f>+F70</f>
        <v>148750</v>
      </c>
      <c r="G69" s="28">
        <f>+G70</f>
        <v>0</v>
      </c>
      <c r="H69" s="23"/>
      <c r="I69" s="22">
        <f t="shared" si="1"/>
        <v>1</v>
      </c>
      <c r="J69" s="10"/>
    </row>
    <row r="70" spans="1:12" ht="13.8" x14ac:dyDescent="0.3">
      <c r="A70" s="30" t="s">
        <v>330</v>
      </c>
      <c r="B70" s="24" t="s">
        <v>331</v>
      </c>
      <c r="C70" s="23"/>
      <c r="D70" s="26">
        <v>0</v>
      </c>
      <c r="E70" s="26">
        <v>148750</v>
      </c>
      <c r="F70" s="26">
        <v>148750</v>
      </c>
      <c r="G70" s="29">
        <f t="shared" si="19"/>
        <v>0</v>
      </c>
      <c r="H70" s="25"/>
      <c r="I70" s="27">
        <f t="shared" si="1"/>
        <v>1</v>
      </c>
      <c r="J70" s="10"/>
    </row>
    <row r="71" spans="1:12" ht="13.8" x14ac:dyDescent="0.3">
      <c r="A71" s="31" t="s">
        <v>67</v>
      </c>
      <c r="B71" s="18" t="s">
        <v>68</v>
      </c>
      <c r="C71" s="23"/>
      <c r="D71" s="21">
        <f>SUM(D72:D76)</f>
        <v>98298000</v>
      </c>
      <c r="E71" s="21">
        <f t="shared" ref="E71:G71" si="53">SUM(E72:E76)</f>
        <v>126633210</v>
      </c>
      <c r="F71" s="21">
        <f t="shared" si="53"/>
        <v>125030004</v>
      </c>
      <c r="G71" s="21">
        <f t="shared" si="53"/>
        <v>1603206</v>
      </c>
      <c r="H71" s="23"/>
      <c r="I71" s="22">
        <f t="shared" si="1"/>
        <v>0.98733976655886713</v>
      </c>
      <c r="J71" s="10"/>
    </row>
    <row r="72" spans="1:12" ht="13.8" x14ac:dyDescent="0.3">
      <c r="A72" s="30" t="s">
        <v>575</v>
      </c>
      <c r="B72" s="24" t="s">
        <v>70</v>
      </c>
      <c r="C72" s="25"/>
      <c r="D72" s="26">
        <v>0</v>
      </c>
      <c r="E72" s="26">
        <v>4500000</v>
      </c>
      <c r="F72" s="26">
        <v>4500000</v>
      </c>
      <c r="G72" s="29">
        <f t="shared" ref="G72" si="54">+E72-F72</f>
        <v>0</v>
      </c>
      <c r="H72" s="25"/>
      <c r="I72" s="27">
        <f t="shared" ref="I72" si="55">+F72/E72</f>
        <v>1</v>
      </c>
      <c r="J72" s="10"/>
    </row>
    <row r="73" spans="1:12" ht="13.8" x14ac:dyDescent="0.3">
      <c r="A73" s="30" t="s">
        <v>69</v>
      </c>
      <c r="B73" s="24" t="s">
        <v>70</v>
      </c>
      <c r="C73" s="25"/>
      <c r="D73" s="26">
        <v>87376000</v>
      </c>
      <c r="E73" s="26">
        <v>120033210</v>
      </c>
      <c r="F73" s="26">
        <v>120033210</v>
      </c>
      <c r="G73" s="29">
        <f t="shared" si="19"/>
        <v>0</v>
      </c>
      <c r="H73" s="25"/>
      <c r="I73" s="27">
        <f t="shared" si="1"/>
        <v>1</v>
      </c>
      <c r="J73" s="10"/>
    </row>
    <row r="74" spans="1:12" ht="13.8" x14ac:dyDescent="0.3">
      <c r="A74" s="30" t="s">
        <v>538</v>
      </c>
      <c r="B74" s="24" t="s">
        <v>539</v>
      </c>
      <c r="C74" s="25"/>
      <c r="D74" s="26">
        <v>0</v>
      </c>
      <c r="E74" s="26">
        <v>1600000</v>
      </c>
      <c r="F74" s="26">
        <v>0</v>
      </c>
      <c r="G74" s="29">
        <f t="shared" si="19"/>
        <v>1600000</v>
      </c>
      <c r="H74" s="25"/>
      <c r="I74" s="27">
        <f t="shared" si="1"/>
        <v>0</v>
      </c>
      <c r="J74" s="10"/>
    </row>
    <row r="75" spans="1:12" ht="13.8" x14ac:dyDescent="0.3">
      <c r="A75" s="24" t="s">
        <v>71</v>
      </c>
      <c r="B75" s="24" t="s">
        <v>72</v>
      </c>
      <c r="C75" s="25"/>
      <c r="D75" s="26">
        <v>10922000</v>
      </c>
      <c r="E75" s="26">
        <v>0</v>
      </c>
      <c r="F75" s="26">
        <v>0</v>
      </c>
      <c r="G75" s="29">
        <f t="shared" si="19"/>
        <v>0</v>
      </c>
      <c r="H75" s="25"/>
      <c r="I75" s="27" t="e">
        <f t="shared" si="1"/>
        <v>#DIV/0!</v>
      </c>
      <c r="J75" s="10"/>
    </row>
    <row r="76" spans="1:12" ht="13.8" x14ac:dyDescent="0.3">
      <c r="A76" s="30" t="s">
        <v>381</v>
      </c>
      <c r="B76" s="24" t="s">
        <v>382</v>
      </c>
      <c r="C76" s="25"/>
      <c r="D76" s="26">
        <v>0</v>
      </c>
      <c r="E76" s="26">
        <v>500000</v>
      </c>
      <c r="F76" s="26">
        <v>496794</v>
      </c>
      <c r="G76" s="29">
        <f t="shared" si="19"/>
        <v>3206</v>
      </c>
      <c r="H76" s="25"/>
      <c r="I76" s="27">
        <f t="shared" si="1"/>
        <v>0.99358800000000003</v>
      </c>
      <c r="J76" s="10"/>
    </row>
    <row r="77" spans="1:12" ht="13.8" x14ac:dyDescent="0.3">
      <c r="A77" s="18" t="s">
        <v>73</v>
      </c>
      <c r="B77" s="18" t="s">
        <v>74</v>
      </c>
      <c r="C77" s="23"/>
      <c r="D77" s="21">
        <f>SUM(D78:D80)</f>
        <v>70993000</v>
      </c>
      <c r="E77" s="21">
        <f t="shared" ref="E77:F77" si="56">SUM(E78:E80)</f>
        <v>76937900</v>
      </c>
      <c r="F77" s="21">
        <f t="shared" si="56"/>
        <v>62900926</v>
      </c>
      <c r="G77" s="28">
        <f>+E77-F77</f>
        <v>14036974</v>
      </c>
      <c r="H77" s="23"/>
      <c r="I77" s="22">
        <f t="shared" si="1"/>
        <v>0.81755449524876556</v>
      </c>
      <c r="J77" s="10"/>
    </row>
    <row r="78" spans="1:12" ht="13.8" x14ac:dyDescent="0.3">
      <c r="A78" s="30" t="s">
        <v>540</v>
      </c>
      <c r="B78" s="24" t="s">
        <v>76</v>
      </c>
      <c r="C78" s="23"/>
      <c r="D78" s="26">
        <v>0</v>
      </c>
      <c r="E78" s="26">
        <v>5100000</v>
      </c>
      <c r="F78" s="26">
        <v>1576257</v>
      </c>
      <c r="G78" s="29">
        <f t="shared" si="19"/>
        <v>3523743</v>
      </c>
      <c r="H78" s="23"/>
      <c r="I78" s="27">
        <f t="shared" si="1"/>
        <v>0.30907000000000001</v>
      </c>
      <c r="J78" s="10"/>
    </row>
    <row r="79" spans="1:12" ht="13.8" x14ac:dyDescent="0.3">
      <c r="A79" s="24" t="s">
        <v>75</v>
      </c>
      <c r="B79" s="24" t="s">
        <v>76</v>
      </c>
      <c r="C79" s="25"/>
      <c r="D79" s="26">
        <v>70993000</v>
      </c>
      <c r="E79" s="26">
        <v>71837900</v>
      </c>
      <c r="F79" s="26">
        <v>61324669</v>
      </c>
      <c r="G79" s="29">
        <f t="shared" si="19"/>
        <v>10513231</v>
      </c>
      <c r="H79" s="25"/>
      <c r="I79" s="27">
        <f t="shared" si="1"/>
        <v>0.85365341971299269</v>
      </c>
      <c r="J79" s="10"/>
    </row>
    <row r="80" spans="1:12" ht="13.8" x14ac:dyDescent="0.3">
      <c r="A80" s="30" t="s">
        <v>333</v>
      </c>
      <c r="B80" s="24" t="s">
        <v>332</v>
      </c>
      <c r="C80" s="25"/>
      <c r="D80" s="26">
        <v>0</v>
      </c>
      <c r="E80" s="26">
        <v>0</v>
      </c>
      <c r="F80" s="26">
        <v>0</v>
      </c>
      <c r="G80" s="29">
        <f t="shared" si="19"/>
        <v>0</v>
      </c>
      <c r="H80" s="25"/>
      <c r="I80" s="27" t="e">
        <f t="shared" si="1"/>
        <v>#DIV/0!</v>
      </c>
      <c r="J80" s="10"/>
    </row>
    <row r="81" spans="1:10" ht="13.8" x14ac:dyDescent="0.3">
      <c r="A81" s="18" t="s">
        <v>77</v>
      </c>
      <c r="B81" s="18" t="s">
        <v>78</v>
      </c>
      <c r="C81" s="23"/>
      <c r="D81" s="21">
        <f>SUM(D82:D88)</f>
        <v>37868399</v>
      </c>
      <c r="E81" s="21">
        <f t="shared" ref="E81:G81" si="57">SUM(E82:E88)</f>
        <v>9208450</v>
      </c>
      <c r="F81" s="21">
        <f t="shared" si="57"/>
        <v>9200201</v>
      </c>
      <c r="G81" s="21">
        <f t="shared" si="57"/>
        <v>8249</v>
      </c>
      <c r="H81" s="23"/>
      <c r="I81" s="22">
        <f t="shared" si="1"/>
        <v>0.99910419234507442</v>
      </c>
      <c r="J81" s="10"/>
    </row>
    <row r="82" spans="1:10" ht="13.8" x14ac:dyDescent="0.3">
      <c r="A82" s="30" t="s">
        <v>576</v>
      </c>
      <c r="B82" s="24" t="s">
        <v>397</v>
      </c>
      <c r="C82" s="23"/>
      <c r="D82" s="26">
        <v>0</v>
      </c>
      <c r="E82" s="26">
        <v>2000000</v>
      </c>
      <c r="F82" s="26">
        <v>2000000</v>
      </c>
      <c r="G82" s="29">
        <f t="shared" ref="G82" si="58">+E82-F82</f>
        <v>0</v>
      </c>
      <c r="H82" s="25"/>
      <c r="I82" s="27">
        <f t="shared" ref="I82" si="59">+F82/E82</f>
        <v>1</v>
      </c>
      <c r="J82" s="10"/>
    </row>
    <row r="83" spans="1:10" ht="13.8" x14ac:dyDescent="0.3">
      <c r="A83" s="30" t="s">
        <v>396</v>
      </c>
      <c r="B83" s="24" t="s">
        <v>397</v>
      </c>
      <c r="C83" s="23"/>
      <c r="D83" s="26">
        <v>5872400</v>
      </c>
      <c r="E83" s="26">
        <v>3064250</v>
      </c>
      <c r="F83" s="26">
        <v>3064250</v>
      </c>
      <c r="G83" s="29">
        <f t="shared" si="19"/>
        <v>0</v>
      </c>
      <c r="H83" s="25"/>
      <c r="I83" s="27">
        <f t="shared" si="1"/>
        <v>1</v>
      </c>
      <c r="J83" s="10"/>
    </row>
    <row r="84" spans="1:10" ht="13.8" x14ac:dyDescent="0.3">
      <c r="A84" s="30" t="s">
        <v>398</v>
      </c>
      <c r="B84" s="24" t="s">
        <v>399</v>
      </c>
      <c r="C84" s="23"/>
      <c r="D84" s="26">
        <v>0</v>
      </c>
      <c r="E84" s="26">
        <v>0</v>
      </c>
      <c r="F84" s="26">
        <v>0</v>
      </c>
      <c r="G84" s="29">
        <f t="shared" si="19"/>
        <v>0</v>
      </c>
      <c r="H84" s="25"/>
      <c r="I84" s="27" t="e">
        <f t="shared" si="1"/>
        <v>#DIV/0!</v>
      </c>
      <c r="J84" s="10"/>
    </row>
    <row r="85" spans="1:10" ht="13.8" x14ac:dyDescent="0.3">
      <c r="A85" s="24" t="s">
        <v>79</v>
      </c>
      <c r="B85" s="24" t="s">
        <v>80</v>
      </c>
      <c r="C85" s="25"/>
      <c r="D85" s="26">
        <v>31995999</v>
      </c>
      <c r="E85" s="26">
        <v>300000</v>
      </c>
      <c r="F85" s="26">
        <v>300000</v>
      </c>
      <c r="G85" s="29">
        <f t="shared" si="19"/>
        <v>0</v>
      </c>
      <c r="H85" s="25"/>
      <c r="I85" s="27">
        <f t="shared" si="1"/>
        <v>1</v>
      </c>
      <c r="J85" s="10"/>
    </row>
    <row r="86" spans="1:10" ht="13.8" x14ac:dyDescent="0.3">
      <c r="A86" s="30" t="s">
        <v>449</v>
      </c>
      <c r="B86" s="24" t="s">
        <v>450</v>
      </c>
      <c r="C86" s="25"/>
      <c r="D86" s="26">
        <v>0</v>
      </c>
      <c r="E86" s="26">
        <v>0</v>
      </c>
      <c r="F86" s="26">
        <v>0</v>
      </c>
      <c r="G86" s="29">
        <f t="shared" si="19"/>
        <v>0</v>
      </c>
      <c r="H86" s="25"/>
      <c r="I86" s="27" t="e">
        <f t="shared" si="1"/>
        <v>#DIV/0!</v>
      </c>
      <c r="J86" s="10"/>
    </row>
    <row r="87" spans="1:10" ht="13.8" x14ac:dyDescent="0.3">
      <c r="A87" s="30" t="s">
        <v>334</v>
      </c>
      <c r="B87" s="24" t="s">
        <v>267</v>
      </c>
      <c r="C87" s="25"/>
      <c r="D87" s="26">
        <v>0</v>
      </c>
      <c r="E87" s="26">
        <v>3659250</v>
      </c>
      <c r="F87" s="26">
        <v>3659250</v>
      </c>
      <c r="G87" s="29">
        <f t="shared" si="19"/>
        <v>0</v>
      </c>
      <c r="H87" s="25"/>
      <c r="I87" s="27">
        <f t="shared" si="1"/>
        <v>1</v>
      </c>
      <c r="J87" s="10"/>
    </row>
    <row r="88" spans="1:10" ht="13.8" x14ac:dyDescent="0.3">
      <c r="A88" s="30" t="s">
        <v>504</v>
      </c>
      <c r="B88" s="24" t="s">
        <v>505</v>
      </c>
      <c r="C88" s="25"/>
      <c r="D88" s="26">
        <v>0</v>
      </c>
      <c r="E88" s="26">
        <v>184950</v>
      </c>
      <c r="F88" s="26">
        <v>176701</v>
      </c>
      <c r="G88" s="29">
        <f t="shared" ref="G88" si="60">+E88-F88</f>
        <v>8249</v>
      </c>
      <c r="H88" s="25"/>
      <c r="I88" s="27">
        <f t="shared" ref="I88" si="61">+F88/E88</f>
        <v>0.95539875642065419</v>
      </c>
      <c r="J88" s="10"/>
    </row>
    <row r="89" spans="1:10" ht="13.8" x14ac:dyDescent="0.3">
      <c r="A89" s="18" t="s">
        <v>81</v>
      </c>
      <c r="B89" s="18" t="s">
        <v>82</v>
      </c>
      <c r="C89" s="23"/>
      <c r="D89" s="21">
        <f>SUM(D90:D95)</f>
        <v>60071000</v>
      </c>
      <c r="E89" s="21">
        <f>SUM(E90:E95)</f>
        <v>85165410</v>
      </c>
      <c r="F89" s="21">
        <f>SUM(F90:F95)</f>
        <v>85127962</v>
      </c>
      <c r="G89" s="28">
        <f t="shared" si="19"/>
        <v>37448</v>
      </c>
      <c r="H89" s="23"/>
      <c r="I89" s="22">
        <f t="shared" si="1"/>
        <v>0.99956029096789412</v>
      </c>
      <c r="J89" s="10"/>
    </row>
    <row r="90" spans="1:10" ht="13.8" x14ac:dyDescent="0.3">
      <c r="A90" s="24" t="s">
        <v>83</v>
      </c>
      <c r="B90" s="24" t="s">
        <v>84</v>
      </c>
      <c r="C90" s="25"/>
      <c r="D90" s="26">
        <v>0</v>
      </c>
      <c r="E90" s="26">
        <v>20000</v>
      </c>
      <c r="F90" s="26">
        <v>18771</v>
      </c>
      <c r="G90" s="29">
        <f t="shared" si="19"/>
        <v>1229</v>
      </c>
      <c r="H90" s="25"/>
      <c r="I90" s="27">
        <f t="shared" si="1"/>
        <v>0.93855</v>
      </c>
      <c r="J90" s="10"/>
    </row>
    <row r="91" spans="1:10" ht="13.8" x14ac:dyDescent="0.3">
      <c r="A91" s="24" t="s">
        <v>85</v>
      </c>
      <c r="B91" s="24" t="s">
        <v>86</v>
      </c>
      <c r="C91" s="25"/>
      <c r="D91" s="26">
        <v>0</v>
      </c>
      <c r="E91" s="26">
        <v>14916050</v>
      </c>
      <c r="F91" s="26">
        <v>14880000</v>
      </c>
      <c r="G91" s="29">
        <f t="shared" si="19"/>
        <v>36050</v>
      </c>
      <c r="H91" s="25"/>
      <c r="I91" s="27">
        <f t="shared" si="1"/>
        <v>0.99758314030859374</v>
      </c>
      <c r="J91" s="10"/>
    </row>
    <row r="92" spans="1:10" ht="13.8" x14ac:dyDescent="0.3">
      <c r="A92" s="50" t="s">
        <v>577</v>
      </c>
      <c r="B92" s="24" t="s">
        <v>88</v>
      </c>
      <c r="C92" s="25"/>
      <c r="D92" s="26">
        <v>0</v>
      </c>
      <c r="E92" s="26">
        <v>3700000</v>
      </c>
      <c r="F92" s="26">
        <v>3700000</v>
      </c>
      <c r="G92" s="29">
        <f t="shared" ref="G92" si="62">+E92-F92</f>
        <v>0</v>
      </c>
      <c r="H92" s="25"/>
      <c r="I92" s="27">
        <f t="shared" ref="I92" si="63">+F92/E92</f>
        <v>1</v>
      </c>
      <c r="J92" s="10"/>
    </row>
    <row r="93" spans="1:10" ht="13.8" x14ac:dyDescent="0.3">
      <c r="A93" s="51" t="s">
        <v>87</v>
      </c>
      <c r="B93" s="24" t="s">
        <v>88</v>
      </c>
      <c r="C93" s="25"/>
      <c r="D93" s="26">
        <v>60071000</v>
      </c>
      <c r="E93" s="26">
        <v>11803610</v>
      </c>
      <c r="F93" s="26">
        <v>11803610</v>
      </c>
      <c r="G93" s="29">
        <f t="shared" si="19"/>
        <v>0</v>
      </c>
      <c r="H93" s="25"/>
      <c r="I93" s="27">
        <f t="shared" si="1"/>
        <v>1</v>
      </c>
      <c r="J93" s="10"/>
    </row>
    <row r="94" spans="1:10" ht="13.8" x14ac:dyDescent="0.3">
      <c r="A94" s="30" t="s">
        <v>401</v>
      </c>
      <c r="B94" s="24" t="s">
        <v>400</v>
      </c>
      <c r="C94" s="25"/>
      <c r="D94" s="26">
        <v>0</v>
      </c>
      <c r="E94" s="26">
        <v>0</v>
      </c>
      <c r="F94" s="26">
        <v>0</v>
      </c>
      <c r="G94" s="29">
        <f t="shared" si="19"/>
        <v>0</v>
      </c>
      <c r="H94" s="25"/>
      <c r="I94" s="27" t="e">
        <f t="shared" si="1"/>
        <v>#DIV/0!</v>
      </c>
      <c r="J94" s="10"/>
    </row>
    <row r="95" spans="1:10" ht="13.8" x14ac:dyDescent="0.3">
      <c r="A95" s="30" t="s">
        <v>335</v>
      </c>
      <c r="B95" s="24" t="s">
        <v>336</v>
      </c>
      <c r="C95" s="25"/>
      <c r="D95" s="26">
        <v>0</v>
      </c>
      <c r="E95" s="26">
        <v>54725750</v>
      </c>
      <c r="F95" s="26">
        <v>54725581</v>
      </c>
      <c r="G95" s="29">
        <f t="shared" si="19"/>
        <v>169</v>
      </c>
      <c r="H95" s="25"/>
      <c r="I95" s="27">
        <f t="shared" si="1"/>
        <v>0.99999691187420914</v>
      </c>
      <c r="J95" s="10"/>
    </row>
    <row r="96" spans="1:10" ht="13.8" x14ac:dyDescent="0.3">
      <c r="A96" s="18" t="s">
        <v>89</v>
      </c>
      <c r="B96" s="18" t="s">
        <v>90</v>
      </c>
      <c r="C96" s="23"/>
      <c r="D96" s="21">
        <f>SUM(D97:D103)</f>
        <v>0</v>
      </c>
      <c r="E96" s="21">
        <f>SUM(E97:E103)</f>
        <v>277573823</v>
      </c>
      <c r="F96" s="21">
        <f>SUM(F97:F103)</f>
        <v>277569911</v>
      </c>
      <c r="G96" s="28">
        <f t="shared" si="19"/>
        <v>3912</v>
      </c>
      <c r="H96" s="23"/>
      <c r="I96" s="22">
        <f t="shared" si="1"/>
        <v>0.99998590645199281</v>
      </c>
      <c r="J96" s="10"/>
    </row>
    <row r="97" spans="1:10" ht="13.8" x14ac:dyDescent="0.3">
      <c r="A97" s="30" t="s">
        <v>337</v>
      </c>
      <c r="B97" s="24" t="s">
        <v>338</v>
      </c>
      <c r="C97" s="23"/>
      <c r="D97" s="26">
        <v>0</v>
      </c>
      <c r="E97" s="26">
        <v>20459998</v>
      </c>
      <c r="F97" s="26">
        <v>20459998</v>
      </c>
      <c r="G97" s="29">
        <f t="shared" si="19"/>
        <v>0</v>
      </c>
      <c r="H97" s="25"/>
      <c r="I97" s="27">
        <f t="shared" si="1"/>
        <v>1</v>
      </c>
      <c r="J97" s="10"/>
    </row>
    <row r="98" spans="1:10" ht="13.8" x14ac:dyDescent="0.3">
      <c r="A98" s="30" t="s">
        <v>339</v>
      </c>
      <c r="B98" s="24" t="s">
        <v>340</v>
      </c>
      <c r="C98" s="25"/>
      <c r="D98" s="26">
        <v>0</v>
      </c>
      <c r="E98" s="26">
        <v>3390125</v>
      </c>
      <c r="F98" s="26">
        <v>3389270</v>
      </c>
      <c r="G98" s="29">
        <f t="shared" si="19"/>
        <v>855</v>
      </c>
      <c r="H98" s="25"/>
      <c r="I98" s="27">
        <f t="shared" si="1"/>
        <v>0.99974779691014348</v>
      </c>
      <c r="J98" s="10"/>
    </row>
    <row r="99" spans="1:10" ht="13.8" x14ac:dyDescent="0.3">
      <c r="A99" s="30" t="s">
        <v>91</v>
      </c>
      <c r="B99" s="24" t="s">
        <v>446</v>
      </c>
      <c r="C99" s="25"/>
      <c r="D99" s="26">
        <v>0</v>
      </c>
      <c r="E99" s="26">
        <v>0</v>
      </c>
      <c r="F99" s="26">
        <v>0</v>
      </c>
      <c r="G99" s="29">
        <f t="shared" si="19"/>
        <v>0</v>
      </c>
      <c r="H99" s="25"/>
      <c r="I99" s="27" t="e">
        <f t="shared" si="1"/>
        <v>#DIV/0!</v>
      </c>
      <c r="J99" s="10"/>
    </row>
    <row r="100" spans="1:10" ht="13.8" x14ac:dyDescent="0.3">
      <c r="A100" s="30" t="s">
        <v>414</v>
      </c>
      <c r="B100" s="24" t="s">
        <v>415</v>
      </c>
      <c r="C100" s="25"/>
      <c r="D100" s="26">
        <v>0</v>
      </c>
      <c r="E100" s="26">
        <v>1404200</v>
      </c>
      <c r="F100" s="26">
        <v>1404200</v>
      </c>
      <c r="G100" s="29">
        <f t="shared" si="19"/>
        <v>0</v>
      </c>
      <c r="H100" s="25"/>
      <c r="I100" s="27">
        <f t="shared" si="1"/>
        <v>1</v>
      </c>
      <c r="J100" s="10"/>
    </row>
    <row r="101" spans="1:10" ht="13.8" x14ac:dyDescent="0.3">
      <c r="A101" s="30" t="s">
        <v>541</v>
      </c>
      <c r="B101" s="24" t="s">
        <v>342</v>
      </c>
      <c r="C101" s="25"/>
      <c r="D101" s="26">
        <v>0</v>
      </c>
      <c r="E101" s="26">
        <v>250236000</v>
      </c>
      <c r="F101" s="26">
        <v>250236000</v>
      </c>
      <c r="G101" s="29">
        <f t="shared" ref="G101" si="64">+E101-F101</f>
        <v>0</v>
      </c>
      <c r="H101" s="25"/>
      <c r="I101" s="27">
        <f t="shared" ref="I101" si="65">+F101/E101</f>
        <v>1</v>
      </c>
      <c r="J101" s="10"/>
    </row>
    <row r="102" spans="1:10" ht="13.8" x14ac:dyDescent="0.3">
      <c r="A102" s="30" t="s">
        <v>341</v>
      </c>
      <c r="B102" s="24" t="s">
        <v>342</v>
      </c>
      <c r="C102" s="25"/>
      <c r="D102" s="26">
        <v>0</v>
      </c>
      <c r="E102" s="26">
        <v>2083500</v>
      </c>
      <c r="F102" s="26">
        <v>2080443</v>
      </c>
      <c r="G102" s="29">
        <f t="shared" si="19"/>
        <v>3057</v>
      </c>
      <c r="H102" s="25"/>
      <c r="I102" s="27">
        <f t="shared" si="1"/>
        <v>0.99853275737940961</v>
      </c>
      <c r="J102" s="10"/>
    </row>
    <row r="103" spans="1:10" ht="13.8" x14ac:dyDescent="0.3">
      <c r="A103" s="30" t="s">
        <v>403</v>
      </c>
      <c r="B103" s="24" t="s">
        <v>402</v>
      </c>
      <c r="C103" s="25"/>
      <c r="D103" s="26">
        <v>0</v>
      </c>
      <c r="E103" s="26">
        <v>0</v>
      </c>
      <c r="F103" s="26">
        <v>0</v>
      </c>
      <c r="G103" s="29">
        <f t="shared" si="19"/>
        <v>0</v>
      </c>
      <c r="H103" s="25"/>
      <c r="I103" s="27" t="e">
        <f t="shared" si="1"/>
        <v>#DIV/0!</v>
      </c>
      <c r="J103" s="10"/>
    </row>
    <row r="104" spans="1:10" ht="13.8" x14ac:dyDescent="0.3">
      <c r="A104" s="18" t="s">
        <v>93</v>
      </c>
      <c r="B104" s="18" t="s">
        <v>94</v>
      </c>
      <c r="C104" s="23"/>
      <c r="D104" s="21">
        <f>SUM(D105:D111)</f>
        <v>0</v>
      </c>
      <c r="E104" s="21">
        <f t="shared" ref="E104:F104" si="66">SUM(E105:E111)</f>
        <v>18873298</v>
      </c>
      <c r="F104" s="21">
        <f t="shared" si="66"/>
        <v>18873298</v>
      </c>
      <c r="G104" s="28">
        <f>+E104-F104</f>
        <v>0</v>
      </c>
      <c r="H104" s="23"/>
      <c r="I104" s="22">
        <f>+F104/E104</f>
        <v>1</v>
      </c>
      <c r="J104" s="10"/>
    </row>
    <row r="105" spans="1:10" ht="13.8" x14ac:dyDescent="0.3">
      <c r="A105" s="30" t="s">
        <v>566</v>
      </c>
      <c r="B105" s="24" t="s">
        <v>567</v>
      </c>
      <c r="C105" s="25"/>
      <c r="D105" s="26">
        <v>0</v>
      </c>
      <c r="E105" s="26">
        <v>16660000</v>
      </c>
      <c r="F105" s="26">
        <v>16660000</v>
      </c>
      <c r="G105" s="29">
        <f t="shared" ref="G105" si="67">+E105-F105</f>
        <v>0</v>
      </c>
      <c r="H105" s="25"/>
      <c r="I105" s="27">
        <f t="shared" ref="I105" si="68">+F105/E105</f>
        <v>1</v>
      </c>
      <c r="J105" s="10"/>
    </row>
    <row r="106" spans="1:10" ht="13.8" x14ac:dyDescent="0.3">
      <c r="A106" s="24" t="s">
        <v>95</v>
      </c>
      <c r="B106" s="24" t="s">
        <v>96</v>
      </c>
      <c r="C106" s="25"/>
      <c r="D106" s="26">
        <v>0</v>
      </c>
      <c r="E106" s="26">
        <v>1689800</v>
      </c>
      <c r="F106" s="26">
        <v>1689800</v>
      </c>
      <c r="G106" s="29">
        <f t="shared" si="19"/>
        <v>0</v>
      </c>
      <c r="H106" s="25"/>
      <c r="I106" s="27">
        <f t="shared" si="1"/>
        <v>1</v>
      </c>
      <c r="J106" s="10"/>
    </row>
    <row r="107" spans="1:10" ht="13.8" hidden="1" x14ac:dyDescent="0.3">
      <c r="A107" s="30" t="s">
        <v>343</v>
      </c>
      <c r="B107" s="24" t="s">
        <v>344</v>
      </c>
      <c r="C107" s="25"/>
      <c r="D107" s="26">
        <v>0</v>
      </c>
      <c r="E107" s="26">
        <v>0</v>
      </c>
      <c r="F107" s="26">
        <v>0</v>
      </c>
      <c r="G107" s="29">
        <f t="shared" si="19"/>
        <v>0</v>
      </c>
      <c r="H107" s="25"/>
      <c r="I107" s="27" t="e">
        <f t="shared" si="1"/>
        <v>#DIV/0!</v>
      </c>
      <c r="J107" s="10"/>
    </row>
    <row r="108" spans="1:10" ht="13.8" hidden="1" x14ac:dyDescent="0.3">
      <c r="A108" s="30" t="s">
        <v>345</v>
      </c>
      <c r="B108" s="24" t="s">
        <v>346</v>
      </c>
      <c r="C108" s="25"/>
      <c r="D108" s="26">
        <v>0</v>
      </c>
      <c r="E108" s="26">
        <v>0</v>
      </c>
      <c r="F108" s="26">
        <v>0</v>
      </c>
      <c r="G108" s="29">
        <f t="shared" si="19"/>
        <v>0</v>
      </c>
      <c r="H108" s="25"/>
      <c r="I108" s="27" t="e">
        <f t="shared" si="1"/>
        <v>#DIV/0!</v>
      </c>
      <c r="J108" s="10"/>
    </row>
    <row r="109" spans="1:10" ht="13.8" hidden="1" x14ac:dyDescent="0.3">
      <c r="A109" s="24" t="s">
        <v>97</v>
      </c>
      <c r="B109" s="24" t="s">
        <v>98</v>
      </c>
      <c r="C109" s="25"/>
      <c r="D109" s="26">
        <v>0</v>
      </c>
      <c r="E109" s="26">
        <v>0</v>
      </c>
      <c r="F109" s="26">
        <v>0</v>
      </c>
      <c r="G109" s="29">
        <f t="shared" si="19"/>
        <v>0</v>
      </c>
      <c r="H109" s="25"/>
      <c r="I109" s="27" t="e">
        <f t="shared" si="1"/>
        <v>#DIV/0!</v>
      </c>
      <c r="J109" s="10"/>
    </row>
    <row r="110" spans="1:10" ht="13.8" hidden="1" x14ac:dyDescent="0.3">
      <c r="A110" s="30" t="s">
        <v>347</v>
      </c>
      <c r="B110" s="24" t="s">
        <v>348</v>
      </c>
      <c r="C110" s="25"/>
      <c r="D110" s="26">
        <v>0</v>
      </c>
      <c r="E110" s="26">
        <v>0</v>
      </c>
      <c r="F110" s="26">
        <v>0</v>
      </c>
      <c r="G110" s="29">
        <f t="shared" si="19"/>
        <v>0</v>
      </c>
      <c r="H110" s="25"/>
      <c r="I110" s="27" t="e">
        <f t="shared" si="1"/>
        <v>#DIV/0!</v>
      </c>
      <c r="J110" s="10"/>
    </row>
    <row r="111" spans="1:10" ht="13.8" x14ac:dyDescent="0.3">
      <c r="A111" s="30" t="s">
        <v>349</v>
      </c>
      <c r="B111" s="24" t="s">
        <v>350</v>
      </c>
      <c r="C111" s="25"/>
      <c r="D111" s="26">
        <v>0</v>
      </c>
      <c r="E111" s="26">
        <v>523498</v>
      </c>
      <c r="F111" s="26">
        <v>523498</v>
      </c>
      <c r="G111" s="29">
        <f t="shared" si="19"/>
        <v>0</v>
      </c>
      <c r="H111" s="25"/>
      <c r="I111" s="27">
        <f t="shared" si="1"/>
        <v>1</v>
      </c>
      <c r="J111" s="10"/>
    </row>
    <row r="112" spans="1:10" ht="13.8" x14ac:dyDescent="0.3">
      <c r="A112" s="18" t="s">
        <v>99</v>
      </c>
      <c r="B112" s="18" t="s">
        <v>100</v>
      </c>
      <c r="C112" s="23"/>
      <c r="D112" s="21">
        <f>SUM(D113:D116)</f>
        <v>30000000</v>
      </c>
      <c r="E112" s="21">
        <f>SUM(E113:E116)</f>
        <v>38710102</v>
      </c>
      <c r="F112" s="21">
        <f>SUM(F113:F116)</f>
        <v>36568225</v>
      </c>
      <c r="G112" s="28">
        <f t="shared" si="19"/>
        <v>2141877</v>
      </c>
      <c r="H112" s="23"/>
      <c r="I112" s="22">
        <f t="shared" si="1"/>
        <v>0.94466878439121649</v>
      </c>
      <c r="J112" s="10"/>
    </row>
    <row r="113" spans="1:10" ht="13.8" x14ac:dyDescent="0.3">
      <c r="A113" s="30" t="s">
        <v>568</v>
      </c>
      <c r="B113" s="24" t="s">
        <v>569</v>
      </c>
      <c r="C113" s="23"/>
      <c r="D113" s="26">
        <v>0</v>
      </c>
      <c r="E113" s="26">
        <v>900000</v>
      </c>
      <c r="F113" s="26">
        <v>900000</v>
      </c>
      <c r="G113" s="29">
        <f t="shared" si="19"/>
        <v>0</v>
      </c>
      <c r="H113" s="23"/>
      <c r="I113" s="27">
        <f t="shared" si="1"/>
        <v>1</v>
      </c>
      <c r="J113" s="10"/>
    </row>
    <row r="114" spans="1:10" ht="13.8" hidden="1" x14ac:dyDescent="0.3">
      <c r="A114" s="30" t="s">
        <v>468</v>
      </c>
      <c r="B114" s="24" t="s">
        <v>469</v>
      </c>
      <c r="C114" s="23"/>
      <c r="D114" s="26">
        <v>0</v>
      </c>
      <c r="E114" s="26">
        <v>0</v>
      </c>
      <c r="F114" s="26">
        <v>0</v>
      </c>
      <c r="G114" s="29">
        <f t="shared" si="19"/>
        <v>0</v>
      </c>
      <c r="H114" s="23"/>
      <c r="I114" s="27" t="e">
        <f t="shared" si="1"/>
        <v>#DIV/0!</v>
      </c>
      <c r="J114" s="10"/>
    </row>
    <row r="115" spans="1:10" ht="13.8" x14ac:dyDescent="0.3">
      <c r="A115" s="30" t="s">
        <v>542</v>
      </c>
      <c r="B115" s="24" t="s">
        <v>486</v>
      </c>
      <c r="C115" s="25"/>
      <c r="D115" s="26">
        <v>0</v>
      </c>
      <c r="E115" s="26">
        <v>1652300</v>
      </c>
      <c r="F115" s="26">
        <v>1652300</v>
      </c>
      <c r="G115" s="29">
        <f t="shared" si="19"/>
        <v>0</v>
      </c>
      <c r="H115" s="23"/>
      <c r="I115" s="27">
        <f t="shared" si="1"/>
        <v>1</v>
      </c>
      <c r="J115" s="10"/>
    </row>
    <row r="116" spans="1:10" ht="13.8" x14ac:dyDescent="0.3">
      <c r="A116" s="24" t="s">
        <v>101</v>
      </c>
      <c r="B116" s="24" t="s">
        <v>486</v>
      </c>
      <c r="C116" s="25"/>
      <c r="D116" s="26">
        <v>30000000</v>
      </c>
      <c r="E116" s="26">
        <v>36157802</v>
      </c>
      <c r="F116" s="26">
        <v>34015925</v>
      </c>
      <c r="G116" s="29">
        <f t="shared" si="19"/>
        <v>2141877</v>
      </c>
      <c r="H116" s="25"/>
      <c r="I116" s="27">
        <f t="shared" si="1"/>
        <v>0.94076307514488855</v>
      </c>
      <c r="J116" s="10"/>
    </row>
    <row r="117" spans="1:10" ht="13.8" x14ac:dyDescent="0.3">
      <c r="A117" s="18" t="s">
        <v>102</v>
      </c>
      <c r="B117" s="18" t="s">
        <v>103</v>
      </c>
      <c r="C117" s="23"/>
      <c r="D117" s="21">
        <f>+D118+D124+D137+D141+D149+D157+D132+D152</f>
        <v>446119984</v>
      </c>
      <c r="E117" s="21">
        <f>+E118+E124+E137+E141+E149+E157+E132+E152</f>
        <v>897100416</v>
      </c>
      <c r="F117" s="21">
        <f>+F118+F124+F137+F141+F149+F157+F132+F152</f>
        <v>770069173</v>
      </c>
      <c r="G117" s="28">
        <f t="shared" si="19"/>
        <v>127031243</v>
      </c>
      <c r="H117" s="23"/>
      <c r="I117" s="22">
        <f t="shared" si="1"/>
        <v>0.85839796667756751</v>
      </c>
      <c r="J117" s="10"/>
    </row>
    <row r="118" spans="1:10" ht="13.8" x14ac:dyDescent="0.3">
      <c r="A118" s="18" t="s">
        <v>104</v>
      </c>
      <c r="B118" s="18" t="s">
        <v>105</v>
      </c>
      <c r="C118" s="23"/>
      <c r="D118" s="21">
        <f>SUM(D119:D123)</f>
        <v>16383000</v>
      </c>
      <c r="E118" s="21">
        <f>SUM(E119:E123)</f>
        <v>104941431</v>
      </c>
      <c r="F118" s="21">
        <f>SUM(F119:F123)</f>
        <v>34876689</v>
      </c>
      <c r="G118" s="28">
        <f t="shared" si="19"/>
        <v>70064742</v>
      </c>
      <c r="H118" s="23"/>
      <c r="I118" s="22">
        <f t="shared" si="1"/>
        <v>0.33234432452136087</v>
      </c>
      <c r="J118" s="10"/>
    </row>
    <row r="119" spans="1:10" ht="13.8" x14ac:dyDescent="0.3">
      <c r="A119" s="30" t="s">
        <v>383</v>
      </c>
      <c r="B119" s="24" t="s">
        <v>384</v>
      </c>
      <c r="C119" s="23"/>
      <c r="D119" s="26">
        <v>0</v>
      </c>
      <c r="E119" s="26">
        <v>1179600</v>
      </c>
      <c r="F119" s="26">
        <v>1179600</v>
      </c>
      <c r="G119" s="29">
        <f t="shared" si="19"/>
        <v>0</v>
      </c>
      <c r="H119" s="25"/>
      <c r="I119" s="27">
        <f t="shared" si="1"/>
        <v>1</v>
      </c>
      <c r="J119" s="10"/>
    </row>
    <row r="120" spans="1:10" ht="13.8" x14ac:dyDescent="0.3">
      <c r="A120" s="30" t="s">
        <v>543</v>
      </c>
      <c r="B120" s="24" t="s">
        <v>507</v>
      </c>
      <c r="C120" s="23"/>
      <c r="D120" s="26">
        <v>0</v>
      </c>
      <c r="E120" s="26">
        <v>70000000</v>
      </c>
      <c r="F120" s="26">
        <v>0</v>
      </c>
      <c r="G120" s="29">
        <f t="shared" si="19"/>
        <v>70000000</v>
      </c>
      <c r="H120" s="25"/>
      <c r="I120" s="27">
        <f t="shared" si="1"/>
        <v>0</v>
      </c>
      <c r="J120" s="10"/>
    </row>
    <row r="121" spans="1:10" ht="13.8" x14ac:dyDescent="0.3">
      <c r="A121" s="30" t="s">
        <v>353</v>
      </c>
      <c r="B121" s="24" t="s">
        <v>354</v>
      </c>
      <c r="C121" s="25"/>
      <c r="D121" s="26">
        <v>0</v>
      </c>
      <c r="E121" s="26">
        <v>1356600</v>
      </c>
      <c r="F121" s="26">
        <v>1356600</v>
      </c>
      <c r="G121" s="29">
        <f t="shared" si="19"/>
        <v>0</v>
      </c>
      <c r="H121" s="25"/>
      <c r="I121" s="27">
        <f t="shared" si="1"/>
        <v>1</v>
      </c>
      <c r="J121" s="32"/>
    </row>
    <row r="122" spans="1:10" ht="13.8" x14ac:dyDescent="0.3">
      <c r="A122" s="30" t="s">
        <v>544</v>
      </c>
      <c r="B122" s="24" t="s">
        <v>107</v>
      </c>
      <c r="C122" s="25"/>
      <c r="D122" s="26">
        <v>0</v>
      </c>
      <c r="E122" s="26">
        <v>8400000</v>
      </c>
      <c r="F122" s="26">
        <v>8399982</v>
      </c>
      <c r="G122" s="29">
        <f t="shared" ref="G122" si="69">+E122-F122</f>
        <v>18</v>
      </c>
      <c r="H122" s="25"/>
      <c r="I122" s="27">
        <f t="shared" ref="I122" si="70">+F122/E122</f>
        <v>0.99999785714285716</v>
      </c>
      <c r="J122" s="32"/>
    </row>
    <row r="123" spans="1:10" ht="13.8" x14ac:dyDescent="0.3">
      <c r="A123" s="24" t="s">
        <v>106</v>
      </c>
      <c r="B123" s="24" t="s">
        <v>107</v>
      </c>
      <c r="C123" s="25"/>
      <c r="D123" s="26">
        <v>16383000</v>
      </c>
      <c r="E123" s="26">
        <v>24005231</v>
      </c>
      <c r="F123" s="26">
        <v>23940507</v>
      </c>
      <c r="G123" s="29">
        <f t="shared" si="19"/>
        <v>64724</v>
      </c>
      <c r="H123" s="25"/>
      <c r="I123" s="27">
        <f t="shared" si="1"/>
        <v>0.99730375433587792</v>
      </c>
      <c r="J123" s="10"/>
    </row>
    <row r="124" spans="1:10" ht="13.8" x14ac:dyDescent="0.3">
      <c r="A124" s="18" t="s">
        <v>108</v>
      </c>
      <c r="B124" s="18" t="s">
        <v>43</v>
      </c>
      <c r="C124" s="23"/>
      <c r="D124" s="21">
        <f>SUM(D125:D131)</f>
        <v>120000000</v>
      </c>
      <c r="E124" s="21">
        <f>SUM(E125:E131)</f>
        <v>161500741</v>
      </c>
      <c r="F124" s="21">
        <f>SUM(F125:F131)</f>
        <v>144580345</v>
      </c>
      <c r="G124" s="28">
        <f t="shared" si="19"/>
        <v>16920396</v>
      </c>
      <c r="H124" s="23"/>
      <c r="I124" s="22">
        <f t="shared" si="1"/>
        <v>0.89523022683840192</v>
      </c>
      <c r="J124" s="10"/>
    </row>
    <row r="125" spans="1:10" ht="13.8" x14ac:dyDescent="0.3">
      <c r="A125" s="24" t="s">
        <v>109</v>
      </c>
      <c r="B125" s="24" t="s">
        <v>110</v>
      </c>
      <c r="C125" s="25"/>
      <c r="D125" s="26">
        <v>0</v>
      </c>
      <c r="E125" s="26">
        <v>0</v>
      </c>
      <c r="F125" s="26">
        <v>0</v>
      </c>
      <c r="G125" s="29">
        <f t="shared" si="19"/>
        <v>0</v>
      </c>
      <c r="H125" s="25"/>
      <c r="I125" s="27" t="e">
        <f t="shared" si="1"/>
        <v>#DIV/0!</v>
      </c>
      <c r="J125" s="10"/>
    </row>
    <row r="126" spans="1:10" ht="13.8" x14ac:dyDescent="0.3">
      <c r="A126" s="30" t="s">
        <v>545</v>
      </c>
      <c r="B126" s="24" t="s">
        <v>433</v>
      </c>
      <c r="C126" s="25"/>
      <c r="D126" s="26">
        <v>0</v>
      </c>
      <c r="E126" s="26">
        <v>29393000</v>
      </c>
      <c r="F126" s="26">
        <v>29393000</v>
      </c>
      <c r="G126" s="29">
        <f t="shared" ref="G126" si="71">+E126-F126</f>
        <v>0</v>
      </c>
      <c r="H126" s="25"/>
      <c r="I126" s="27">
        <f t="shared" ref="I126" si="72">+F126/E126</f>
        <v>1</v>
      </c>
      <c r="J126" s="10"/>
    </row>
    <row r="127" spans="1:10" ht="13.8" x14ac:dyDescent="0.3">
      <c r="A127" s="30" t="s">
        <v>432</v>
      </c>
      <c r="B127" s="24" t="s">
        <v>433</v>
      </c>
      <c r="C127" s="25"/>
      <c r="D127" s="26">
        <v>0</v>
      </c>
      <c r="E127" s="26">
        <v>16003494</v>
      </c>
      <c r="F127" s="26">
        <v>16002994</v>
      </c>
      <c r="G127" s="29">
        <f t="shared" si="19"/>
        <v>500</v>
      </c>
      <c r="H127" s="25"/>
      <c r="I127" s="27">
        <f t="shared" si="1"/>
        <v>0.99996875682272879</v>
      </c>
      <c r="J127" s="10"/>
    </row>
    <row r="128" spans="1:10" ht="13.8" x14ac:dyDescent="0.3">
      <c r="A128" s="30" t="s">
        <v>546</v>
      </c>
      <c r="B128" s="24" t="s">
        <v>393</v>
      </c>
      <c r="C128" s="25"/>
      <c r="D128" s="26">
        <v>0</v>
      </c>
      <c r="E128" s="26">
        <v>16919896</v>
      </c>
      <c r="F128" s="26">
        <v>0</v>
      </c>
      <c r="G128" s="29">
        <f t="shared" ref="G128" si="73">+E128-F128</f>
        <v>16919896</v>
      </c>
      <c r="H128" s="25"/>
      <c r="I128" s="27">
        <f t="shared" ref="I128" si="74">+F128/E128</f>
        <v>0</v>
      </c>
      <c r="J128" s="10"/>
    </row>
    <row r="129" spans="1:10" ht="13.8" x14ac:dyDescent="0.3">
      <c r="A129" s="30" t="s">
        <v>404</v>
      </c>
      <c r="B129" s="24" t="s">
        <v>393</v>
      </c>
      <c r="C129" s="25"/>
      <c r="D129" s="26">
        <v>80000000</v>
      </c>
      <c r="E129" s="26">
        <v>41980001</v>
      </c>
      <c r="F129" s="26">
        <v>41980001</v>
      </c>
      <c r="G129" s="29">
        <f t="shared" si="19"/>
        <v>0</v>
      </c>
      <c r="H129" s="25"/>
      <c r="I129" s="27">
        <f t="shared" si="1"/>
        <v>1</v>
      </c>
      <c r="J129" s="10"/>
    </row>
    <row r="130" spans="1:10" ht="13.8" x14ac:dyDescent="0.3">
      <c r="A130" s="30" t="s">
        <v>451</v>
      </c>
      <c r="B130" s="24" t="s">
        <v>112</v>
      </c>
      <c r="C130" s="25"/>
      <c r="D130" s="26">
        <v>0</v>
      </c>
      <c r="E130" s="26">
        <v>4000000</v>
      </c>
      <c r="F130" s="26">
        <v>4000000</v>
      </c>
      <c r="G130" s="29">
        <f t="shared" si="19"/>
        <v>0</v>
      </c>
      <c r="H130" s="25"/>
      <c r="I130" s="27">
        <f t="shared" si="1"/>
        <v>1</v>
      </c>
      <c r="J130" s="10"/>
    </row>
    <row r="131" spans="1:10" ht="13.8" x14ac:dyDescent="0.3">
      <c r="A131" s="24" t="s">
        <v>111</v>
      </c>
      <c r="B131" s="24" t="s">
        <v>112</v>
      </c>
      <c r="C131" s="25"/>
      <c r="D131" s="26">
        <v>40000000</v>
      </c>
      <c r="E131" s="26">
        <v>53204350</v>
      </c>
      <c r="F131" s="26">
        <v>53204350</v>
      </c>
      <c r="G131" s="29">
        <f t="shared" si="19"/>
        <v>0</v>
      </c>
      <c r="H131" s="25"/>
      <c r="I131" s="27">
        <f t="shared" si="1"/>
        <v>1</v>
      </c>
      <c r="J131" s="10"/>
    </row>
    <row r="132" spans="1:10" ht="13.8" x14ac:dyDescent="0.3">
      <c r="A132" s="31" t="s">
        <v>355</v>
      </c>
      <c r="B132" s="18" t="s">
        <v>356</v>
      </c>
      <c r="C132" s="23"/>
      <c r="D132" s="21">
        <f>SUM(D133:D136)</f>
        <v>0</v>
      </c>
      <c r="E132" s="21">
        <f t="shared" ref="E132:F132" si="75">SUM(E133:E136)</f>
        <v>9280063</v>
      </c>
      <c r="F132" s="21">
        <f t="shared" si="75"/>
        <v>9280063</v>
      </c>
      <c r="G132" s="28">
        <f>+E132-F132</f>
        <v>0</v>
      </c>
      <c r="H132" s="23"/>
      <c r="I132" s="22">
        <f t="shared" ref="I132" si="76">+F132/E132</f>
        <v>1</v>
      </c>
      <c r="J132" s="10"/>
    </row>
    <row r="133" spans="1:10" ht="13.8" x14ac:dyDescent="0.3">
      <c r="A133" s="30" t="s">
        <v>416</v>
      </c>
      <c r="B133" s="24" t="s">
        <v>417</v>
      </c>
      <c r="C133" s="23"/>
      <c r="D133" s="26">
        <v>0</v>
      </c>
      <c r="E133" s="26">
        <v>770373</v>
      </c>
      <c r="F133" s="26">
        <v>770373</v>
      </c>
      <c r="G133" s="29">
        <f t="shared" ref="G133:G136" si="77">+E133-F133</f>
        <v>0</v>
      </c>
      <c r="H133" s="23"/>
      <c r="I133" s="27">
        <f t="shared" si="1"/>
        <v>1</v>
      </c>
      <c r="J133" s="10"/>
    </row>
    <row r="134" spans="1:10" ht="13.8" x14ac:dyDescent="0.3">
      <c r="A134" s="30" t="s">
        <v>357</v>
      </c>
      <c r="B134" s="24" t="s">
        <v>358</v>
      </c>
      <c r="C134" s="25"/>
      <c r="D134" s="26">
        <v>0</v>
      </c>
      <c r="E134" s="26">
        <v>4742150</v>
      </c>
      <c r="F134" s="26">
        <v>4742150</v>
      </c>
      <c r="G134" s="29">
        <f t="shared" si="77"/>
        <v>0</v>
      </c>
      <c r="H134" s="25"/>
      <c r="I134" s="27">
        <f t="shared" si="1"/>
        <v>1</v>
      </c>
      <c r="J134" s="10"/>
    </row>
    <row r="135" spans="1:10" ht="13.8" x14ac:dyDescent="0.3">
      <c r="A135" s="50" t="s">
        <v>418</v>
      </c>
      <c r="B135" s="24" t="s">
        <v>419</v>
      </c>
      <c r="C135" s="25"/>
      <c r="D135" s="26">
        <v>0</v>
      </c>
      <c r="E135" s="26">
        <v>2875040</v>
      </c>
      <c r="F135" s="26">
        <v>2875040</v>
      </c>
      <c r="G135" s="29">
        <f t="shared" si="77"/>
        <v>0</v>
      </c>
      <c r="H135" s="25"/>
      <c r="I135" s="27">
        <f t="shared" si="1"/>
        <v>1</v>
      </c>
      <c r="J135" s="10"/>
    </row>
    <row r="136" spans="1:10" ht="13.8" x14ac:dyDescent="0.3">
      <c r="A136" s="30" t="s">
        <v>405</v>
      </c>
      <c r="B136" s="24" t="s">
        <v>406</v>
      </c>
      <c r="C136" s="25"/>
      <c r="D136" s="26">
        <v>0</v>
      </c>
      <c r="E136" s="26">
        <v>892500</v>
      </c>
      <c r="F136" s="26">
        <v>892500</v>
      </c>
      <c r="G136" s="29">
        <f t="shared" si="77"/>
        <v>0</v>
      </c>
      <c r="H136" s="25"/>
      <c r="I136" s="27">
        <f t="shared" si="1"/>
        <v>1</v>
      </c>
      <c r="J136" s="10"/>
    </row>
    <row r="137" spans="1:10" ht="13.8" x14ac:dyDescent="0.3">
      <c r="A137" s="18" t="s">
        <v>113</v>
      </c>
      <c r="B137" s="18" t="s">
        <v>47</v>
      </c>
      <c r="C137" s="23"/>
      <c r="D137" s="21">
        <f>SUM(D138:D140)</f>
        <v>80822800</v>
      </c>
      <c r="E137" s="21">
        <f>SUM(E138:E140)</f>
        <v>265579015</v>
      </c>
      <c r="F137" s="21">
        <f>SUM(F138:F140)</f>
        <v>265546076</v>
      </c>
      <c r="G137" s="28">
        <f t="shared" si="19"/>
        <v>32939</v>
      </c>
      <c r="H137" s="23"/>
      <c r="I137" s="22">
        <f t="shared" si="1"/>
        <v>0.99987597288136643</v>
      </c>
      <c r="J137" s="10"/>
    </row>
    <row r="138" spans="1:10" ht="13.8" x14ac:dyDescent="0.3">
      <c r="A138" s="30" t="s">
        <v>359</v>
      </c>
      <c r="B138" s="24" t="s">
        <v>360</v>
      </c>
      <c r="C138" s="23"/>
      <c r="D138" s="26">
        <v>0</v>
      </c>
      <c r="E138" s="26">
        <v>8500000</v>
      </c>
      <c r="F138" s="26">
        <v>8499370</v>
      </c>
      <c r="G138" s="29">
        <f t="shared" si="19"/>
        <v>630</v>
      </c>
      <c r="H138" s="25"/>
      <c r="I138" s="27">
        <f t="shared" si="1"/>
        <v>0.99992588235294122</v>
      </c>
      <c r="J138" s="10"/>
    </row>
    <row r="139" spans="1:10" ht="13.8" x14ac:dyDescent="0.3">
      <c r="A139" s="50" t="s">
        <v>570</v>
      </c>
      <c r="B139" s="24" t="s">
        <v>115</v>
      </c>
      <c r="C139" s="25"/>
      <c r="D139" s="26">
        <v>0</v>
      </c>
      <c r="E139" s="26">
        <v>73347700</v>
      </c>
      <c r="F139" s="26">
        <v>73340030</v>
      </c>
      <c r="G139" s="29">
        <f t="shared" ref="G139" si="78">+E139-F139</f>
        <v>7670</v>
      </c>
      <c r="H139" s="25"/>
      <c r="I139" s="27">
        <f t="shared" ref="I139" si="79">+F139/E139</f>
        <v>0.99989542957720556</v>
      </c>
      <c r="J139" s="10"/>
    </row>
    <row r="140" spans="1:10" ht="13.8" x14ac:dyDescent="0.3">
      <c r="A140" s="24" t="s">
        <v>114</v>
      </c>
      <c r="B140" s="24" t="s">
        <v>115</v>
      </c>
      <c r="C140" s="25"/>
      <c r="D140" s="26">
        <v>80822800</v>
      </c>
      <c r="E140" s="26">
        <v>183731315</v>
      </c>
      <c r="F140" s="26">
        <v>183706676</v>
      </c>
      <c r="G140" s="29">
        <f t="shared" si="19"/>
        <v>24639</v>
      </c>
      <c r="H140" s="25"/>
      <c r="I140" s="27">
        <f t="shared" si="1"/>
        <v>0.9998658965674958</v>
      </c>
      <c r="J140" s="10"/>
    </row>
    <row r="141" spans="1:10" ht="13.8" x14ac:dyDescent="0.3">
      <c r="A141" s="18" t="s">
        <v>116</v>
      </c>
      <c r="B141" s="18" t="s">
        <v>117</v>
      </c>
      <c r="C141" s="23"/>
      <c r="D141" s="21">
        <f>SUM(D142:D148)</f>
        <v>0</v>
      </c>
      <c r="E141" s="21">
        <f>SUM(E142:E148)</f>
        <v>117840469</v>
      </c>
      <c r="F141" s="21">
        <f>SUM(F142:F148)</f>
        <v>117829440</v>
      </c>
      <c r="G141" s="28">
        <f t="shared" si="19"/>
        <v>11029</v>
      </c>
      <c r="H141" s="23"/>
      <c r="I141" s="22">
        <f t="shared" si="1"/>
        <v>0.99990640736502834</v>
      </c>
      <c r="J141" s="10"/>
    </row>
    <row r="142" spans="1:10" ht="13.8" x14ac:dyDescent="0.3">
      <c r="A142" s="30" t="s">
        <v>520</v>
      </c>
      <c r="B142" s="24" t="s">
        <v>380</v>
      </c>
      <c r="C142" s="23"/>
      <c r="D142" s="26">
        <v>0</v>
      </c>
      <c r="E142" s="26">
        <v>98347313</v>
      </c>
      <c r="F142" s="26">
        <v>98347313</v>
      </c>
      <c r="G142" s="29">
        <f t="shared" si="19"/>
        <v>0</v>
      </c>
      <c r="H142" s="23"/>
      <c r="I142" s="27">
        <f t="shared" si="1"/>
        <v>1</v>
      </c>
      <c r="J142" s="10"/>
    </row>
    <row r="143" spans="1:10" ht="13.8" x14ac:dyDescent="0.3">
      <c r="A143" s="30" t="s">
        <v>386</v>
      </c>
      <c r="B143" s="24" t="s">
        <v>389</v>
      </c>
      <c r="C143" s="23"/>
      <c r="D143" s="26">
        <v>0</v>
      </c>
      <c r="E143" s="26">
        <v>1005550</v>
      </c>
      <c r="F143" s="26">
        <v>1005550</v>
      </c>
      <c r="G143" s="29">
        <f t="shared" ref="G143:G148" si="80">+E143-F143</f>
        <v>0</v>
      </c>
      <c r="H143" s="23"/>
      <c r="I143" s="27">
        <f t="shared" si="1"/>
        <v>1</v>
      </c>
      <c r="J143" s="10"/>
    </row>
    <row r="144" spans="1:10" ht="13.8" x14ac:dyDescent="0.3">
      <c r="A144" s="30" t="s">
        <v>387</v>
      </c>
      <c r="B144" s="24" t="s">
        <v>390</v>
      </c>
      <c r="C144" s="23"/>
      <c r="D144" s="26">
        <v>0</v>
      </c>
      <c r="E144" s="26">
        <v>0</v>
      </c>
      <c r="F144" s="26">
        <v>0</v>
      </c>
      <c r="G144" s="29">
        <f t="shared" si="80"/>
        <v>0</v>
      </c>
      <c r="H144" s="23"/>
      <c r="I144" s="27" t="e">
        <f t="shared" si="1"/>
        <v>#DIV/0!</v>
      </c>
      <c r="J144" s="10"/>
    </row>
    <row r="145" spans="1:10" ht="13.8" x14ac:dyDescent="0.3">
      <c r="A145" s="30" t="s">
        <v>361</v>
      </c>
      <c r="B145" s="24" t="s">
        <v>362</v>
      </c>
      <c r="C145" s="25"/>
      <c r="D145" s="26">
        <v>0</v>
      </c>
      <c r="E145" s="26">
        <v>10999605</v>
      </c>
      <c r="F145" s="26">
        <v>10988576</v>
      </c>
      <c r="G145" s="29">
        <f t="shared" si="80"/>
        <v>11029</v>
      </c>
      <c r="H145" s="25"/>
      <c r="I145" s="27">
        <f>+F145/E145</f>
        <v>0.99899732763131044</v>
      </c>
      <c r="J145" s="10"/>
    </row>
    <row r="146" spans="1:10" ht="13.8" x14ac:dyDescent="0.3">
      <c r="A146" s="24" t="s">
        <v>118</v>
      </c>
      <c r="B146" s="24" t="s">
        <v>119</v>
      </c>
      <c r="C146" s="25"/>
      <c r="D146" s="26">
        <v>0</v>
      </c>
      <c r="E146" s="26">
        <v>0</v>
      </c>
      <c r="F146" s="26">
        <v>0</v>
      </c>
      <c r="G146" s="29">
        <f t="shared" si="19"/>
        <v>0</v>
      </c>
      <c r="H146" s="25"/>
      <c r="I146" s="27" t="e">
        <f t="shared" si="1"/>
        <v>#DIV/0!</v>
      </c>
      <c r="J146" s="10"/>
    </row>
    <row r="147" spans="1:10" ht="13.8" x14ac:dyDescent="0.3">
      <c r="A147" s="30" t="s">
        <v>547</v>
      </c>
      <c r="B147" s="24" t="s">
        <v>391</v>
      </c>
      <c r="C147" s="25"/>
      <c r="D147" s="26">
        <v>0</v>
      </c>
      <c r="E147" s="26">
        <v>2200000</v>
      </c>
      <c r="F147" s="26">
        <v>2200000</v>
      </c>
      <c r="G147" s="29">
        <f t="shared" si="19"/>
        <v>0</v>
      </c>
      <c r="H147" s="25"/>
      <c r="I147" s="27">
        <f t="shared" ref="I147" si="81">+F147/E147</f>
        <v>1</v>
      </c>
      <c r="J147" s="10"/>
    </row>
    <row r="148" spans="1:10" ht="13.8" x14ac:dyDescent="0.3">
      <c r="A148" s="30" t="s">
        <v>388</v>
      </c>
      <c r="B148" s="24" t="s">
        <v>391</v>
      </c>
      <c r="C148" s="25"/>
      <c r="D148" s="26">
        <v>0</v>
      </c>
      <c r="E148" s="26">
        <v>5288001</v>
      </c>
      <c r="F148" s="26">
        <v>5288001</v>
      </c>
      <c r="G148" s="29">
        <f t="shared" si="80"/>
        <v>0</v>
      </c>
      <c r="H148" s="25"/>
      <c r="I148" s="27">
        <f t="shared" si="1"/>
        <v>1</v>
      </c>
      <c r="J148" s="10"/>
    </row>
    <row r="149" spans="1:10" ht="13.8" x14ac:dyDescent="0.3">
      <c r="A149" s="18" t="s">
        <v>120</v>
      </c>
      <c r="B149" s="18" t="s">
        <v>51</v>
      </c>
      <c r="C149" s="23"/>
      <c r="D149" s="21">
        <f>SUM(D150:D151)</f>
        <v>14220444</v>
      </c>
      <c r="E149" s="21">
        <f>SUM(E150:E151)</f>
        <v>20420400</v>
      </c>
      <c r="F149" s="21">
        <f>SUM(F150:F151)</f>
        <v>20420400</v>
      </c>
      <c r="G149" s="28">
        <f t="shared" si="19"/>
        <v>0</v>
      </c>
      <c r="H149" s="23"/>
      <c r="I149" s="22">
        <f t="shared" si="1"/>
        <v>1</v>
      </c>
      <c r="J149" s="10"/>
    </row>
    <row r="150" spans="1:10" ht="13.8" x14ac:dyDescent="0.3">
      <c r="A150" s="30" t="s">
        <v>363</v>
      </c>
      <c r="B150" s="24" t="s">
        <v>364</v>
      </c>
      <c r="C150" s="25"/>
      <c r="D150" s="26">
        <v>0</v>
      </c>
      <c r="E150" s="26">
        <v>0</v>
      </c>
      <c r="F150" s="26">
        <v>0</v>
      </c>
      <c r="G150" s="29">
        <f t="shared" ref="G150" si="82">+E150-F150</f>
        <v>0</v>
      </c>
      <c r="H150" s="25"/>
      <c r="I150" s="27" t="e">
        <f t="shared" si="1"/>
        <v>#DIV/0!</v>
      </c>
      <c r="J150" s="10"/>
    </row>
    <row r="151" spans="1:10" ht="13.8" x14ac:dyDescent="0.3">
      <c r="A151" s="24" t="s">
        <v>121</v>
      </c>
      <c r="B151" s="24" t="s">
        <v>122</v>
      </c>
      <c r="C151" s="25"/>
      <c r="D151" s="26">
        <v>14220444</v>
      </c>
      <c r="E151" s="26">
        <v>20420400</v>
      </c>
      <c r="F151" s="26">
        <v>20420400</v>
      </c>
      <c r="G151" s="29">
        <f t="shared" si="19"/>
        <v>0</v>
      </c>
      <c r="H151" s="25"/>
      <c r="I151" s="27">
        <f t="shared" si="1"/>
        <v>1</v>
      </c>
      <c r="J151" s="10"/>
    </row>
    <row r="152" spans="1:10" ht="13.8" x14ac:dyDescent="0.3">
      <c r="A152" s="31" t="s">
        <v>365</v>
      </c>
      <c r="B152" s="18" t="s">
        <v>366</v>
      </c>
      <c r="C152" s="23"/>
      <c r="D152" s="21">
        <f>SUM(D153:D156)</f>
        <v>120000000</v>
      </c>
      <c r="E152" s="21">
        <f t="shared" ref="E152:F152" si="83">SUM(E153:E156)</f>
        <v>171485305</v>
      </c>
      <c r="F152" s="21">
        <f t="shared" si="83"/>
        <v>131483168</v>
      </c>
      <c r="G152" s="28">
        <f>+E152-F152</f>
        <v>40002137</v>
      </c>
      <c r="H152" s="23"/>
      <c r="I152" s="22">
        <f t="shared" ref="I152" si="84">+F152/E152</f>
        <v>0.76673140010451624</v>
      </c>
      <c r="J152" s="10"/>
    </row>
    <row r="153" spans="1:10" ht="13.8" x14ac:dyDescent="0.3">
      <c r="A153" s="30" t="s">
        <v>472</v>
      </c>
      <c r="B153" s="24" t="s">
        <v>473</v>
      </c>
      <c r="C153" s="25"/>
      <c r="D153" s="26">
        <v>0</v>
      </c>
      <c r="E153" s="26">
        <v>7808925</v>
      </c>
      <c r="F153" s="26">
        <v>7808925</v>
      </c>
      <c r="G153" s="29">
        <f t="shared" ref="G153:G155" si="85">+E153-F153</f>
        <v>0</v>
      </c>
      <c r="H153" s="25"/>
      <c r="I153" s="27">
        <f t="shared" si="1"/>
        <v>1</v>
      </c>
      <c r="J153" s="10"/>
    </row>
    <row r="154" spans="1:10" ht="13.8" x14ac:dyDescent="0.3">
      <c r="A154" s="30" t="s">
        <v>368</v>
      </c>
      <c r="B154" s="24" t="s">
        <v>367</v>
      </c>
      <c r="C154" s="25"/>
      <c r="D154" s="26">
        <v>0</v>
      </c>
      <c r="E154" s="26">
        <v>3676380</v>
      </c>
      <c r="F154" s="26">
        <v>3674243</v>
      </c>
      <c r="G154" s="29">
        <f t="shared" si="85"/>
        <v>2137</v>
      </c>
      <c r="H154" s="25"/>
      <c r="I154" s="27">
        <f t="shared" si="1"/>
        <v>0.99941872167730217</v>
      </c>
      <c r="J154" s="10"/>
    </row>
    <row r="155" spans="1:10" ht="13.8" x14ac:dyDescent="0.3">
      <c r="A155" s="30" t="s">
        <v>474</v>
      </c>
      <c r="B155" s="24" t="s">
        <v>407</v>
      </c>
      <c r="C155" s="25"/>
      <c r="D155" s="26">
        <v>120000000</v>
      </c>
      <c r="E155" s="26">
        <v>140000000</v>
      </c>
      <c r="F155" s="26">
        <v>120000000</v>
      </c>
      <c r="G155" s="29">
        <f t="shared" si="85"/>
        <v>20000000</v>
      </c>
      <c r="H155" s="25"/>
      <c r="I155" s="27">
        <f t="shared" si="1"/>
        <v>0.8571428571428571</v>
      </c>
      <c r="J155" s="10"/>
    </row>
    <row r="156" spans="1:10" ht="13.8" x14ac:dyDescent="0.3">
      <c r="A156" s="30" t="s">
        <v>594</v>
      </c>
      <c r="B156" s="24" t="s">
        <v>595</v>
      </c>
      <c r="C156" s="25"/>
      <c r="D156" s="26">
        <v>0</v>
      </c>
      <c r="E156" s="26">
        <v>20000000</v>
      </c>
      <c r="F156" s="26">
        <v>0</v>
      </c>
      <c r="G156" s="29">
        <f t="shared" ref="G156" si="86">+E156-F156</f>
        <v>20000000</v>
      </c>
      <c r="H156" s="25"/>
      <c r="I156" s="27">
        <f t="shared" ref="I156" si="87">+F156/E156</f>
        <v>0</v>
      </c>
      <c r="J156" s="10"/>
    </row>
    <row r="157" spans="1:10" ht="13.8" x14ac:dyDescent="0.3">
      <c r="A157" s="18" t="s">
        <v>123</v>
      </c>
      <c r="B157" s="18" t="s">
        <v>124</v>
      </c>
      <c r="C157" s="23"/>
      <c r="D157" s="21">
        <f>SUM(D158:D159)</f>
        <v>94693740</v>
      </c>
      <c r="E157" s="21">
        <f t="shared" ref="E157:G157" si="88">SUM(E158:E159)</f>
        <v>46052992</v>
      </c>
      <c r="F157" s="21">
        <f t="shared" si="88"/>
        <v>46052992</v>
      </c>
      <c r="G157" s="21">
        <f t="shared" si="88"/>
        <v>0</v>
      </c>
      <c r="H157" s="23"/>
      <c r="I157" s="22">
        <f t="shared" si="1"/>
        <v>1</v>
      </c>
      <c r="J157" s="10"/>
    </row>
    <row r="158" spans="1:10" ht="13.8" x14ac:dyDescent="0.3">
      <c r="A158" s="30" t="s">
        <v>578</v>
      </c>
      <c r="B158" s="24" t="s">
        <v>126</v>
      </c>
      <c r="C158" s="25"/>
      <c r="D158" s="26">
        <v>0</v>
      </c>
      <c r="E158" s="26">
        <v>440000</v>
      </c>
      <c r="F158" s="26">
        <v>440000</v>
      </c>
      <c r="G158" s="29">
        <f t="shared" ref="G158" si="89">+E158-F158</f>
        <v>0</v>
      </c>
      <c r="H158" s="25"/>
      <c r="I158" s="27">
        <f t="shared" ref="I158" si="90">+F158/E158</f>
        <v>1</v>
      </c>
      <c r="J158" s="10"/>
    </row>
    <row r="159" spans="1:10" ht="13.8" x14ac:dyDescent="0.3">
      <c r="A159" s="24" t="s">
        <v>125</v>
      </c>
      <c r="B159" s="24" t="s">
        <v>126</v>
      </c>
      <c r="C159" s="25"/>
      <c r="D159" s="26">
        <v>94693740</v>
      </c>
      <c r="E159" s="26">
        <v>45612992</v>
      </c>
      <c r="F159" s="26">
        <v>45612992</v>
      </c>
      <c r="G159" s="29">
        <f t="shared" si="19"/>
        <v>0</v>
      </c>
      <c r="H159" s="25"/>
      <c r="I159" s="27">
        <f t="shared" si="1"/>
        <v>1</v>
      </c>
      <c r="J159" s="10"/>
    </row>
    <row r="160" spans="1:10" ht="13.8" x14ac:dyDescent="0.3">
      <c r="A160" s="18">
        <v>2020105</v>
      </c>
      <c r="B160" s="18" t="s">
        <v>597</v>
      </c>
      <c r="C160" s="23"/>
      <c r="D160" s="21">
        <f>+D161</f>
        <v>0</v>
      </c>
      <c r="E160" s="21">
        <f t="shared" ref="E160:F160" si="91">+E161</f>
        <v>1166200</v>
      </c>
      <c r="F160" s="21">
        <f t="shared" si="91"/>
        <v>0</v>
      </c>
      <c r="G160" s="21">
        <f>+E160-F160</f>
        <v>1166200</v>
      </c>
      <c r="H160" s="23"/>
      <c r="I160" s="22">
        <f>+F160/E160</f>
        <v>0</v>
      </c>
      <c r="J160" s="10"/>
    </row>
    <row r="161" spans="1:11" ht="13.8" x14ac:dyDescent="0.3">
      <c r="A161" s="18">
        <v>202010504</v>
      </c>
      <c r="B161" s="18" t="s">
        <v>597</v>
      </c>
      <c r="C161" s="23"/>
      <c r="D161" s="21">
        <f>+D162</f>
        <v>0</v>
      </c>
      <c r="E161" s="21">
        <f t="shared" ref="E161:F161" si="92">+E162</f>
        <v>1166200</v>
      </c>
      <c r="F161" s="21">
        <f t="shared" si="92"/>
        <v>0</v>
      </c>
      <c r="G161" s="21">
        <f>+E161-F161</f>
        <v>1166200</v>
      </c>
      <c r="H161" s="23"/>
      <c r="I161" s="22">
        <f>+F161/E161</f>
        <v>0</v>
      </c>
      <c r="J161" s="10"/>
    </row>
    <row r="162" spans="1:11" ht="13.8" x14ac:dyDescent="0.3">
      <c r="A162" s="30" t="s">
        <v>596</v>
      </c>
      <c r="B162" s="24" t="s">
        <v>597</v>
      </c>
      <c r="C162" s="25"/>
      <c r="D162" s="26">
        <v>0</v>
      </c>
      <c r="E162" s="26">
        <v>1166200</v>
      </c>
      <c r="F162" s="26">
        <v>0</v>
      </c>
      <c r="G162" s="29">
        <f t="shared" ref="G162" si="93">+E162-F162</f>
        <v>1166200</v>
      </c>
      <c r="H162" s="25"/>
      <c r="I162" s="27">
        <f t="shared" ref="I162" si="94">+F162/E162</f>
        <v>0</v>
      </c>
      <c r="J162" s="10"/>
    </row>
    <row r="163" spans="1:11" ht="13.8" x14ac:dyDescent="0.3">
      <c r="A163" s="18" t="s">
        <v>127</v>
      </c>
      <c r="B163" s="18" t="s">
        <v>128</v>
      </c>
      <c r="C163" s="23"/>
      <c r="D163" s="21">
        <f>+D164+D170+D198+D229+D304+D331+D334</f>
        <v>19082549675.385002</v>
      </c>
      <c r="E163" s="21">
        <f>+E164+E170+E198+E229+E304+E331+E334</f>
        <v>28828127748</v>
      </c>
      <c r="F163" s="21">
        <f>+F164+F170+F198+F229+F304+F331+F334</f>
        <v>27741916537</v>
      </c>
      <c r="G163" s="28">
        <f t="shared" si="19"/>
        <v>1086211211</v>
      </c>
      <c r="H163" s="23"/>
      <c r="I163" s="22">
        <f t="shared" si="1"/>
        <v>0.96232113231580374</v>
      </c>
      <c r="J163" s="10"/>
    </row>
    <row r="164" spans="1:11" ht="13.8" x14ac:dyDescent="0.3">
      <c r="A164" s="18" t="s">
        <v>129</v>
      </c>
      <c r="B164" s="18" t="s">
        <v>130</v>
      </c>
      <c r="C164" s="23"/>
      <c r="D164" s="21">
        <f t="shared" ref="D164:F165" si="95">+D165</f>
        <v>54282340</v>
      </c>
      <c r="E164" s="21">
        <f t="shared" si="95"/>
        <v>48176778</v>
      </c>
      <c r="F164" s="21">
        <f t="shared" si="95"/>
        <v>48176778</v>
      </c>
      <c r="G164" s="28">
        <f t="shared" si="19"/>
        <v>0</v>
      </c>
      <c r="H164" s="23"/>
      <c r="I164" s="22">
        <f t="shared" si="1"/>
        <v>1</v>
      </c>
      <c r="J164" s="10"/>
      <c r="K164" s="33">
        <v>28112517738</v>
      </c>
    </row>
    <row r="165" spans="1:11" ht="13.8" x14ac:dyDescent="0.3">
      <c r="A165" s="18" t="s">
        <v>131</v>
      </c>
      <c r="B165" s="18" t="s">
        <v>132</v>
      </c>
      <c r="C165" s="23"/>
      <c r="D165" s="21">
        <f t="shared" si="95"/>
        <v>54282340</v>
      </c>
      <c r="E165" s="21">
        <f t="shared" si="95"/>
        <v>48176778</v>
      </c>
      <c r="F165" s="21">
        <f t="shared" si="95"/>
        <v>48176778</v>
      </c>
      <c r="G165" s="28">
        <f t="shared" si="19"/>
        <v>0</v>
      </c>
      <c r="H165" s="23"/>
      <c r="I165" s="22">
        <f t="shared" ref="I165:I167" si="96">+F165/E165</f>
        <v>1</v>
      </c>
      <c r="J165" s="10"/>
      <c r="K165" s="33">
        <f>+K164-E163</f>
        <v>-715610010</v>
      </c>
    </row>
    <row r="166" spans="1:11" ht="13.8" x14ac:dyDescent="0.3">
      <c r="A166" s="31" t="s">
        <v>369</v>
      </c>
      <c r="B166" s="18" t="s">
        <v>370</v>
      </c>
      <c r="C166" s="23"/>
      <c r="D166" s="21">
        <f>SUM(D167:D169)</f>
        <v>54282340</v>
      </c>
      <c r="E166" s="21">
        <f t="shared" ref="E166:G166" si="97">SUM(E167:E169)</f>
        <v>48176778</v>
      </c>
      <c r="F166" s="21">
        <f t="shared" si="97"/>
        <v>48176778</v>
      </c>
      <c r="G166" s="21">
        <f t="shared" si="97"/>
        <v>0</v>
      </c>
      <c r="H166" s="23"/>
      <c r="I166" s="22">
        <f t="shared" si="96"/>
        <v>1</v>
      </c>
      <c r="J166" s="10"/>
    </row>
    <row r="167" spans="1:11" ht="13.8" x14ac:dyDescent="0.3">
      <c r="A167" s="30" t="s">
        <v>579</v>
      </c>
      <c r="B167" s="24" t="s">
        <v>370</v>
      </c>
      <c r="C167" s="25"/>
      <c r="D167" s="26">
        <v>0</v>
      </c>
      <c r="E167" s="26">
        <v>4866667</v>
      </c>
      <c r="F167" s="26">
        <v>4866667</v>
      </c>
      <c r="G167" s="29">
        <f t="shared" ref="G167" si="98">+E167-F167</f>
        <v>0</v>
      </c>
      <c r="H167" s="25"/>
      <c r="I167" s="27">
        <f t="shared" si="96"/>
        <v>1</v>
      </c>
      <c r="J167" s="10"/>
    </row>
    <row r="168" spans="1:11" ht="13.8" x14ac:dyDescent="0.3">
      <c r="A168" s="30" t="s">
        <v>371</v>
      </c>
      <c r="B168" s="24" t="s">
        <v>370</v>
      </c>
      <c r="C168" s="25"/>
      <c r="D168" s="26">
        <v>54282340</v>
      </c>
      <c r="E168" s="26">
        <v>37224687</v>
      </c>
      <c r="F168" s="26">
        <v>37224687</v>
      </c>
      <c r="G168" s="29">
        <f t="shared" si="19"/>
        <v>0</v>
      </c>
      <c r="H168" s="25"/>
      <c r="I168" s="27">
        <f t="shared" ref="I168" si="99">+F168/E168</f>
        <v>1</v>
      </c>
      <c r="J168" s="10"/>
    </row>
    <row r="169" spans="1:11" ht="13.8" x14ac:dyDescent="0.3">
      <c r="A169" s="30" t="s">
        <v>522</v>
      </c>
      <c r="B169" s="24" t="s">
        <v>370</v>
      </c>
      <c r="C169" s="25"/>
      <c r="D169" s="26">
        <v>0</v>
      </c>
      <c r="E169" s="26">
        <v>6085424</v>
      </c>
      <c r="F169" s="26">
        <v>6085424</v>
      </c>
      <c r="G169" s="29">
        <f t="shared" ref="G169" si="100">+E169-F169</f>
        <v>0</v>
      </c>
      <c r="H169" s="25"/>
      <c r="I169" s="27">
        <f t="shared" ref="I169" si="101">+F169/E169</f>
        <v>1</v>
      </c>
      <c r="J169" s="10"/>
    </row>
    <row r="170" spans="1:11" ht="13.8" x14ac:dyDescent="0.3">
      <c r="A170" s="18" t="s">
        <v>133</v>
      </c>
      <c r="B170" s="18" t="s">
        <v>134</v>
      </c>
      <c r="C170" s="23"/>
      <c r="D170" s="21">
        <f>+D171+D181+D183+D186+D191</f>
        <v>3048620200</v>
      </c>
      <c r="E170" s="52">
        <f>+E171+E181+E183+E186+E191</f>
        <v>5532322468</v>
      </c>
      <c r="F170" s="21">
        <f>+F171+F181+F183+F186+F191</f>
        <v>5367337608</v>
      </c>
      <c r="G170" s="28">
        <f t="shared" ref="G170:H338" si="102">+E170-F170</f>
        <v>164984860</v>
      </c>
      <c r="H170" s="23"/>
      <c r="I170" s="22">
        <f t="shared" ref="I170:I338" si="103">+F170/E170</f>
        <v>0.97017801096116441</v>
      </c>
      <c r="J170" s="10"/>
      <c r="K170" s="54">
        <v>5140037268</v>
      </c>
    </row>
    <row r="171" spans="1:11" ht="13.8" x14ac:dyDescent="0.3">
      <c r="A171" s="18" t="s">
        <v>135</v>
      </c>
      <c r="B171" s="18" t="s">
        <v>136</v>
      </c>
      <c r="C171" s="23"/>
      <c r="D171" s="21">
        <f>SUM(D172:D180)</f>
        <v>1527760200</v>
      </c>
      <c r="E171" s="21">
        <f>SUM(E172:E180)</f>
        <v>2143119080</v>
      </c>
      <c r="F171" s="21">
        <f>SUM(F172:F180)</f>
        <v>2013377633</v>
      </c>
      <c r="G171" s="28">
        <f t="shared" si="102"/>
        <v>129741447</v>
      </c>
      <c r="H171" s="23"/>
      <c r="I171" s="22">
        <f t="shared" si="103"/>
        <v>0.9394613914780694</v>
      </c>
      <c r="J171" s="10"/>
    </row>
    <row r="172" spans="1:11" ht="13.8" x14ac:dyDescent="0.3">
      <c r="A172" s="30" t="s">
        <v>524</v>
      </c>
      <c r="B172" s="24" t="s">
        <v>138</v>
      </c>
      <c r="C172" s="25"/>
      <c r="D172" s="26">
        <v>0</v>
      </c>
      <c r="E172" s="26">
        <v>68050000</v>
      </c>
      <c r="F172" s="26">
        <v>45165162</v>
      </c>
      <c r="G172" s="29">
        <f t="shared" si="102"/>
        <v>22884838</v>
      </c>
      <c r="H172" s="25"/>
      <c r="I172" s="27">
        <f t="shared" si="103"/>
        <v>0.66370554004408522</v>
      </c>
      <c r="J172" s="10"/>
      <c r="K172" s="33">
        <f>+K170-F170</f>
        <v>-227300340</v>
      </c>
    </row>
    <row r="173" spans="1:11" ht="13.8" x14ac:dyDescent="0.3">
      <c r="A173" s="51" t="s">
        <v>137</v>
      </c>
      <c r="B173" s="24" t="s">
        <v>138</v>
      </c>
      <c r="C173" s="25"/>
      <c r="D173" s="26">
        <v>398653000</v>
      </c>
      <c r="E173" s="26">
        <v>508286593</v>
      </c>
      <c r="F173" s="26">
        <v>487624428</v>
      </c>
      <c r="G173" s="29">
        <f t="shared" si="102"/>
        <v>20662165</v>
      </c>
      <c r="H173" s="25"/>
      <c r="I173" s="27">
        <f t="shared" si="103"/>
        <v>0.95934938028160821</v>
      </c>
      <c r="J173" s="10"/>
    </row>
    <row r="174" spans="1:11" ht="13.8" x14ac:dyDescent="0.3">
      <c r="A174" s="30" t="s">
        <v>534</v>
      </c>
      <c r="B174" s="24" t="s">
        <v>140</v>
      </c>
      <c r="C174" s="25"/>
      <c r="D174" s="26">
        <v>0</v>
      </c>
      <c r="E174" s="26">
        <v>98577515</v>
      </c>
      <c r="F174" s="26">
        <v>81776296</v>
      </c>
      <c r="G174" s="29">
        <f t="shared" si="102"/>
        <v>16801219</v>
      </c>
      <c r="H174" s="25"/>
      <c r="I174" s="27">
        <f t="shared" si="103"/>
        <v>0.82956337456873408</v>
      </c>
      <c r="J174" s="10"/>
    </row>
    <row r="175" spans="1:11" ht="13.8" x14ac:dyDescent="0.3">
      <c r="A175" s="24" t="s">
        <v>139</v>
      </c>
      <c r="B175" s="24" t="s">
        <v>140</v>
      </c>
      <c r="C175" s="25"/>
      <c r="D175" s="26">
        <v>341858600</v>
      </c>
      <c r="E175" s="26">
        <v>398996881</v>
      </c>
      <c r="F175" s="26">
        <v>354377697</v>
      </c>
      <c r="G175" s="29">
        <f t="shared" si="102"/>
        <v>44619184</v>
      </c>
      <c r="H175" s="25"/>
      <c r="I175" s="27">
        <f t="shared" si="103"/>
        <v>0.88817159701055404</v>
      </c>
      <c r="J175" s="10"/>
    </row>
    <row r="176" spans="1:11" ht="13.8" x14ac:dyDescent="0.3">
      <c r="A176" s="30" t="s">
        <v>435</v>
      </c>
      <c r="B176" s="24" t="s">
        <v>436</v>
      </c>
      <c r="C176" s="25"/>
      <c r="D176" s="26">
        <v>500000000</v>
      </c>
      <c r="E176" s="26">
        <v>446966331</v>
      </c>
      <c r="F176" s="26">
        <v>446966331</v>
      </c>
      <c r="G176" s="29">
        <f t="shared" si="102"/>
        <v>0</v>
      </c>
      <c r="H176" s="25"/>
      <c r="I176" s="27">
        <f t="shared" si="103"/>
        <v>1</v>
      </c>
      <c r="J176" s="10"/>
    </row>
    <row r="177" spans="1:10" ht="13.8" x14ac:dyDescent="0.3">
      <c r="A177" s="50" t="s">
        <v>512</v>
      </c>
      <c r="B177" s="24" t="s">
        <v>436</v>
      </c>
      <c r="C177" s="25"/>
      <c r="D177" s="26">
        <v>0</v>
      </c>
      <c r="E177" s="26">
        <v>253033669</v>
      </c>
      <c r="F177" s="26">
        <v>253033669</v>
      </c>
      <c r="G177" s="29">
        <f t="shared" ref="G177" si="104">+E177-F177</f>
        <v>0</v>
      </c>
      <c r="H177" s="25"/>
      <c r="I177" s="27">
        <f t="shared" ref="I177" si="105">+F177/E177</f>
        <v>1</v>
      </c>
      <c r="J177" s="10"/>
    </row>
    <row r="178" spans="1:10" ht="13.8" x14ac:dyDescent="0.3">
      <c r="A178" s="30" t="s">
        <v>271</v>
      </c>
      <c r="B178" s="24" t="s">
        <v>270</v>
      </c>
      <c r="C178" s="25"/>
      <c r="D178" s="26">
        <v>32766000</v>
      </c>
      <c r="E178" s="26">
        <v>54966000</v>
      </c>
      <c r="F178" s="26">
        <v>54966000</v>
      </c>
      <c r="G178" s="29">
        <f t="shared" si="102"/>
        <v>0</v>
      </c>
      <c r="H178" s="25"/>
      <c r="I178" s="27">
        <f t="shared" si="103"/>
        <v>1</v>
      </c>
      <c r="J178" s="10"/>
    </row>
    <row r="179" spans="1:10" ht="13.8" x14ac:dyDescent="0.3">
      <c r="A179" s="30" t="s">
        <v>523</v>
      </c>
      <c r="B179" s="24" t="s">
        <v>142</v>
      </c>
      <c r="C179" s="25"/>
      <c r="D179" s="26">
        <v>0</v>
      </c>
      <c r="E179" s="26">
        <v>19021210</v>
      </c>
      <c r="F179" s="26">
        <v>4870000</v>
      </c>
      <c r="G179" s="29">
        <f t="shared" ref="G179" si="106">+E179-F179</f>
        <v>14151210</v>
      </c>
      <c r="H179" s="25"/>
      <c r="I179" s="27">
        <f t="shared" ref="I179" si="107">+F179/E179</f>
        <v>0.2560299791653633</v>
      </c>
      <c r="J179" s="10"/>
    </row>
    <row r="180" spans="1:10" ht="13.8" x14ac:dyDescent="0.3">
      <c r="A180" s="24" t="s">
        <v>141</v>
      </c>
      <c r="B180" s="24" t="s">
        <v>142</v>
      </c>
      <c r="C180" s="25"/>
      <c r="D180" s="26">
        <v>254482600</v>
      </c>
      <c r="E180" s="26">
        <v>295220881</v>
      </c>
      <c r="F180" s="26">
        <v>284598050</v>
      </c>
      <c r="G180" s="29">
        <f t="shared" si="102"/>
        <v>10622831</v>
      </c>
      <c r="H180" s="25"/>
      <c r="I180" s="27">
        <f t="shared" si="103"/>
        <v>0.96401734537198946</v>
      </c>
      <c r="J180" s="10"/>
    </row>
    <row r="181" spans="1:10" ht="13.8" x14ac:dyDescent="0.3">
      <c r="A181" s="18" t="s">
        <v>143</v>
      </c>
      <c r="B181" s="18" t="s">
        <v>144</v>
      </c>
      <c r="C181" s="23"/>
      <c r="D181" s="21">
        <f>+D182</f>
        <v>0</v>
      </c>
      <c r="E181" s="21">
        <f>+E182</f>
        <v>0</v>
      </c>
      <c r="F181" s="21">
        <f>+F182</f>
        <v>0</v>
      </c>
      <c r="G181" s="28">
        <f t="shared" si="102"/>
        <v>0</v>
      </c>
      <c r="H181" s="23"/>
      <c r="I181" s="22" t="e">
        <f t="shared" si="103"/>
        <v>#DIV/0!</v>
      </c>
      <c r="J181" s="10"/>
    </row>
    <row r="182" spans="1:10" ht="13.8" x14ac:dyDescent="0.3">
      <c r="A182" s="24" t="s">
        <v>145</v>
      </c>
      <c r="B182" s="24" t="s">
        <v>146</v>
      </c>
      <c r="C182" s="25"/>
      <c r="D182" s="26">
        <v>0</v>
      </c>
      <c r="E182" s="26">
        <v>0</v>
      </c>
      <c r="F182" s="26">
        <v>0</v>
      </c>
      <c r="G182" s="29">
        <f t="shared" si="102"/>
        <v>0</v>
      </c>
      <c r="H182" s="25"/>
      <c r="I182" s="27" t="e">
        <f t="shared" ref="I182" si="108">+F182/E182</f>
        <v>#DIV/0!</v>
      </c>
      <c r="J182" s="10"/>
    </row>
    <row r="183" spans="1:10" ht="13.8" x14ac:dyDescent="0.3">
      <c r="A183" s="18" t="s">
        <v>147</v>
      </c>
      <c r="B183" s="18" t="s">
        <v>148</v>
      </c>
      <c r="C183" s="23"/>
      <c r="D183" s="21">
        <f>+D184+D185</f>
        <v>32766000</v>
      </c>
      <c r="E183" s="21">
        <f t="shared" ref="E183:F183" si="109">+E184+E185</f>
        <v>35139600</v>
      </c>
      <c r="F183" s="21">
        <f t="shared" si="109"/>
        <v>18896687</v>
      </c>
      <c r="G183" s="28">
        <f>+E183-F183</f>
        <v>16242913</v>
      </c>
      <c r="H183" s="23"/>
      <c r="I183" s="22">
        <f>+F183/E183</f>
        <v>0.5377604469032089</v>
      </c>
      <c r="J183" s="10"/>
    </row>
    <row r="184" spans="1:10" ht="13.8" x14ac:dyDescent="0.3">
      <c r="A184" s="30" t="s">
        <v>548</v>
      </c>
      <c r="B184" s="24" t="s">
        <v>150</v>
      </c>
      <c r="C184" s="25"/>
      <c r="D184" s="26">
        <v>0</v>
      </c>
      <c r="E184" s="26">
        <v>2373600</v>
      </c>
      <c r="F184" s="26">
        <v>503000</v>
      </c>
      <c r="G184" s="29">
        <f t="shared" ref="G184" si="110">+E184-F184</f>
        <v>1870600</v>
      </c>
      <c r="H184" s="25"/>
      <c r="I184" s="27">
        <f>+F184/E184</f>
        <v>0.21191439164138862</v>
      </c>
      <c r="J184" s="10"/>
    </row>
    <row r="185" spans="1:10" ht="13.8" x14ac:dyDescent="0.3">
      <c r="A185" s="24" t="s">
        <v>149</v>
      </c>
      <c r="B185" s="24" t="s">
        <v>150</v>
      </c>
      <c r="C185" s="25"/>
      <c r="D185" s="26">
        <v>32766000</v>
      </c>
      <c r="E185" s="26">
        <v>32766000</v>
      </c>
      <c r="F185" s="26">
        <v>18393687</v>
      </c>
      <c r="G185" s="29">
        <f t="shared" si="102"/>
        <v>14372313</v>
      </c>
      <c r="H185" s="25"/>
      <c r="I185" s="27">
        <f t="shared" si="103"/>
        <v>0.56136504303241164</v>
      </c>
      <c r="J185" s="10"/>
    </row>
    <row r="186" spans="1:10" ht="13.8" x14ac:dyDescent="0.3">
      <c r="A186" s="18" t="s">
        <v>151</v>
      </c>
      <c r="B186" s="18" t="s">
        <v>152</v>
      </c>
      <c r="C186" s="23"/>
      <c r="D186" s="21">
        <f>+D187</f>
        <v>70000000</v>
      </c>
      <c r="E186" s="21">
        <f>+E187</f>
        <v>43666667</v>
      </c>
      <c r="F186" s="21">
        <f>+F187</f>
        <v>43666667</v>
      </c>
      <c r="G186" s="28">
        <f t="shared" si="102"/>
        <v>0</v>
      </c>
      <c r="H186" s="23"/>
      <c r="I186" s="22">
        <f t="shared" si="103"/>
        <v>1</v>
      </c>
      <c r="J186" s="10"/>
    </row>
    <row r="187" spans="1:10" ht="13.8" x14ac:dyDescent="0.3">
      <c r="A187" s="18" t="s">
        <v>153</v>
      </c>
      <c r="B187" s="18" t="s">
        <v>152</v>
      </c>
      <c r="C187" s="23"/>
      <c r="D187" s="21">
        <f>SUM(D188:D190)</f>
        <v>70000000</v>
      </c>
      <c r="E187" s="21">
        <f t="shared" ref="E187:G187" si="111">SUM(E188:E190)</f>
        <v>43666667</v>
      </c>
      <c r="F187" s="21">
        <f t="shared" si="111"/>
        <v>43666667</v>
      </c>
      <c r="G187" s="21">
        <f t="shared" si="111"/>
        <v>0</v>
      </c>
      <c r="H187" s="23"/>
      <c r="I187" s="22">
        <f t="shared" si="103"/>
        <v>1</v>
      </c>
      <c r="J187" s="10"/>
    </row>
    <row r="188" spans="1:10" ht="13.8" x14ac:dyDescent="0.3">
      <c r="A188" s="30" t="s">
        <v>580</v>
      </c>
      <c r="B188" s="24" t="s">
        <v>152</v>
      </c>
      <c r="C188" s="25"/>
      <c r="D188" s="26">
        <v>0</v>
      </c>
      <c r="E188" s="26">
        <v>4866667</v>
      </c>
      <c r="F188" s="26">
        <v>4866667</v>
      </c>
      <c r="G188" s="29">
        <f t="shared" ref="G188" si="112">+E188-F188</f>
        <v>0</v>
      </c>
      <c r="H188" s="25"/>
      <c r="I188" s="27">
        <f t="shared" ref="I188" si="113">+F188/E188</f>
        <v>1</v>
      </c>
      <c r="J188" s="10"/>
    </row>
    <row r="189" spans="1:10" ht="13.8" x14ac:dyDescent="0.3">
      <c r="A189" s="24" t="s">
        <v>154</v>
      </c>
      <c r="B189" s="24" t="s">
        <v>152</v>
      </c>
      <c r="C189" s="25"/>
      <c r="D189" s="26">
        <v>70000000</v>
      </c>
      <c r="E189" s="26">
        <v>38800000</v>
      </c>
      <c r="F189" s="26">
        <v>38800000</v>
      </c>
      <c r="G189" s="29">
        <f t="shared" si="102"/>
        <v>0</v>
      </c>
      <c r="H189" s="25"/>
      <c r="I189" s="27">
        <f t="shared" si="103"/>
        <v>1</v>
      </c>
      <c r="J189" s="10"/>
    </row>
    <row r="190" spans="1:10" ht="13.8" x14ac:dyDescent="0.3">
      <c r="A190" s="30" t="s">
        <v>475</v>
      </c>
      <c r="B190" s="24" t="s">
        <v>152</v>
      </c>
      <c r="C190" s="25"/>
      <c r="D190" s="26">
        <v>0</v>
      </c>
      <c r="E190" s="26">
        <v>0</v>
      </c>
      <c r="F190" s="26">
        <v>0</v>
      </c>
      <c r="G190" s="29">
        <v>0</v>
      </c>
      <c r="H190" s="25"/>
      <c r="I190" s="27" t="e">
        <f t="shared" si="103"/>
        <v>#DIV/0!</v>
      </c>
      <c r="J190" s="10"/>
    </row>
    <row r="191" spans="1:10" ht="13.8" x14ac:dyDescent="0.3">
      <c r="A191" s="18" t="s">
        <v>155</v>
      </c>
      <c r="B191" s="18" t="s">
        <v>156</v>
      </c>
      <c r="C191" s="23"/>
      <c r="D191" s="21">
        <f>SUM(D192:D197)</f>
        <v>1418094000</v>
      </c>
      <c r="E191" s="21">
        <f>SUM(E192:E197)</f>
        <v>3310397121</v>
      </c>
      <c r="F191" s="21">
        <f>SUM(F192:F197)</f>
        <v>3291396621</v>
      </c>
      <c r="G191" s="28">
        <f t="shared" si="102"/>
        <v>19000500</v>
      </c>
      <c r="H191" s="23"/>
      <c r="I191" s="22">
        <f t="shared" si="103"/>
        <v>0.99426035629397225</v>
      </c>
      <c r="J191" s="10"/>
    </row>
    <row r="192" spans="1:10" ht="13.8" x14ac:dyDescent="0.3">
      <c r="A192" s="30" t="s">
        <v>408</v>
      </c>
      <c r="B192" s="24" t="s">
        <v>158</v>
      </c>
      <c r="C192" s="23"/>
      <c r="D192" s="26">
        <v>0</v>
      </c>
      <c r="E192" s="26">
        <v>1516000000</v>
      </c>
      <c r="F192" s="26">
        <v>1516000000</v>
      </c>
      <c r="G192" s="29">
        <f t="shared" si="102"/>
        <v>0</v>
      </c>
      <c r="H192" s="25"/>
      <c r="I192" s="27">
        <f t="shared" si="103"/>
        <v>1</v>
      </c>
      <c r="J192" s="10"/>
    </row>
    <row r="193" spans="1:10" ht="13.8" x14ac:dyDescent="0.3">
      <c r="A193" s="30" t="s">
        <v>452</v>
      </c>
      <c r="B193" s="24" t="s">
        <v>158</v>
      </c>
      <c r="C193" s="23"/>
      <c r="D193" s="26">
        <v>0</v>
      </c>
      <c r="E193" s="26">
        <v>0</v>
      </c>
      <c r="F193" s="26">
        <v>0</v>
      </c>
      <c r="G193" s="29">
        <f t="shared" si="102"/>
        <v>0</v>
      </c>
      <c r="H193" s="25"/>
      <c r="I193" s="27" t="e">
        <f t="shared" si="103"/>
        <v>#DIV/0!</v>
      </c>
      <c r="J193" s="10"/>
    </row>
    <row r="194" spans="1:10" ht="13.8" x14ac:dyDescent="0.3">
      <c r="A194" s="24" t="s">
        <v>157</v>
      </c>
      <c r="B194" s="24" t="s">
        <v>158</v>
      </c>
      <c r="C194" s="25"/>
      <c r="D194" s="26">
        <v>1224411500</v>
      </c>
      <c r="E194" s="26">
        <v>1405714621</v>
      </c>
      <c r="F194" s="26">
        <v>1405714121</v>
      </c>
      <c r="G194" s="29">
        <f t="shared" si="102"/>
        <v>500</v>
      </c>
      <c r="H194" s="25"/>
      <c r="I194" s="27">
        <f t="shared" si="103"/>
        <v>0.99999964430902788</v>
      </c>
      <c r="J194" s="10"/>
    </row>
    <row r="195" spans="1:10" ht="13.8" x14ac:dyDescent="0.3">
      <c r="A195" s="30" t="s">
        <v>453</v>
      </c>
      <c r="B195" s="24" t="s">
        <v>158</v>
      </c>
      <c r="C195" s="25"/>
      <c r="D195" s="26">
        <v>0</v>
      </c>
      <c r="E195" s="53">
        <v>0</v>
      </c>
      <c r="F195" s="26">
        <v>0</v>
      </c>
      <c r="G195" s="29">
        <f t="shared" si="102"/>
        <v>0</v>
      </c>
      <c r="H195" s="25"/>
      <c r="I195" s="27" t="e">
        <f t="shared" si="103"/>
        <v>#DIV/0!</v>
      </c>
      <c r="J195" s="10"/>
    </row>
    <row r="196" spans="1:10" ht="13.8" x14ac:dyDescent="0.3">
      <c r="A196" s="30" t="s">
        <v>549</v>
      </c>
      <c r="B196" s="24" t="s">
        <v>160</v>
      </c>
      <c r="C196" s="25"/>
      <c r="D196" s="26">
        <v>0</v>
      </c>
      <c r="E196" s="26">
        <v>20000000</v>
      </c>
      <c r="F196" s="26">
        <v>1000000</v>
      </c>
      <c r="G196" s="29">
        <f t="shared" ref="G196" si="114">+E196-F196</f>
        <v>19000000</v>
      </c>
      <c r="H196" s="25"/>
      <c r="I196" s="27">
        <f t="shared" ref="I196" si="115">+F196/E196</f>
        <v>0.05</v>
      </c>
      <c r="J196" s="10"/>
    </row>
    <row r="197" spans="1:10" ht="13.8" x14ac:dyDescent="0.3">
      <c r="A197" s="24" t="s">
        <v>159</v>
      </c>
      <c r="B197" s="24" t="s">
        <v>160</v>
      </c>
      <c r="C197" s="25"/>
      <c r="D197" s="26">
        <v>193682500</v>
      </c>
      <c r="E197" s="26">
        <v>368682500</v>
      </c>
      <c r="F197" s="26">
        <v>368682500</v>
      </c>
      <c r="G197" s="29">
        <f t="shared" si="102"/>
        <v>0</v>
      </c>
      <c r="H197" s="25"/>
      <c r="I197" s="27">
        <f t="shared" si="103"/>
        <v>1</v>
      </c>
      <c r="J197" s="10"/>
    </row>
    <row r="198" spans="1:10" ht="13.8" x14ac:dyDescent="0.3">
      <c r="A198" s="18" t="s">
        <v>161</v>
      </c>
      <c r="B198" s="18" t="s">
        <v>162</v>
      </c>
      <c r="C198" s="23"/>
      <c r="D198" s="21">
        <f>+D199+D220+D201+D227</f>
        <v>2190963956</v>
      </c>
      <c r="E198" s="21">
        <f>+E199+E220+E201+E227</f>
        <v>2365759126</v>
      </c>
      <c r="F198" s="21">
        <f t="shared" ref="F198" si="116">+F199+F220+F201+F227</f>
        <v>1875734748</v>
      </c>
      <c r="G198" s="28">
        <f>+E198-F198</f>
        <v>490024378</v>
      </c>
      <c r="H198" s="23"/>
      <c r="I198" s="22">
        <f t="shared" si="103"/>
        <v>0.79286801745174795</v>
      </c>
      <c r="J198" s="10"/>
    </row>
    <row r="199" spans="1:10" ht="13.8" x14ac:dyDescent="0.3">
      <c r="A199" s="18" t="s">
        <v>163</v>
      </c>
      <c r="B199" s="18" t="s">
        <v>164</v>
      </c>
      <c r="C199" s="23"/>
      <c r="D199" s="21">
        <f>+D200</f>
        <v>262128000</v>
      </c>
      <c r="E199" s="21">
        <f>+E200</f>
        <v>300000000</v>
      </c>
      <c r="F199" s="21">
        <f>+F200</f>
        <v>198199972</v>
      </c>
      <c r="G199" s="28">
        <f>+E199-F199</f>
        <v>101800028</v>
      </c>
      <c r="H199" s="23"/>
      <c r="I199" s="22">
        <f t="shared" si="103"/>
        <v>0.66066657333333334</v>
      </c>
      <c r="J199" s="10"/>
    </row>
    <row r="200" spans="1:10" ht="13.8" x14ac:dyDescent="0.3">
      <c r="A200" s="30" t="s">
        <v>288</v>
      </c>
      <c r="B200" s="24" t="s">
        <v>289</v>
      </c>
      <c r="C200" s="25"/>
      <c r="D200" s="26">
        <v>262128000</v>
      </c>
      <c r="E200" s="26">
        <v>300000000</v>
      </c>
      <c r="F200" s="26">
        <v>198199972</v>
      </c>
      <c r="G200" s="29">
        <f t="shared" si="102"/>
        <v>101800028</v>
      </c>
      <c r="H200" s="25"/>
      <c r="I200" s="27">
        <f t="shared" si="103"/>
        <v>0.66066657333333334</v>
      </c>
      <c r="J200" s="10"/>
    </row>
    <row r="201" spans="1:10" ht="13.8" x14ac:dyDescent="0.3">
      <c r="A201" s="18" t="s">
        <v>165</v>
      </c>
      <c r="B201" s="18" t="s">
        <v>166</v>
      </c>
      <c r="C201" s="23"/>
      <c r="D201" s="21">
        <f>SUM(D202:D219)</f>
        <v>1308662539</v>
      </c>
      <c r="E201" s="52">
        <f>SUM(E202:E219)</f>
        <v>1830544209</v>
      </c>
      <c r="F201" s="21">
        <f>SUM(F202:F219)</f>
        <v>1447402319</v>
      </c>
      <c r="G201" s="28">
        <f t="shared" si="102"/>
        <v>383141890</v>
      </c>
      <c r="H201" s="23"/>
      <c r="I201" s="22">
        <f t="shared" si="103"/>
        <v>0.79069509050026987</v>
      </c>
      <c r="J201" s="10"/>
    </row>
    <row r="202" spans="1:10" ht="13.8" x14ac:dyDescent="0.3">
      <c r="A202" s="24" t="s">
        <v>167</v>
      </c>
      <c r="B202" s="24" t="s">
        <v>168</v>
      </c>
      <c r="C202" s="25"/>
      <c r="D202" s="26">
        <v>274783000</v>
      </c>
      <c r="E202" s="26">
        <v>351884888</v>
      </c>
      <c r="F202" s="26">
        <v>214146192</v>
      </c>
      <c r="G202" s="29">
        <f t="shared" si="102"/>
        <v>137738696</v>
      </c>
      <c r="H202" s="25"/>
      <c r="I202" s="27">
        <f t="shared" si="103"/>
        <v>0.60856887949106808</v>
      </c>
      <c r="J202" s="10"/>
    </row>
    <row r="203" spans="1:10" ht="13.8" x14ac:dyDescent="0.3">
      <c r="A203" s="30" t="s">
        <v>598</v>
      </c>
      <c r="B203" s="24" t="s">
        <v>599</v>
      </c>
      <c r="C203" s="25"/>
      <c r="D203" s="26">
        <v>0</v>
      </c>
      <c r="E203" s="26">
        <v>10884097</v>
      </c>
      <c r="F203" s="26">
        <v>0</v>
      </c>
      <c r="G203" s="29">
        <f t="shared" ref="G203" si="117">+E203-F203</f>
        <v>10884097</v>
      </c>
      <c r="H203" s="25"/>
      <c r="I203" s="27">
        <f t="shared" ref="I203" si="118">+F203/E203</f>
        <v>0</v>
      </c>
      <c r="J203" s="10"/>
    </row>
    <row r="204" spans="1:10" ht="13.8" x14ac:dyDescent="0.3">
      <c r="A204" s="30" t="s">
        <v>437</v>
      </c>
      <c r="B204" s="24" t="s">
        <v>272</v>
      </c>
      <c r="C204" s="25"/>
      <c r="D204" s="26">
        <v>0</v>
      </c>
      <c r="E204" s="26">
        <v>105000000</v>
      </c>
      <c r="F204" s="26">
        <v>31193500</v>
      </c>
      <c r="G204" s="29">
        <f t="shared" si="102"/>
        <v>73806500</v>
      </c>
      <c r="H204" s="25"/>
      <c r="I204" s="27">
        <f t="shared" si="103"/>
        <v>0.29708095238095239</v>
      </c>
      <c r="J204" s="10"/>
    </row>
    <row r="205" spans="1:10" ht="13.8" x14ac:dyDescent="0.3">
      <c r="A205" s="30" t="s">
        <v>273</v>
      </c>
      <c r="B205" s="24" t="s">
        <v>272</v>
      </c>
      <c r="C205" s="25"/>
      <c r="D205" s="26">
        <v>0</v>
      </c>
      <c r="E205" s="26">
        <v>323641500</v>
      </c>
      <c r="F205" s="26">
        <v>290057600</v>
      </c>
      <c r="G205" s="29">
        <f t="shared" si="102"/>
        <v>33583900</v>
      </c>
      <c r="H205" s="25"/>
      <c r="I205" s="27">
        <f t="shared" si="103"/>
        <v>0.89623116936486824</v>
      </c>
      <c r="J205" s="10"/>
    </row>
    <row r="206" spans="1:10" ht="13.8" x14ac:dyDescent="0.3">
      <c r="A206" s="30" t="s">
        <v>274</v>
      </c>
      <c r="B206" s="24" t="s">
        <v>275</v>
      </c>
      <c r="C206" s="25"/>
      <c r="D206" s="26">
        <v>238509175</v>
      </c>
      <c r="E206" s="26">
        <v>238509175</v>
      </c>
      <c r="F206" s="26">
        <v>173614288</v>
      </c>
      <c r="G206" s="29">
        <f t="shared" si="102"/>
        <v>64894887</v>
      </c>
      <c r="H206" s="25"/>
      <c r="I206" s="27">
        <f t="shared" si="103"/>
        <v>0.72791450475647324</v>
      </c>
      <c r="J206" s="10"/>
    </row>
    <row r="207" spans="1:10" ht="13.8" x14ac:dyDescent="0.3">
      <c r="A207" s="30" t="s">
        <v>454</v>
      </c>
      <c r="B207" s="24" t="s">
        <v>276</v>
      </c>
      <c r="C207" s="25"/>
      <c r="D207" s="26">
        <v>0</v>
      </c>
      <c r="E207" s="26">
        <v>0</v>
      </c>
      <c r="F207" s="26">
        <v>0</v>
      </c>
      <c r="G207" s="29">
        <f t="shared" si="102"/>
        <v>0</v>
      </c>
      <c r="H207" s="25"/>
      <c r="I207" s="27" t="e">
        <f t="shared" si="103"/>
        <v>#DIV/0!</v>
      </c>
      <c r="J207" s="10"/>
    </row>
    <row r="208" spans="1:10" ht="13.8" x14ac:dyDescent="0.3">
      <c r="A208" s="30" t="s">
        <v>278</v>
      </c>
      <c r="B208" s="24" t="s">
        <v>276</v>
      </c>
      <c r="C208" s="25"/>
      <c r="D208" s="26">
        <v>43523000</v>
      </c>
      <c r="E208" s="26">
        <v>73523000</v>
      </c>
      <c r="F208" s="26">
        <v>70477668</v>
      </c>
      <c r="G208" s="29">
        <f t="shared" si="102"/>
        <v>3045332</v>
      </c>
      <c r="H208" s="25"/>
      <c r="I208" s="27">
        <f t="shared" si="103"/>
        <v>0.95857987296492253</v>
      </c>
      <c r="J208" s="10"/>
    </row>
    <row r="209" spans="1:10" ht="13.8" x14ac:dyDescent="0.3">
      <c r="A209" s="30" t="s">
        <v>601</v>
      </c>
      <c r="B209" s="24" t="s">
        <v>600</v>
      </c>
      <c r="C209" s="25"/>
      <c r="D209" s="26">
        <v>0</v>
      </c>
      <c r="E209" s="26">
        <v>5000782</v>
      </c>
      <c r="F209" s="26">
        <v>0</v>
      </c>
      <c r="G209" s="29">
        <f t="shared" ref="G209" si="119">+E209-F209</f>
        <v>5000782</v>
      </c>
      <c r="H209" s="25"/>
      <c r="I209" s="27">
        <f t="shared" ref="I209" si="120">+F209/E209</f>
        <v>0</v>
      </c>
      <c r="J209" s="10"/>
    </row>
    <row r="210" spans="1:10" ht="13.8" x14ac:dyDescent="0.3">
      <c r="A210" s="30" t="s">
        <v>277</v>
      </c>
      <c r="B210" s="24" t="s">
        <v>279</v>
      </c>
      <c r="C210" s="25"/>
      <c r="D210" s="26">
        <v>419900000</v>
      </c>
      <c r="E210" s="26">
        <v>322900000</v>
      </c>
      <c r="F210" s="26">
        <v>289674706</v>
      </c>
      <c r="G210" s="29">
        <f t="shared" si="102"/>
        <v>33225294</v>
      </c>
      <c r="H210" s="25"/>
      <c r="I210" s="27">
        <f t="shared" si="103"/>
        <v>0.89710345617838338</v>
      </c>
      <c r="J210" s="10"/>
    </row>
    <row r="211" spans="1:10" ht="13.8" x14ac:dyDescent="0.3">
      <c r="A211" s="30" t="s">
        <v>280</v>
      </c>
      <c r="B211" s="24" t="s">
        <v>281</v>
      </c>
      <c r="C211" s="25"/>
      <c r="D211" s="26">
        <v>146149000</v>
      </c>
      <c r="E211" s="26">
        <v>146148999</v>
      </c>
      <c r="F211" s="26">
        <v>145028724</v>
      </c>
      <c r="G211" s="29">
        <f t="shared" si="102"/>
        <v>1120275</v>
      </c>
      <c r="H211" s="25"/>
      <c r="I211" s="27">
        <f t="shared" si="103"/>
        <v>0.99233470630886766</v>
      </c>
      <c r="J211" s="10"/>
    </row>
    <row r="212" spans="1:10" ht="13.8" x14ac:dyDescent="0.3">
      <c r="A212" s="30" t="s">
        <v>602</v>
      </c>
      <c r="B212" s="24" t="s">
        <v>603</v>
      </c>
      <c r="C212" s="25"/>
      <c r="D212" s="26">
        <v>0</v>
      </c>
      <c r="E212" s="26">
        <v>12686560</v>
      </c>
      <c r="F212" s="26">
        <v>0</v>
      </c>
      <c r="G212" s="29">
        <f t="shared" ref="G212" si="121">+E212-F212</f>
        <v>12686560</v>
      </c>
      <c r="H212" s="25"/>
      <c r="I212" s="27">
        <f t="shared" ref="I212" si="122">+F212/E212</f>
        <v>0</v>
      </c>
      <c r="J212" s="10"/>
    </row>
    <row r="213" spans="1:10" ht="13.8" x14ac:dyDescent="0.3">
      <c r="A213" s="30" t="s">
        <v>525</v>
      </c>
      <c r="B213" s="24" t="s">
        <v>526</v>
      </c>
      <c r="C213" s="25"/>
      <c r="D213" s="26">
        <v>0</v>
      </c>
      <c r="E213" s="26">
        <v>2764762</v>
      </c>
      <c r="F213" s="26">
        <v>2764762</v>
      </c>
      <c r="G213" s="29">
        <f t="shared" ref="G213" si="123">+E213-F213</f>
        <v>0</v>
      </c>
      <c r="H213" s="25"/>
      <c r="I213" s="27">
        <f t="shared" ref="I213" si="124">+F213/E213</f>
        <v>1</v>
      </c>
      <c r="J213" s="10"/>
    </row>
    <row r="214" spans="1:10" ht="13.8" x14ac:dyDescent="0.3">
      <c r="A214" s="50" t="s">
        <v>282</v>
      </c>
      <c r="B214" s="24" t="s">
        <v>283</v>
      </c>
      <c r="C214" s="25"/>
      <c r="D214" s="26">
        <v>7492000</v>
      </c>
      <c r="E214" s="26">
        <v>7303591</v>
      </c>
      <c r="F214" s="26">
        <v>6994600</v>
      </c>
      <c r="G214" s="29">
        <f t="shared" si="102"/>
        <v>308991</v>
      </c>
      <c r="H214" s="25"/>
      <c r="I214" s="27">
        <f t="shared" si="103"/>
        <v>0.95769327718378539</v>
      </c>
      <c r="J214" s="10"/>
    </row>
    <row r="215" spans="1:10" ht="13.8" x14ac:dyDescent="0.3">
      <c r="A215" s="30" t="s">
        <v>284</v>
      </c>
      <c r="B215" s="24" t="s">
        <v>285</v>
      </c>
      <c r="C215" s="25"/>
      <c r="D215" s="26">
        <v>83700000</v>
      </c>
      <c r="E215" s="26">
        <v>73786521</v>
      </c>
      <c r="F215" s="26">
        <v>66939945</v>
      </c>
      <c r="G215" s="29">
        <f t="shared" si="102"/>
        <v>6846576</v>
      </c>
      <c r="H215" s="25"/>
      <c r="I215" s="27">
        <f t="shared" si="103"/>
        <v>0.90721102028919343</v>
      </c>
      <c r="J215" s="10"/>
    </row>
    <row r="216" spans="1:10" ht="13.8" x14ac:dyDescent="0.3">
      <c r="A216" s="30" t="s">
        <v>421</v>
      </c>
      <c r="B216" s="24" t="s">
        <v>422</v>
      </c>
      <c r="C216" s="25"/>
      <c r="D216" s="26">
        <v>0</v>
      </c>
      <c r="E216" s="26">
        <v>23902834</v>
      </c>
      <c r="F216" s="26">
        <v>23902834</v>
      </c>
      <c r="G216" s="29">
        <f t="shared" si="102"/>
        <v>0</v>
      </c>
      <c r="H216" s="25"/>
      <c r="I216" s="27">
        <f t="shared" si="103"/>
        <v>1</v>
      </c>
      <c r="J216" s="10"/>
    </row>
    <row r="217" spans="1:10" ht="13.8" x14ac:dyDescent="0.3">
      <c r="A217" s="30" t="s">
        <v>423</v>
      </c>
      <c r="B217" s="24" t="s">
        <v>422</v>
      </c>
      <c r="C217" s="25"/>
      <c r="D217" s="26">
        <v>0</v>
      </c>
      <c r="E217" s="26">
        <v>0</v>
      </c>
      <c r="F217" s="26">
        <v>0</v>
      </c>
      <c r="G217" s="29">
        <f t="shared" si="102"/>
        <v>0</v>
      </c>
      <c r="H217" s="25"/>
      <c r="I217" s="27" t="e">
        <f t="shared" si="103"/>
        <v>#DIV/0!</v>
      </c>
      <c r="J217" s="10"/>
    </row>
    <row r="218" spans="1:10" ht="13.8" x14ac:dyDescent="0.3">
      <c r="A218" s="30" t="s">
        <v>476</v>
      </c>
      <c r="B218" s="24" t="s">
        <v>201</v>
      </c>
      <c r="C218" s="25"/>
      <c r="D218" s="26">
        <v>0</v>
      </c>
      <c r="E218" s="26">
        <v>0</v>
      </c>
      <c r="F218" s="26">
        <v>0</v>
      </c>
      <c r="G218" s="29">
        <f t="shared" si="102"/>
        <v>0</v>
      </c>
      <c r="H218" s="25"/>
      <c r="I218" s="27" t="e">
        <f t="shared" si="103"/>
        <v>#DIV/0!</v>
      </c>
      <c r="J218" s="10"/>
    </row>
    <row r="219" spans="1:10" ht="13.8" x14ac:dyDescent="0.3">
      <c r="A219" s="30" t="s">
        <v>477</v>
      </c>
      <c r="B219" s="24" t="s">
        <v>201</v>
      </c>
      <c r="C219" s="25"/>
      <c r="D219" s="26">
        <v>94606364</v>
      </c>
      <c r="E219" s="26">
        <v>132607500</v>
      </c>
      <c r="F219" s="26">
        <v>132607500</v>
      </c>
      <c r="G219" s="29">
        <f t="shared" si="102"/>
        <v>0</v>
      </c>
      <c r="H219" s="25"/>
      <c r="I219" s="27">
        <f t="shared" si="103"/>
        <v>1</v>
      </c>
      <c r="J219" s="10"/>
    </row>
    <row r="220" spans="1:10" ht="13.8" x14ac:dyDescent="0.3">
      <c r="A220" s="18" t="s">
        <v>169</v>
      </c>
      <c r="B220" s="18" t="s">
        <v>170</v>
      </c>
      <c r="C220" s="23"/>
      <c r="D220" s="21">
        <f>+D221</f>
        <v>69884417</v>
      </c>
      <c r="E220" s="21">
        <f>+E221</f>
        <v>235214917</v>
      </c>
      <c r="F220" s="21">
        <f>+F221</f>
        <v>230132457</v>
      </c>
      <c r="G220" s="28">
        <f t="shared" si="102"/>
        <v>5082460</v>
      </c>
      <c r="H220" s="23"/>
      <c r="I220" s="22">
        <f t="shared" si="103"/>
        <v>0.97839227177925969</v>
      </c>
      <c r="J220" s="10"/>
    </row>
    <row r="221" spans="1:10" ht="13.8" x14ac:dyDescent="0.3">
      <c r="A221" s="18" t="s">
        <v>171</v>
      </c>
      <c r="B221" s="18" t="s">
        <v>172</v>
      </c>
      <c r="C221" s="23"/>
      <c r="D221" s="21">
        <f>SUM(D222:D226)</f>
        <v>69884417</v>
      </c>
      <c r="E221" s="21">
        <f t="shared" ref="E221:F221" si="125">SUM(E222:E226)</f>
        <v>235214917</v>
      </c>
      <c r="F221" s="21">
        <f t="shared" si="125"/>
        <v>230132457</v>
      </c>
      <c r="G221" s="28">
        <f t="shared" si="102"/>
        <v>5082460</v>
      </c>
      <c r="H221" s="23"/>
      <c r="I221" s="22">
        <f t="shared" si="103"/>
        <v>0.97839227177925969</v>
      </c>
      <c r="J221" s="10"/>
    </row>
    <row r="222" spans="1:10" ht="13.8" x14ac:dyDescent="0.3">
      <c r="A222" s="30" t="s">
        <v>550</v>
      </c>
      <c r="B222" s="24" t="s">
        <v>287</v>
      </c>
      <c r="C222" s="25"/>
      <c r="D222" s="26">
        <v>0</v>
      </c>
      <c r="E222" s="26">
        <v>15000000</v>
      </c>
      <c r="F222" s="26">
        <v>15000000</v>
      </c>
      <c r="G222" s="29">
        <f t="shared" ref="G222" si="126">+E222-F222</f>
        <v>0</v>
      </c>
      <c r="H222" s="25"/>
      <c r="I222" s="27">
        <f t="shared" ref="I222" si="127">+F222/E222</f>
        <v>1</v>
      </c>
      <c r="J222" s="10"/>
    </row>
    <row r="223" spans="1:10" ht="13.8" x14ac:dyDescent="0.3">
      <c r="A223" s="30" t="s">
        <v>286</v>
      </c>
      <c r="B223" s="24" t="s">
        <v>287</v>
      </c>
      <c r="C223" s="25"/>
      <c r="D223" s="26">
        <v>0</v>
      </c>
      <c r="E223" s="26">
        <v>26405500</v>
      </c>
      <c r="F223" s="26">
        <v>26405494</v>
      </c>
      <c r="G223" s="29">
        <f t="shared" si="102"/>
        <v>6</v>
      </c>
      <c r="H223" s="25"/>
      <c r="I223" s="27">
        <f t="shared" si="103"/>
        <v>0.99999977277461138</v>
      </c>
      <c r="J223" s="10"/>
    </row>
    <row r="224" spans="1:10" ht="13.8" x14ac:dyDescent="0.3">
      <c r="A224" s="24" t="s">
        <v>173</v>
      </c>
      <c r="B224" s="24" t="s">
        <v>174</v>
      </c>
      <c r="C224" s="25"/>
      <c r="D224" s="26">
        <v>69884417</v>
      </c>
      <c r="E224" s="26">
        <v>69884417</v>
      </c>
      <c r="F224" s="26">
        <v>66570300</v>
      </c>
      <c r="G224" s="29">
        <f t="shared" si="102"/>
        <v>3314117</v>
      </c>
      <c r="H224" s="25"/>
      <c r="I224" s="27">
        <f t="shared" si="103"/>
        <v>0.95257716752505783</v>
      </c>
      <c r="J224" s="10"/>
    </row>
    <row r="225" spans="1:10" ht="13.8" x14ac:dyDescent="0.3">
      <c r="A225" s="30" t="s">
        <v>604</v>
      </c>
      <c r="B225" s="24" t="s">
        <v>605</v>
      </c>
      <c r="C225" s="25"/>
      <c r="D225" s="26">
        <v>0</v>
      </c>
      <c r="E225" s="26">
        <v>8302279</v>
      </c>
      <c r="F225" s="26">
        <v>8302279</v>
      </c>
      <c r="G225" s="29">
        <f t="shared" ref="G225" si="128">+E225-F225</f>
        <v>0</v>
      </c>
      <c r="H225" s="25"/>
      <c r="I225" s="27">
        <f t="shared" ref="I225" si="129">+F225/E225</f>
        <v>1</v>
      </c>
      <c r="J225" s="10"/>
    </row>
    <row r="226" spans="1:10" ht="13.8" x14ac:dyDescent="0.3">
      <c r="A226" s="24" t="s">
        <v>173</v>
      </c>
      <c r="B226" s="24" t="s">
        <v>513</v>
      </c>
      <c r="C226" s="25"/>
      <c r="D226" s="26">
        <v>0</v>
      </c>
      <c r="E226" s="26">
        <v>115622721</v>
      </c>
      <c r="F226" s="26">
        <v>113854384</v>
      </c>
      <c r="G226" s="29">
        <f t="shared" ref="G226" si="130">+E226-F226</f>
        <v>1768337</v>
      </c>
      <c r="H226" s="25"/>
      <c r="I226" s="27">
        <f t="shared" ref="I226" si="131">+F226/E226</f>
        <v>0.98470597314519182</v>
      </c>
      <c r="J226" s="10"/>
    </row>
    <row r="227" spans="1:10" ht="13.8" x14ac:dyDescent="0.3">
      <c r="A227" s="31" t="s">
        <v>487</v>
      </c>
      <c r="B227" s="38" t="s">
        <v>488</v>
      </c>
      <c r="C227" s="25"/>
      <c r="D227" s="21">
        <f>+D228</f>
        <v>550289000</v>
      </c>
      <c r="E227" s="21">
        <f>+E228</f>
        <v>0</v>
      </c>
      <c r="F227" s="21">
        <f t="shared" ref="F227:G227" si="132">+F228</f>
        <v>0</v>
      </c>
      <c r="G227" s="21">
        <f t="shared" si="132"/>
        <v>0</v>
      </c>
      <c r="H227" s="25"/>
      <c r="I227" s="22" t="e">
        <f t="shared" si="103"/>
        <v>#DIV/0!</v>
      </c>
      <c r="J227" s="10"/>
    </row>
    <row r="228" spans="1:10" ht="13.8" x14ac:dyDescent="0.3">
      <c r="A228" s="30" t="s">
        <v>489</v>
      </c>
      <c r="B228" s="24" t="s">
        <v>490</v>
      </c>
      <c r="C228" s="25"/>
      <c r="D228" s="26">
        <v>550289000</v>
      </c>
      <c r="E228" s="26">
        <v>0</v>
      </c>
      <c r="F228" s="26">
        <v>0</v>
      </c>
      <c r="G228" s="29">
        <f t="shared" si="102"/>
        <v>0</v>
      </c>
      <c r="H228" s="25"/>
      <c r="I228" s="27" t="e">
        <f t="shared" si="103"/>
        <v>#DIV/0!</v>
      </c>
      <c r="J228" s="10"/>
    </row>
    <row r="229" spans="1:10" ht="13.8" x14ac:dyDescent="0.3">
      <c r="A229" s="18" t="s">
        <v>175</v>
      </c>
      <c r="B229" s="18" t="s">
        <v>176</v>
      </c>
      <c r="C229" s="23"/>
      <c r="D229" s="21">
        <f>+D236+D256+D265+D280+D284+D302+D230</f>
        <v>12424340254.385</v>
      </c>
      <c r="E229" s="21">
        <f>+E236+E256+E265+E280+E284+E302+E230</f>
        <v>19079156651</v>
      </c>
      <c r="F229" s="21">
        <f>+F236+F256+F265+F280+F284+F302+F230</f>
        <v>18788608403</v>
      </c>
      <c r="G229" s="28">
        <f t="shared" si="102"/>
        <v>290548248</v>
      </c>
      <c r="H229" s="23"/>
      <c r="I229" s="22">
        <f t="shared" si="103"/>
        <v>0.98477143128940281</v>
      </c>
      <c r="J229" s="10"/>
    </row>
    <row r="230" spans="1:10" ht="13.8" x14ac:dyDescent="0.3">
      <c r="A230" s="31" t="s">
        <v>290</v>
      </c>
      <c r="B230" s="18" t="s">
        <v>292</v>
      </c>
      <c r="C230" s="23"/>
      <c r="D230" s="21">
        <f>SUM(D231:D235)</f>
        <v>1424884120</v>
      </c>
      <c r="E230" s="21">
        <f>SUM(E231:E235)</f>
        <v>3224544021</v>
      </c>
      <c r="F230" s="21">
        <f>SUM(F231:F235)</f>
        <v>3224542021</v>
      </c>
      <c r="G230" s="28">
        <f t="shared" si="102"/>
        <v>2000</v>
      </c>
      <c r="H230" s="23"/>
      <c r="I230" s="22">
        <f t="shared" si="103"/>
        <v>0.99999937975726583</v>
      </c>
      <c r="J230" s="10"/>
    </row>
    <row r="231" spans="1:10" ht="13.8" x14ac:dyDescent="0.3">
      <c r="A231" s="30" t="s">
        <v>430</v>
      </c>
      <c r="B231" s="24" t="s">
        <v>409</v>
      </c>
      <c r="C231" s="23"/>
      <c r="D231" s="26">
        <v>0</v>
      </c>
      <c r="E231" s="26">
        <v>598877848</v>
      </c>
      <c r="F231" s="26">
        <v>598877848</v>
      </c>
      <c r="G231" s="29">
        <f t="shared" si="102"/>
        <v>0</v>
      </c>
      <c r="H231" s="25"/>
      <c r="I231" s="27">
        <f t="shared" si="103"/>
        <v>1</v>
      </c>
      <c r="J231" s="10"/>
    </row>
    <row r="232" spans="1:10" ht="13.8" x14ac:dyDescent="0.3">
      <c r="A232" s="30" t="s">
        <v>291</v>
      </c>
      <c r="B232" s="24" t="s">
        <v>293</v>
      </c>
      <c r="C232" s="25"/>
      <c r="D232" s="26">
        <v>1223264000</v>
      </c>
      <c r="E232" s="26">
        <v>2369853320</v>
      </c>
      <c r="F232" s="26">
        <v>2369853320</v>
      </c>
      <c r="G232" s="29">
        <f t="shared" si="102"/>
        <v>0</v>
      </c>
      <c r="H232" s="25"/>
      <c r="I232" s="27">
        <f t="shared" si="103"/>
        <v>1</v>
      </c>
      <c r="J232" s="10"/>
    </row>
    <row r="233" spans="1:10" ht="13.8" x14ac:dyDescent="0.3">
      <c r="A233" s="30" t="s">
        <v>606</v>
      </c>
      <c r="B233" s="24" t="s">
        <v>607</v>
      </c>
      <c r="C233" s="25"/>
      <c r="D233" s="26">
        <v>0</v>
      </c>
      <c r="E233" s="26">
        <v>162000</v>
      </c>
      <c r="F233" s="26">
        <v>160000</v>
      </c>
      <c r="G233" s="29">
        <f t="shared" si="102"/>
        <v>2000</v>
      </c>
      <c r="H233" s="25"/>
      <c r="I233" s="27">
        <f t="shared" si="103"/>
        <v>0.98765432098765427</v>
      </c>
      <c r="J233" s="10"/>
    </row>
    <row r="234" spans="1:10" ht="13.8" x14ac:dyDescent="0.3">
      <c r="A234" s="30" t="s">
        <v>411</v>
      </c>
      <c r="B234" s="24" t="s">
        <v>294</v>
      </c>
      <c r="C234" s="25"/>
      <c r="D234" s="26">
        <v>0</v>
      </c>
      <c r="E234" s="26">
        <v>47992373</v>
      </c>
      <c r="F234" s="26">
        <v>47992373</v>
      </c>
      <c r="G234" s="29">
        <f t="shared" si="102"/>
        <v>0</v>
      </c>
      <c r="H234" s="25"/>
      <c r="I234" s="27">
        <f t="shared" si="103"/>
        <v>1</v>
      </c>
      <c r="J234" s="10"/>
    </row>
    <row r="235" spans="1:10" ht="13.8" x14ac:dyDescent="0.3">
      <c r="A235" s="30" t="s">
        <v>295</v>
      </c>
      <c r="B235" s="24" t="s">
        <v>294</v>
      </c>
      <c r="C235" s="25"/>
      <c r="D235" s="26">
        <v>201620120</v>
      </c>
      <c r="E235" s="26">
        <v>207658480</v>
      </c>
      <c r="F235" s="26">
        <v>207658480</v>
      </c>
      <c r="G235" s="28">
        <f t="shared" si="102"/>
        <v>0</v>
      </c>
      <c r="H235" s="25"/>
      <c r="I235" s="22">
        <f t="shared" si="103"/>
        <v>1</v>
      </c>
      <c r="J235" s="10"/>
    </row>
    <row r="236" spans="1:10" ht="13.8" x14ac:dyDescent="0.3">
      <c r="A236" s="18" t="s">
        <v>177</v>
      </c>
      <c r="B236" s="18" t="s">
        <v>178</v>
      </c>
      <c r="C236" s="23"/>
      <c r="D236" s="21">
        <f>SUM(D237:D255)</f>
        <v>668320108.875</v>
      </c>
      <c r="E236" s="21">
        <f>SUM(E237:E255)</f>
        <v>1035972046</v>
      </c>
      <c r="F236" s="21">
        <f>SUM(F237:F255)</f>
        <v>944273493</v>
      </c>
      <c r="G236" s="28">
        <f t="shared" si="102"/>
        <v>91698553</v>
      </c>
      <c r="H236" s="23"/>
      <c r="I236" s="22">
        <f t="shared" si="103"/>
        <v>0.91148549485089103</v>
      </c>
      <c r="J236" s="10"/>
    </row>
    <row r="237" spans="1:10" ht="13.8" x14ac:dyDescent="0.3">
      <c r="A237" s="30" t="s">
        <v>438</v>
      </c>
      <c r="B237" s="24" t="s">
        <v>180</v>
      </c>
      <c r="C237" s="23"/>
      <c r="D237" s="26">
        <v>0</v>
      </c>
      <c r="E237" s="26">
        <v>59429503</v>
      </c>
      <c r="F237" s="26">
        <v>54907018</v>
      </c>
      <c r="G237" s="29">
        <f t="shared" si="102"/>
        <v>4522485</v>
      </c>
      <c r="H237" s="23"/>
      <c r="I237" s="27">
        <f t="shared" si="103"/>
        <v>0.92390168566612441</v>
      </c>
      <c r="J237" s="10"/>
    </row>
    <row r="238" spans="1:10" ht="13.8" x14ac:dyDescent="0.3">
      <c r="A238" s="30" t="s">
        <v>439</v>
      </c>
      <c r="B238" s="24" t="s">
        <v>180</v>
      </c>
      <c r="C238" s="23"/>
      <c r="D238" s="26">
        <v>0</v>
      </c>
      <c r="E238" s="26">
        <v>0</v>
      </c>
      <c r="F238" s="26">
        <v>0</v>
      </c>
      <c r="G238" s="29">
        <f t="shared" si="102"/>
        <v>0</v>
      </c>
      <c r="H238" s="23"/>
      <c r="I238" s="27" t="e">
        <f t="shared" si="103"/>
        <v>#DIV/0!</v>
      </c>
      <c r="J238" s="10"/>
    </row>
    <row r="239" spans="1:10" ht="13.8" x14ac:dyDescent="0.3">
      <c r="A239" s="24" t="s">
        <v>179</v>
      </c>
      <c r="B239" s="24" t="s">
        <v>180</v>
      </c>
      <c r="C239" s="25"/>
      <c r="D239" s="26">
        <v>300000000</v>
      </c>
      <c r="E239" s="26">
        <v>457472370</v>
      </c>
      <c r="F239" s="26">
        <v>457472370</v>
      </c>
      <c r="G239" s="29">
        <f t="shared" si="102"/>
        <v>0</v>
      </c>
      <c r="H239" s="25"/>
      <c r="I239" s="27">
        <f t="shared" si="103"/>
        <v>1</v>
      </c>
      <c r="J239" s="10"/>
    </row>
    <row r="240" spans="1:10" ht="13.8" x14ac:dyDescent="0.3">
      <c r="A240" s="30" t="s">
        <v>608</v>
      </c>
      <c r="B240" s="24" t="s">
        <v>180</v>
      </c>
      <c r="C240" s="25"/>
      <c r="D240" s="26">
        <v>0</v>
      </c>
      <c r="E240" s="26">
        <v>65477515</v>
      </c>
      <c r="F240" s="26">
        <v>0</v>
      </c>
      <c r="G240" s="29">
        <f t="shared" ref="G240" si="133">+E240-F240</f>
        <v>65477515</v>
      </c>
      <c r="H240" s="25"/>
      <c r="I240" s="27">
        <f t="shared" ref="I240" si="134">+F240/E240</f>
        <v>0</v>
      </c>
      <c r="J240" s="10"/>
    </row>
    <row r="241" spans="1:10" ht="13.8" x14ac:dyDescent="0.3">
      <c r="A241" s="24" t="s">
        <v>181</v>
      </c>
      <c r="B241" s="24" t="s">
        <v>182</v>
      </c>
      <c r="C241" s="25"/>
      <c r="D241" s="26">
        <v>95000000</v>
      </c>
      <c r="E241" s="26">
        <v>101472000</v>
      </c>
      <c r="F241" s="26">
        <v>101472000</v>
      </c>
      <c r="G241" s="29">
        <f t="shared" si="102"/>
        <v>0</v>
      </c>
      <c r="H241" s="25"/>
      <c r="I241" s="27">
        <f t="shared" si="103"/>
        <v>1</v>
      </c>
      <c r="J241" s="10"/>
    </row>
    <row r="242" spans="1:10" ht="13.8" x14ac:dyDescent="0.3">
      <c r="A242" s="30" t="s">
        <v>609</v>
      </c>
      <c r="B242" s="24" t="s">
        <v>440</v>
      </c>
      <c r="C242" s="25"/>
      <c r="D242" s="26">
        <v>0</v>
      </c>
      <c r="E242" s="26">
        <v>300000</v>
      </c>
      <c r="F242" s="26">
        <v>300000</v>
      </c>
      <c r="G242" s="29">
        <f t="shared" ref="G242" si="135">+E242-F242</f>
        <v>0</v>
      </c>
      <c r="H242" s="25"/>
      <c r="I242" s="27">
        <f t="shared" ref="I242" si="136">+F242/E242</f>
        <v>1</v>
      </c>
      <c r="J242" s="10"/>
    </row>
    <row r="243" spans="1:10" ht="13.8" x14ac:dyDescent="0.3">
      <c r="A243" s="30" t="s">
        <v>551</v>
      </c>
      <c r="B243" s="24" t="s">
        <v>440</v>
      </c>
      <c r="C243" s="25"/>
      <c r="D243" s="26">
        <v>0</v>
      </c>
      <c r="E243" s="26">
        <v>8276900</v>
      </c>
      <c r="F243" s="26">
        <v>0</v>
      </c>
      <c r="G243" s="29">
        <f t="shared" ref="G243" si="137">+E243-F243</f>
        <v>8276900</v>
      </c>
      <c r="H243" s="25"/>
      <c r="I243" s="27">
        <f t="shared" ref="I243" si="138">+F243/E243</f>
        <v>0</v>
      </c>
      <c r="J243" s="10"/>
    </row>
    <row r="244" spans="1:10" ht="13.8" x14ac:dyDescent="0.3">
      <c r="A244" s="30" t="s">
        <v>441</v>
      </c>
      <c r="B244" s="24" t="s">
        <v>440</v>
      </c>
      <c r="C244" s="25"/>
      <c r="D244" s="26">
        <v>18960592</v>
      </c>
      <c r="E244" s="26">
        <v>13267800</v>
      </c>
      <c r="F244" s="26">
        <v>5583800</v>
      </c>
      <c r="G244" s="29">
        <f t="shared" si="102"/>
        <v>7684000</v>
      </c>
      <c r="H244" s="25"/>
      <c r="I244" s="27">
        <f t="shared" si="103"/>
        <v>0.42085349492756902</v>
      </c>
      <c r="J244" s="10"/>
    </row>
    <row r="245" spans="1:10" ht="13.8" x14ac:dyDescent="0.3">
      <c r="A245" s="30" t="s">
        <v>443</v>
      </c>
      <c r="B245" s="24" t="s">
        <v>297</v>
      </c>
      <c r="C245" s="25"/>
      <c r="D245" s="26">
        <v>0</v>
      </c>
      <c r="E245" s="26">
        <v>43315950</v>
      </c>
      <c r="F245" s="26">
        <v>42139950</v>
      </c>
      <c r="G245" s="29">
        <f t="shared" si="102"/>
        <v>1176000</v>
      </c>
      <c r="H245" s="25"/>
      <c r="I245" s="27">
        <f t="shared" si="103"/>
        <v>0.97285064739432014</v>
      </c>
      <c r="J245" s="10"/>
    </row>
    <row r="246" spans="1:10" ht="13.8" x14ac:dyDescent="0.3">
      <c r="A246" s="30" t="s">
        <v>442</v>
      </c>
      <c r="B246" s="24" t="s">
        <v>297</v>
      </c>
      <c r="C246" s="25"/>
      <c r="D246" s="26">
        <v>0</v>
      </c>
      <c r="E246" s="26">
        <v>0</v>
      </c>
      <c r="F246" s="26">
        <v>0</v>
      </c>
      <c r="G246" s="29">
        <f t="shared" si="102"/>
        <v>0</v>
      </c>
      <c r="H246" s="25"/>
      <c r="I246" s="27" t="e">
        <f t="shared" si="103"/>
        <v>#DIV/0!</v>
      </c>
      <c r="J246" s="10"/>
    </row>
    <row r="247" spans="1:10" ht="13.8" x14ac:dyDescent="0.3">
      <c r="A247" s="30" t="s">
        <v>296</v>
      </c>
      <c r="B247" s="24" t="s">
        <v>297</v>
      </c>
      <c r="C247" s="25"/>
      <c r="D247" s="26">
        <v>200000000</v>
      </c>
      <c r="E247" s="26">
        <v>202905675</v>
      </c>
      <c r="F247" s="26">
        <v>202905675</v>
      </c>
      <c r="G247" s="29">
        <f t="shared" si="102"/>
        <v>0</v>
      </c>
      <c r="H247" s="25"/>
      <c r="I247" s="27">
        <f t="shared" si="103"/>
        <v>1</v>
      </c>
      <c r="J247" s="10"/>
    </row>
    <row r="248" spans="1:10" ht="13.8" x14ac:dyDescent="0.3">
      <c r="A248" s="30" t="s">
        <v>479</v>
      </c>
      <c r="B248" s="24" t="s">
        <v>456</v>
      </c>
      <c r="C248" s="25"/>
      <c r="D248" s="26">
        <v>0</v>
      </c>
      <c r="E248" s="26">
        <v>0</v>
      </c>
      <c r="F248" s="26">
        <v>0</v>
      </c>
      <c r="G248" s="29">
        <f t="shared" si="102"/>
        <v>0</v>
      </c>
      <c r="H248" s="25"/>
      <c r="I248" s="27" t="e">
        <f t="shared" si="103"/>
        <v>#DIV/0!</v>
      </c>
      <c r="J248" s="10"/>
    </row>
    <row r="249" spans="1:10" ht="13.8" x14ac:dyDescent="0.3">
      <c r="A249" s="30" t="s">
        <v>455</v>
      </c>
      <c r="B249" s="24" t="s">
        <v>456</v>
      </c>
      <c r="C249" s="25"/>
      <c r="D249" s="26">
        <v>0</v>
      </c>
      <c r="E249" s="26">
        <v>0</v>
      </c>
      <c r="F249" s="26">
        <v>0</v>
      </c>
      <c r="G249" s="29">
        <f t="shared" si="102"/>
        <v>0</v>
      </c>
      <c r="H249" s="25"/>
      <c r="I249" s="27" t="e">
        <f t="shared" si="103"/>
        <v>#DIV/0!</v>
      </c>
      <c r="J249" s="10"/>
    </row>
    <row r="250" spans="1:10" ht="13.8" x14ac:dyDescent="0.3">
      <c r="A250" s="30" t="s">
        <v>581</v>
      </c>
      <c r="B250" s="24" t="s">
        <v>425</v>
      </c>
      <c r="C250" s="25"/>
      <c r="D250" s="26">
        <v>0</v>
      </c>
      <c r="E250" s="26">
        <v>7583333</v>
      </c>
      <c r="F250" s="26">
        <v>7000000</v>
      </c>
      <c r="G250" s="29">
        <f t="shared" si="102"/>
        <v>583333</v>
      </c>
      <c r="H250" s="25"/>
      <c r="I250" s="27">
        <f t="shared" si="103"/>
        <v>0.92307696365173464</v>
      </c>
      <c r="J250" s="10"/>
    </row>
    <row r="251" spans="1:10" ht="13.8" x14ac:dyDescent="0.3">
      <c r="A251" s="30" t="s">
        <v>424</v>
      </c>
      <c r="B251" s="24" t="s">
        <v>425</v>
      </c>
      <c r="C251" s="25"/>
      <c r="D251" s="26">
        <v>0</v>
      </c>
      <c r="E251" s="26">
        <v>0</v>
      </c>
      <c r="F251" s="26">
        <v>0</v>
      </c>
      <c r="G251" s="29">
        <f t="shared" si="102"/>
        <v>0</v>
      </c>
      <c r="H251" s="25"/>
      <c r="I251" s="27" t="e">
        <f t="shared" si="103"/>
        <v>#DIV/0!</v>
      </c>
      <c r="J251" s="10"/>
    </row>
    <row r="252" spans="1:10" ht="13.8" x14ac:dyDescent="0.3">
      <c r="A252" s="24" t="s">
        <v>183</v>
      </c>
      <c r="B252" s="24" t="s">
        <v>184</v>
      </c>
      <c r="C252" s="25"/>
      <c r="D252" s="26">
        <v>8192000</v>
      </c>
      <c r="E252" s="26">
        <v>11471000</v>
      </c>
      <c r="F252" s="26">
        <v>7592680</v>
      </c>
      <c r="G252" s="29">
        <f t="shared" si="102"/>
        <v>3878320</v>
      </c>
      <c r="H252" s="25"/>
      <c r="I252" s="27">
        <f t="shared" si="103"/>
        <v>0.66190218812658008</v>
      </c>
      <c r="J252" s="10"/>
    </row>
    <row r="253" spans="1:10" ht="13.8" x14ac:dyDescent="0.3">
      <c r="A253" s="24" t="s">
        <v>185</v>
      </c>
      <c r="B253" s="24" t="s">
        <v>186</v>
      </c>
      <c r="C253" s="25"/>
      <c r="D253" s="26">
        <v>40000000</v>
      </c>
      <c r="E253" s="26">
        <v>45000000</v>
      </c>
      <c r="F253" s="26">
        <v>45000000</v>
      </c>
      <c r="G253" s="29">
        <f t="shared" si="102"/>
        <v>0</v>
      </c>
      <c r="H253" s="25"/>
      <c r="I253" s="27">
        <f t="shared" si="103"/>
        <v>1</v>
      </c>
      <c r="J253" s="10"/>
    </row>
    <row r="254" spans="1:10" ht="13.8" x14ac:dyDescent="0.3">
      <c r="A254" s="30" t="s">
        <v>527</v>
      </c>
      <c r="B254" s="24" t="s">
        <v>186</v>
      </c>
      <c r="C254" s="25"/>
      <c r="D254" s="26">
        <v>0</v>
      </c>
      <c r="E254" s="26">
        <v>20000000</v>
      </c>
      <c r="F254" s="26">
        <v>19900000</v>
      </c>
      <c r="G254" s="29">
        <f t="shared" ref="G254" si="139">+E254-F254</f>
        <v>100000</v>
      </c>
      <c r="H254" s="25"/>
      <c r="I254" s="27">
        <f t="shared" ref="I254" si="140">+F254/E254</f>
        <v>0.995</v>
      </c>
      <c r="J254" s="10"/>
    </row>
    <row r="255" spans="1:10" ht="13.8" x14ac:dyDescent="0.3">
      <c r="A255" s="30" t="s">
        <v>298</v>
      </c>
      <c r="B255" s="24" t="s">
        <v>187</v>
      </c>
      <c r="C255" s="25"/>
      <c r="D255" s="26">
        <v>6167516.875</v>
      </c>
      <c r="E255" s="26">
        <v>0</v>
      </c>
      <c r="F255" s="26">
        <v>0</v>
      </c>
      <c r="G255" s="29">
        <f t="shared" si="102"/>
        <v>0</v>
      </c>
      <c r="H255" s="25"/>
      <c r="I255" s="27" t="e">
        <f t="shared" si="103"/>
        <v>#DIV/0!</v>
      </c>
      <c r="J255" s="10"/>
    </row>
    <row r="256" spans="1:10" ht="13.8" x14ac:dyDescent="0.3">
      <c r="A256" s="18" t="s">
        <v>188</v>
      </c>
      <c r="B256" s="18" t="s">
        <v>189</v>
      </c>
      <c r="C256" s="23"/>
      <c r="D256" s="21">
        <f>SUM(D257:D264)</f>
        <v>879723705</v>
      </c>
      <c r="E256" s="21">
        <f>SUM(E257:E264)</f>
        <v>1304888565</v>
      </c>
      <c r="F256" s="21">
        <f>SUM(F257:F264)</f>
        <v>1296031262</v>
      </c>
      <c r="G256" s="28">
        <f t="shared" si="102"/>
        <v>8857303</v>
      </c>
      <c r="H256" s="23"/>
      <c r="I256" s="22">
        <f t="shared" si="103"/>
        <v>0.99321221502159462</v>
      </c>
      <c r="J256" s="10"/>
    </row>
    <row r="257" spans="1:11" ht="13.8" x14ac:dyDescent="0.3">
      <c r="A257" s="51" t="s">
        <v>190</v>
      </c>
      <c r="B257" s="24" t="s">
        <v>191</v>
      </c>
      <c r="C257" s="25"/>
      <c r="D257" s="26">
        <v>8185000</v>
      </c>
      <c r="E257" s="26">
        <v>28185000</v>
      </c>
      <c r="F257" s="26">
        <v>28185000</v>
      </c>
      <c r="G257" s="29">
        <f t="shared" si="102"/>
        <v>0</v>
      </c>
      <c r="H257" s="25"/>
      <c r="I257" s="27">
        <f t="shared" si="103"/>
        <v>1</v>
      </c>
      <c r="J257" s="10"/>
    </row>
    <row r="258" spans="1:11" ht="13.8" x14ac:dyDescent="0.3">
      <c r="A258" s="24" t="s">
        <v>192</v>
      </c>
      <c r="B258" s="24" t="s">
        <v>193</v>
      </c>
      <c r="C258" s="25"/>
      <c r="D258" s="26">
        <v>586538705</v>
      </c>
      <c r="E258" s="53">
        <v>586895705</v>
      </c>
      <c r="F258" s="26">
        <v>586895705</v>
      </c>
      <c r="G258" s="29">
        <f t="shared" ref="G258:G264" si="141">+E258-F258</f>
        <v>0</v>
      </c>
      <c r="H258" s="25"/>
      <c r="I258" s="27">
        <f t="shared" si="103"/>
        <v>1</v>
      </c>
      <c r="J258" s="10"/>
    </row>
    <row r="259" spans="1:11" ht="13.8" x14ac:dyDescent="0.3">
      <c r="A259" s="30" t="s">
        <v>426</v>
      </c>
      <c r="B259" s="24" t="s">
        <v>300</v>
      </c>
      <c r="C259" s="25"/>
      <c r="D259" s="26">
        <v>0</v>
      </c>
      <c r="E259" s="26">
        <v>23846667</v>
      </c>
      <c r="F259" s="26">
        <v>23740000</v>
      </c>
      <c r="G259" s="29">
        <f t="shared" si="141"/>
        <v>106667</v>
      </c>
      <c r="H259" s="25"/>
      <c r="I259" s="27">
        <f t="shared" si="103"/>
        <v>0.99552696399878438</v>
      </c>
      <c r="J259" s="10"/>
    </row>
    <row r="260" spans="1:11" ht="13.8" x14ac:dyDescent="0.3">
      <c r="A260" s="30" t="s">
        <v>299</v>
      </c>
      <c r="B260" s="24" t="s">
        <v>300</v>
      </c>
      <c r="C260" s="25"/>
      <c r="D260" s="26">
        <v>35000000</v>
      </c>
      <c r="E260" s="26">
        <v>88738250</v>
      </c>
      <c r="F260" s="26">
        <v>88308250</v>
      </c>
      <c r="G260" s="29">
        <f t="shared" si="141"/>
        <v>430000</v>
      </c>
      <c r="H260" s="25"/>
      <c r="I260" s="27">
        <f t="shared" si="103"/>
        <v>0.99515428803250006</v>
      </c>
      <c r="J260" s="10"/>
    </row>
    <row r="261" spans="1:11" ht="13.8" x14ac:dyDescent="0.3">
      <c r="A261" s="30" t="s">
        <v>444</v>
      </c>
      <c r="B261" s="24" t="s">
        <v>302</v>
      </c>
      <c r="C261" s="25"/>
      <c r="D261" s="26">
        <v>0</v>
      </c>
      <c r="E261" s="26">
        <v>127486288</v>
      </c>
      <c r="F261" s="26">
        <v>119165652</v>
      </c>
      <c r="G261" s="29">
        <f t="shared" si="141"/>
        <v>8320636</v>
      </c>
      <c r="H261" s="25"/>
      <c r="I261" s="27">
        <f t="shared" si="103"/>
        <v>0.93473309066775867</v>
      </c>
      <c r="J261" s="10"/>
    </row>
    <row r="262" spans="1:11" ht="13.8" x14ac:dyDescent="0.3">
      <c r="A262" s="30" t="s">
        <v>445</v>
      </c>
      <c r="B262" s="24" t="s">
        <v>302</v>
      </c>
      <c r="C262" s="25"/>
      <c r="D262" s="26">
        <v>0</v>
      </c>
      <c r="E262" s="26">
        <v>0</v>
      </c>
      <c r="F262" s="26">
        <v>0</v>
      </c>
      <c r="G262" s="29">
        <f t="shared" si="141"/>
        <v>0</v>
      </c>
      <c r="H262" s="25"/>
      <c r="I262" s="27" t="e">
        <f t="shared" si="103"/>
        <v>#DIV/0!</v>
      </c>
      <c r="J262" s="10"/>
    </row>
    <row r="263" spans="1:11" ht="13.8" x14ac:dyDescent="0.3">
      <c r="A263" s="30" t="s">
        <v>480</v>
      </c>
      <c r="B263" s="24" t="s">
        <v>302</v>
      </c>
      <c r="C263" s="25"/>
      <c r="D263" s="26">
        <v>0</v>
      </c>
      <c r="E263" s="26">
        <v>0</v>
      </c>
      <c r="F263" s="26">
        <v>0</v>
      </c>
      <c r="G263" s="29">
        <f t="shared" si="141"/>
        <v>0</v>
      </c>
      <c r="H263" s="25"/>
      <c r="I263" s="27" t="e">
        <f t="shared" si="103"/>
        <v>#DIV/0!</v>
      </c>
      <c r="J263" s="10"/>
    </row>
    <row r="264" spans="1:11" ht="13.8" x14ac:dyDescent="0.3">
      <c r="A264" s="30" t="s">
        <v>301</v>
      </c>
      <c r="B264" s="24" t="s">
        <v>302</v>
      </c>
      <c r="C264" s="25"/>
      <c r="D264" s="26">
        <v>250000000</v>
      </c>
      <c r="E264" s="26">
        <v>449736655</v>
      </c>
      <c r="F264" s="26">
        <v>449736655</v>
      </c>
      <c r="G264" s="29">
        <f t="shared" si="141"/>
        <v>0</v>
      </c>
      <c r="H264" s="25"/>
      <c r="I264" s="27">
        <f t="shared" si="103"/>
        <v>1</v>
      </c>
      <c r="J264" s="10"/>
    </row>
    <row r="265" spans="1:11" ht="13.8" x14ac:dyDescent="0.3">
      <c r="A265" s="18" t="s">
        <v>194</v>
      </c>
      <c r="B265" s="18" t="s">
        <v>195</v>
      </c>
      <c r="C265" s="23"/>
      <c r="D265" s="21">
        <f>SUM(D266:D279)</f>
        <v>9192986468</v>
      </c>
      <c r="E265" s="21">
        <f t="shared" ref="E265:F265" si="142">SUM(E266:E279)</f>
        <v>13043523413</v>
      </c>
      <c r="F265" s="21">
        <f t="shared" si="142"/>
        <v>12883643200</v>
      </c>
      <c r="G265" s="28">
        <f t="shared" si="102"/>
        <v>159880213</v>
      </c>
      <c r="H265" s="23"/>
      <c r="I265" s="22">
        <f t="shared" si="103"/>
        <v>0.98774255943446587</v>
      </c>
      <c r="J265" s="10"/>
    </row>
    <row r="266" spans="1:11" ht="13.8" x14ac:dyDescent="0.3">
      <c r="A266" s="30" t="s">
        <v>552</v>
      </c>
      <c r="B266" s="24" t="s">
        <v>197</v>
      </c>
      <c r="C266" s="25"/>
      <c r="D266" s="26">
        <v>0</v>
      </c>
      <c r="E266" s="26">
        <v>395000000</v>
      </c>
      <c r="F266" s="26">
        <v>389110053</v>
      </c>
      <c r="G266" s="29">
        <f t="shared" ref="G266" si="143">+E266-F266</f>
        <v>5889947</v>
      </c>
      <c r="H266" s="25"/>
      <c r="I266" s="27">
        <f t="shared" ref="I266" si="144">+F266/E266</f>
        <v>0.98508874177215189</v>
      </c>
      <c r="J266" s="10"/>
    </row>
    <row r="267" spans="1:11" ht="13.8" x14ac:dyDescent="0.3">
      <c r="A267" s="24" t="s">
        <v>196</v>
      </c>
      <c r="B267" s="24" t="s">
        <v>197</v>
      </c>
      <c r="C267" s="25"/>
      <c r="D267" s="26">
        <v>4211258502</v>
      </c>
      <c r="E267" s="26">
        <v>4269347831</v>
      </c>
      <c r="F267" s="26">
        <v>4267669230</v>
      </c>
      <c r="G267" s="29">
        <f t="shared" si="102"/>
        <v>1678601</v>
      </c>
      <c r="H267" s="25"/>
      <c r="I267" s="27">
        <f t="shared" si="103"/>
        <v>0.99960682496099018</v>
      </c>
      <c r="J267" s="10"/>
    </row>
    <row r="268" spans="1:11" ht="13.8" x14ac:dyDescent="0.3">
      <c r="A268" s="30" t="s">
        <v>554</v>
      </c>
      <c r="B268" s="24" t="s">
        <v>553</v>
      </c>
      <c r="C268" s="25"/>
      <c r="D268" s="26">
        <v>0</v>
      </c>
      <c r="E268" s="26">
        <v>271000000</v>
      </c>
      <c r="F268" s="26">
        <v>271000000</v>
      </c>
      <c r="G268" s="29">
        <f t="shared" si="102"/>
        <v>0</v>
      </c>
      <c r="H268" s="25"/>
      <c r="I268" s="27">
        <f t="shared" si="103"/>
        <v>1</v>
      </c>
      <c r="J268" s="10"/>
    </row>
    <row r="269" spans="1:11" ht="13.8" x14ac:dyDescent="0.3">
      <c r="A269" s="24" t="s">
        <v>198</v>
      </c>
      <c r="B269" s="24" t="s">
        <v>200</v>
      </c>
      <c r="C269" s="25"/>
      <c r="D269" s="26">
        <v>2910898796</v>
      </c>
      <c r="E269" s="26">
        <v>3007822196</v>
      </c>
      <c r="F269" s="26">
        <v>3003044358</v>
      </c>
      <c r="G269" s="29">
        <f t="shared" si="102"/>
        <v>4777838</v>
      </c>
      <c r="H269" s="25"/>
      <c r="I269" s="27">
        <f t="shared" si="103"/>
        <v>0.99841152911021336</v>
      </c>
      <c r="J269" s="10"/>
      <c r="K269" s="33"/>
    </row>
    <row r="270" spans="1:11" ht="13.8" x14ac:dyDescent="0.3">
      <c r="A270" s="30" t="s">
        <v>412</v>
      </c>
      <c r="B270" s="24" t="s">
        <v>304</v>
      </c>
      <c r="C270" s="25"/>
      <c r="D270" s="26">
        <v>0</v>
      </c>
      <c r="E270" s="26">
        <v>2030002687</v>
      </c>
      <c r="F270" s="26">
        <v>1886975545</v>
      </c>
      <c r="G270" s="29">
        <f t="shared" si="102"/>
        <v>143027142</v>
      </c>
      <c r="H270" s="25"/>
      <c r="I270" s="27">
        <f t="shared" si="103"/>
        <v>0.9295433730625402</v>
      </c>
      <c r="J270" s="10"/>
      <c r="K270" s="33"/>
    </row>
    <row r="271" spans="1:11" ht="13.8" x14ac:dyDescent="0.3">
      <c r="A271" s="30" t="s">
        <v>427</v>
      </c>
      <c r="B271" s="24" t="s">
        <v>304</v>
      </c>
      <c r="C271" s="25"/>
      <c r="D271" s="26">
        <v>0</v>
      </c>
      <c r="E271" s="26">
        <v>0</v>
      </c>
      <c r="F271" s="26">
        <v>0</v>
      </c>
      <c r="G271" s="29">
        <f t="shared" si="102"/>
        <v>0</v>
      </c>
      <c r="H271" s="25"/>
      <c r="I271" s="27" t="e">
        <f t="shared" si="103"/>
        <v>#DIV/0!</v>
      </c>
      <c r="J271" s="10"/>
      <c r="K271" s="33"/>
    </row>
    <row r="272" spans="1:11" ht="13.8" x14ac:dyDescent="0.3">
      <c r="A272" s="30" t="s">
        <v>481</v>
      </c>
      <c r="B272" s="24" t="s">
        <v>304</v>
      </c>
      <c r="C272" s="25"/>
      <c r="D272" s="26">
        <v>0</v>
      </c>
      <c r="E272" s="26">
        <v>0</v>
      </c>
      <c r="F272" s="26">
        <v>0</v>
      </c>
      <c r="G272" s="29">
        <f t="shared" si="102"/>
        <v>0</v>
      </c>
      <c r="H272" s="25"/>
      <c r="I272" s="27" t="e">
        <f t="shared" si="103"/>
        <v>#DIV/0!</v>
      </c>
      <c r="J272" s="10"/>
      <c r="K272" s="33"/>
    </row>
    <row r="273" spans="1:10" ht="13.8" x14ac:dyDescent="0.3">
      <c r="A273" s="30" t="s">
        <v>303</v>
      </c>
      <c r="B273" s="24" t="s">
        <v>304</v>
      </c>
      <c r="C273" s="25"/>
      <c r="D273" s="26">
        <v>2000000000</v>
      </c>
      <c r="E273" s="26">
        <v>2955802699</v>
      </c>
      <c r="F273" s="26">
        <v>2954960074</v>
      </c>
      <c r="G273" s="29">
        <f t="shared" si="102"/>
        <v>842625</v>
      </c>
      <c r="H273" s="25"/>
      <c r="I273" s="27">
        <f t="shared" si="103"/>
        <v>0.99971492515373739</v>
      </c>
      <c r="J273" s="10"/>
    </row>
    <row r="274" spans="1:10" ht="13.8" x14ac:dyDescent="0.3">
      <c r="A274" s="30" t="s">
        <v>501</v>
      </c>
      <c r="B274" s="24" t="s">
        <v>304</v>
      </c>
      <c r="C274" s="25"/>
      <c r="D274" s="26">
        <v>0</v>
      </c>
      <c r="E274" s="26">
        <v>45000000</v>
      </c>
      <c r="F274" s="26">
        <v>41456820</v>
      </c>
      <c r="G274" s="29">
        <f t="shared" si="102"/>
        <v>3543180</v>
      </c>
      <c r="H274" s="25"/>
      <c r="I274" s="27">
        <f t="shared" si="103"/>
        <v>0.92126266666666667</v>
      </c>
      <c r="J274" s="10"/>
    </row>
    <row r="275" spans="1:10" ht="13.8" x14ac:dyDescent="0.3">
      <c r="A275" s="30" t="s">
        <v>482</v>
      </c>
      <c r="B275" s="24" t="s">
        <v>201</v>
      </c>
      <c r="C275" s="25"/>
      <c r="D275" s="26">
        <v>0</v>
      </c>
      <c r="E275" s="26">
        <v>0</v>
      </c>
      <c r="F275" s="26">
        <v>0</v>
      </c>
      <c r="G275" s="29">
        <f t="shared" si="102"/>
        <v>0</v>
      </c>
      <c r="H275" s="25"/>
      <c r="I275" s="27" t="e">
        <f t="shared" si="103"/>
        <v>#DIV/0!</v>
      </c>
      <c r="J275" s="10"/>
    </row>
    <row r="276" spans="1:10" ht="13.8" x14ac:dyDescent="0.3">
      <c r="A276" s="24" t="s">
        <v>202</v>
      </c>
      <c r="B276" s="24" t="s">
        <v>203</v>
      </c>
      <c r="C276" s="25"/>
      <c r="D276" s="26">
        <v>43688000</v>
      </c>
      <c r="E276" s="26">
        <v>43688000</v>
      </c>
      <c r="F276" s="26">
        <v>43688000</v>
      </c>
      <c r="G276" s="29">
        <f t="shared" si="102"/>
        <v>0</v>
      </c>
      <c r="H276" s="25"/>
      <c r="I276" s="27">
        <f t="shared" si="103"/>
        <v>1</v>
      </c>
      <c r="J276" s="10"/>
    </row>
    <row r="277" spans="1:10" ht="13.8" x14ac:dyDescent="0.3">
      <c r="A277" s="30" t="s">
        <v>457</v>
      </c>
      <c r="B277" s="24" t="s">
        <v>205</v>
      </c>
      <c r="C277" s="25"/>
      <c r="D277" s="26">
        <v>0</v>
      </c>
      <c r="E277" s="26">
        <v>0</v>
      </c>
      <c r="F277" s="26">
        <v>0</v>
      </c>
      <c r="G277" s="29">
        <f t="shared" si="102"/>
        <v>0</v>
      </c>
      <c r="H277" s="25"/>
      <c r="I277" s="27" t="e">
        <f t="shared" si="103"/>
        <v>#DIV/0!</v>
      </c>
      <c r="J277" s="10"/>
    </row>
    <row r="278" spans="1:10" ht="13.8" x14ac:dyDescent="0.3">
      <c r="A278" s="30" t="s">
        <v>483</v>
      </c>
      <c r="B278" s="24" t="s">
        <v>205</v>
      </c>
      <c r="C278" s="25"/>
      <c r="D278" s="26">
        <v>0</v>
      </c>
      <c r="E278" s="26">
        <v>0</v>
      </c>
      <c r="F278" s="26">
        <v>0</v>
      </c>
      <c r="G278" s="29">
        <f t="shared" si="102"/>
        <v>0</v>
      </c>
      <c r="H278" s="25"/>
      <c r="I278" s="27" t="e">
        <f t="shared" si="103"/>
        <v>#DIV/0!</v>
      </c>
      <c r="J278" s="10"/>
    </row>
    <row r="279" spans="1:10" ht="13.8" x14ac:dyDescent="0.3">
      <c r="A279" s="24" t="s">
        <v>204</v>
      </c>
      <c r="B279" s="24" t="s">
        <v>205</v>
      </c>
      <c r="C279" s="25"/>
      <c r="D279" s="26">
        <v>27141170</v>
      </c>
      <c r="E279" s="26">
        <v>25860000</v>
      </c>
      <c r="F279" s="26">
        <v>25739120</v>
      </c>
      <c r="G279" s="29">
        <f t="shared" si="102"/>
        <v>120880</v>
      </c>
      <c r="H279" s="25"/>
      <c r="I279" s="27">
        <f t="shared" si="103"/>
        <v>0.99532559938128384</v>
      </c>
      <c r="J279" s="10"/>
    </row>
    <row r="280" spans="1:10" ht="13.8" x14ac:dyDescent="0.3">
      <c r="A280" s="18" t="s">
        <v>206</v>
      </c>
      <c r="B280" s="18" t="s">
        <v>207</v>
      </c>
      <c r="C280" s="23"/>
      <c r="D280" s="21">
        <f>SUM(D281:D283)</f>
        <v>0</v>
      </c>
      <c r="E280" s="21">
        <f t="shared" ref="E280:F280" si="145">SUM(E281:E283)</f>
        <v>4087776</v>
      </c>
      <c r="F280" s="21">
        <f t="shared" si="145"/>
        <v>4087776</v>
      </c>
      <c r="G280" s="28">
        <f t="shared" si="102"/>
        <v>0</v>
      </c>
      <c r="H280" s="23"/>
      <c r="I280" s="22">
        <f t="shared" si="103"/>
        <v>1</v>
      </c>
      <c r="J280" s="10"/>
    </row>
    <row r="281" spans="1:10" ht="13.8" x14ac:dyDescent="0.3">
      <c r="A281" s="24" t="s">
        <v>208</v>
      </c>
      <c r="B281" s="24" t="s">
        <v>209</v>
      </c>
      <c r="C281" s="25"/>
      <c r="D281" s="26">
        <v>0</v>
      </c>
      <c r="E281" s="26">
        <v>0</v>
      </c>
      <c r="F281" s="26">
        <v>0</v>
      </c>
      <c r="G281" s="29">
        <f t="shared" si="102"/>
        <v>0</v>
      </c>
      <c r="H281" s="25"/>
      <c r="I281" s="27" t="e">
        <f t="shared" si="103"/>
        <v>#DIV/0!</v>
      </c>
      <c r="J281" s="10"/>
    </row>
    <row r="282" spans="1:10" ht="13.8" x14ac:dyDescent="0.3">
      <c r="A282" s="30" t="s">
        <v>530</v>
      </c>
      <c r="B282" s="24" t="s">
        <v>528</v>
      </c>
      <c r="C282" s="25"/>
      <c r="D282" s="26">
        <v>0</v>
      </c>
      <c r="E282" s="26">
        <v>1375176</v>
      </c>
      <c r="F282" s="26">
        <v>1375176</v>
      </c>
      <c r="G282" s="29">
        <f t="shared" ref="G282:G283" si="146">+E282-F282</f>
        <v>0</v>
      </c>
      <c r="H282" s="25"/>
      <c r="I282" s="27">
        <f t="shared" ref="I282:I283" si="147">+F282/E282</f>
        <v>1</v>
      </c>
      <c r="J282" s="10"/>
    </row>
    <row r="283" spans="1:10" ht="13.8" x14ac:dyDescent="0.3">
      <c r="A283" s="30" t="s">
        <v>531</v>
      </c>
      <c r="B283" s="24" t="s">
        <v>529</v>
      </c>
      <c r="C283" s="25"/>
      <c r="D283" s="26">
        <v>0</v>
      </c>
      <c r="E283" s="26">
        <v>2712600</v>
      </c>
      <c r="F283" s="26">
        <v>2712600</v>
      </c>
      <c r="G283" s="29">
        <f t="shared" si="146"/>
        <v>0</v>
      </c>
      <c r="H283" s="25"/>
      <c r="I283" s="27">
        <f t="shared" si="147"/>
        <v>1</v>
      </c>
      <c r="J283" s="10"/>
    </row>
    <row r="284" spans="1:10" ht="13.8" x14ac:dyDescent="0.3">
      <c r="A284" s="18" t="s">
        <v>210</v>
      </c>
      <c r="B284" s="18" t="s">
        <v>211</v>
      </c>
      <c r="C284" s="23"/>
      <c r="D284" s="21">
        <f>+D285+D300</f>
        <v>198425852.50999999</v>
      </c>
      <c r="E284" s="21">
        <f>+E285+E300</f>
        <v>306140830</v>
      </c>
      <c r="F284" s="21">
        <f>+F285+F300</f>
        <v>276030651</v>
      </c>
      <c r="G284" s="28">
        <f t="shared" si="102"/>
        <v>30110179</v>
      </c>
      <c r="H284" s="23"/>
      <c r="I284" s="22">
        <f t="shared" si="103"/>
        <v>0.90164598756722514</v>
      </c>
      <c r="J284" s="10"/>
    </row>
    <row r="285" spans="1:10" ht="13.8" x14ac:dyDescent="0.3">
      <c r="A285" s="18" t="s">
        <v>212</v>
      </c>
      <c r="B285" s="18" t="s">
        <v>213</v>
      </c>
      <c r="C285" s="23"/>
      <c r="D285" s="21">
        <f>SUM(D286:D299)</f>
        <v>179858452.50999999</v>
      </c>
      <c r="E285" s="21">
        <f>SUM(E286:E299)</f>
        <v>306140830</v>
      </c>
      <c r="F285" s="21">
        <f>SUM(F286:F299)</f>
        <v>276030651</v>
      </c>
      <c r="G285" s="28">
        <f>+E285-F285</f>
        <v>30110179</v>
      </c>
      <c r="H285" s="23"/>
      <c r="I285" s="22">
        <f t="shared" si="103"/>
        <v>0.90164598756722514</v>
      </c>
      <c r="J285" s="10"/>
    </row>
    <row r="286" spans="1:10" ht="13.8" hidden="1" x14ac:dyDescent="0.3">
      <c r="A286" s="30" t="s">
        <v>458</v>
      </c>
      <c r="B286" s="24" t="s">
        <v>215</v>
      </c>
      <c r="C286" s="23"/>
      <c r="D286" s="26">
        <v>0</v>
      </c>
      <c r="E286" s="26">
        <v>0</v>
      </c>
      <c r="F286" s="26">
        <v>0</v>
      </c>
      <c r="G286" s="29">
        <f t="shared" si="102"/>
        <v>0</v>
      </c>
      <c r="H286" s="36"/>
      <c r="I286" s="27" t="e">
        <f t="shared" si="103"/>
        <v>#DIV/0!</v>
      </c>
      <c r="J286" s="10"/>
    </row>
    <row r="287" spans="1:10" ht="13.8" hidden="1" x14ac:dyDescent="0.3">
      <c r="A287" s="30" t="s">
        <v>459</v>
      </c>
      <c r="B287" s="24" t="s">
        <v>215</v>
      </c>
      <c r="C287" s="23"/>
      <c r="D287" s="26">
        <v>0</v>
      </c>
      <c r="E287" s="26">
        <v>0</v>
      </c>
      <c r="F287" s="26">
        <v>0</v>
      </c>
      <c r="G287" s="29">
        <f t="shared" si="102"/>
        <v>0</v>
      </c>
      <c r="H287" s="36"/>
      <c r="I287" s="27" t="e">
        <f t="shared" si="103"/>
        <v>#DIV/0!</v>
      </c>
      <c r="J287" s="10"/>
    </row>
    <row r="288" spans="1:10" ht="13.8" hidden="1" x14ac:dyDescent="0.3">
      <c r="A288" s="30" t="s">
        <v>484</v>
      </c>
      <c r="B288" s="24" t="s">
        <v>215</v>
      </c>
      <c r="C288" s="23"/>
      <c r="D288" s="26">
        <v>0</v>
      </c>
      <c r="E288" s="26">
        <v>0</v>
      </c>
      <c r="F288" s="26">
        <v>0</v>
      </c>
      <c r="G288" s="29">
        <f t="shared" si="102"/>
        <v>0</v>
      </c>
      <c r="H288" s="36"/>
      <c r="I288" s="27" t="e">
        <f t="shared" si="103"/>
        <v>#DIV/0!</v>
      </c>
      <c r="J288" s="10"/>
    </row>
    <row r="289" spans="1:10" ht="13.8" x14ac:dyDescent="0.3">
      <c r="A289" s="30" t="s">
        <v>458</v>
      </c>
      <c r="B289" s="24" t="s">
        <v>215</v>
      </c>
      <c r="C289" s="25"/>
      <c r="D289" s="26">
        <v>0</v>
      </c>
      <c r="E289" s="26">
        <v>37851668</v>
      </c>
      <c r="F289" s="26">
        <v>32351668</v>
      </c>
      <c r="G289" s="29">
        <f t="shared" ref="G289" si="148">+E289-F289</f>
        <v>5500000</v>
      </c>
      <c r="H289" s="29">
        <f t="shared" ref="H289" si="149">+F289-G289</f>
        <v>26851668</v>
      </c>
      <c r="I289" s="27">
        <f t="shared" ref="I289" si="150">+F289/E289</f>
        <v>0.85469596742737997</v>
      </c>
      <c r="J289" s="10"/>
    </row>
    <row r="290" spans="1:10" ht="13.8" x14ac:dyDescent="0.3">
      <c r="A290" s="24" t="s">
        <v>214</v>
      </c>
      <c r="B290" s="24" t="s">
        <v>215</v>
      </c>
      <c r="C290" s="25"/>
      <c r="D290" s="26">
        <v>104326452.51000001</v>
      </c>
      <c r="E290" s="26">
        <v>114269000</v>
      </c>
      <c r="F290" s="26">
        <v>114148333</v>
      </c>
      <c r="G290" s="29">
        <f t="shared" si="102"/>
        <v>120667</v>
      </c>
      <c r="H290" s="29">
        <f t="shared" si="102"/>
        <v>114027666</v>
      </c>
      <c r="I290" s="27">
        <f t="shared" si="103"/>
        <v>0.99894400931136174</v>
      </c>
      <c r="J290" s="10"/>
    </row>
    <row r="291" spans="1:10" ht="13.8" hidden="1" x14ac:dyDescent="0.3">
      <c r="A291" s="30" t="s">
        <v>428</v>
      </c>
      <c r="B291" s="24" t="s">
        <v>306</v>
      </c>
      <c r="C291" s="25"/>
      <c r="D291" s="26">
        <v>0</v>
      </c>
      <c r="E291" s="26">
        <v>0</v>
      </c>
      <c r="F291" s="26">
        <v>0</v>
      </c>
      <c r="G291" s="29">
        <f t="shared" si="102"/>
        <v>0</v>
      </c>
      <c r="H291" s="29"/>
      <c r="I291" s="27" t="e">
        <f t="shared" si="103"/>
        <v>#DIV/0!</v>
      </c>
      <c r="J291" s="10"/>
    </row>
    <row r="292" spans="1:10" ht="13.8" hidden="1" x14ac:dyDescent="0.3">
      <c r="A292" s="30" t="s">
        <v>429</v>
      </c>
      <c r="B292" s="24" t="s">
        <v>306</v>
      </c>
      <c r="C292" s="25"/>
      <c r="D292" s="26">
        <v>0</v>
      </c>
      <c r="E292" s="26">
        <v>0</v>
      </c>
      <c r="F292" s="26">
        <v>0</v>
      </c>
      <c r="G292" s="29">
        <f t="shared" si="102"/>
        <v>0</v>
      </c>
      <c r="H292" s="29"/>
      <c r="I292" s="27" t="e">
        <f t="shared" si="103"/>
        <v>#DIV/0!</v>
      </c>
      <c r="J292" s="10"/>
    </row>
    <row r="293" spans="1:10" ht="13.8" hidden="1" x14ac:dyDescent="0.3">
      <c r="A293" s="30" t="s">
        <v>305</v>
      </c>
      <c r="B293" s="24" t="s">
        <v>306</v>
      </c>
      <c r="C293" s="25"/>
      <c r="D293" s="26">
        <v>0</v>
      </c>
      <c r="E293" s="26">
        <v>0</v>
      </c>
      <c r="F293" s="26">
        <v>0</v>
      </c>
      <c r="G293" s="29">
        <f t="shared" si="102"/>
        <v>0</v>
      </c>
      <c r="H293" s="25"/>
      <c r="I293" s="27" t="e">
        <f t="shared" si="103"/>
        <v>#DIV/0!</v>
      </c>
      <c r="J293" s="10"/>
    </row>
    <row r="294" spans="1:10" ht="13.8" hidden="1" x14ac:dyDescent="0.3">
      <c r="A294" s="30" t="s">
        <v>460</v>
      </c>
      <c r="B294" s="24" t="s">
        <v>217</v>
      </c>
      <c r="C294" s="25"/>
      <c r="D294" s="26">
        <v>0</v>
      </c>
      <c r="E294" s="26">
        <v>0</v>
      </c>
      <c r="F294" s="26">
        <v>0</v>
      </c>
      <c r="G294" s="29">
        <f t="shared" si="102"/>
        <v>0</v>
      </c>
      <c r="H294" s="25"/>
      <c r="I294" s="27" t="e">
        <f t="shared" si="103"/>
        <v>#DIV/0!</v>
      </c>
      <c r="J294" s="10"/>
    </row>
    <row r="295" spans="1:10" ht="13.8" x14ac:dyDescent="0.3">
      <c r="A295" s="30" t="s">
        <v>610</v>
      </c>
      <c r="B295" s="24" t="s">
        <v>217</v>
      </c>
      <c r="C295" s="25"/>
      <c r="D295" s="26">
        <v>0</v>
      </c>
      <c r="E295" s="26">
        <v>2172940</v>
      </c>
      <c r="F295" s="26">
        <v>2172940</v>
      </c>
      <c r="G295" s="29">
        <f t="shared" si="102"/>
        <v>0</v>
      </c>
      <c r="H295" s="25"/>
      <c r="I295" s="27">
        <f t="shared" si="103"/>
        <v>1</v>
      </c>
      <c r="J295" s="10"/>
    </row>
    <row r="296" spans="1:10" ht="13.8" x14ac:dyDescent="0.3">
      <c r="A296" s="30" t="s">
        <v>460</v>
      </c>
      <c r="B296" s="24" t="s">
        <v>217</v>
      </c>
      <c r="C296" s="25"/>
      <c r="D296" s="26">
        <v>0</v>
      </c>
      <c r="E296" s="26">
        <v>3920287</v>
      </c>
      <c r="F296" s="26">
        <v>2373287</v>
      </c>
      <c r="G296" s="29">
        <f t="shared" ref="G296" si="151">+E296-F296</f>
        <v>1547000</v>
      </c>
      <c r="H296" s="25"/>
      <c r="I296" s="27">
        <f t="shared" ref="I296" si="152">+F296/E296</f>
        <v>0.60538603423677906</v>
      </c>
      <c r="J296" s="10"/>
    </row>
    <row r="297" spans="1:10" ht="13.8" x14ac:dyDescent="0.3">
      <c r="A297" s="24" t="s">
        <v>216</v>
      </c>
      <c r="B297" s="24" t="s">
        <v>217</v>
      </c>
      <c r="C297" s="25"/>
      <c r="D297" s="26">
        <v>0</v>
      </c>
      <c r="E297" s="26">
        <v>52693504</v>
      </c>
      <c r="F297" s="26">
        <v>52693504</v>
      </c>
      <c r="G297" s="29">
        <f t="shared" si="102"/>
        <v>0</v>
      </c>
      <c r="H297" s="25"/>
      <c r="I297" s="27">
        <f t="shared" si="103"/>
        <v>1</v>
      </c>
      <c r="J297" s="10"/>
    </row>
    <row r="298" spans="1:10" ht="13.8" x14ac:dyDescent="0.3">
      <c r="A298" s="24" t="s">
        <v>218</v>
      </c>
      <c r="B298" s="24" t="s">
        <v>219</v>
      </c>
      <c r="C298" s="25"/>
      <c r="D298" s="26">
        <v>75532000</v>
      </c>
      <c r="E298" s="26">
        <v>88843831</v>
      </c>
      <c r="F298" s="26">
        <v>65901319</v>
      </c>
      <c r="G298" s="29">
        <f t="shared" si="102"/>
        <v>22942512</v>
      </c>
      <c r="H298" s="25"/>
      <c r="I298" s="27">
        <f t="shared" si="103"/>
        <v>0.74176584078189967</v>
      </c>
      <c r="J298" s="10"/>
    </row>
    <row r="299" spans="1:10" ht="13.8" x14ac:dyDescent="0.3">
      <c r="A299" s="30" t="s">
        <v>582</v>
      </c>
      <c r="B299" s="24" t="s">
        <v>373</v>
      </c>
      <c r="C299" s="25"/>
      <c r="D299" s="26">
        <v>0</v>
      </c>
      <c r="E299" s="26">
        <v>6389600</v>
      </c>
      <c r="F299" s="26">
        <v>6389600</v>
      </c>
      <c r="G299" s="29">
        <f t="shared" si="102"/>
        <v>0</v>
      </c>
      <c r="H299" s="25"/>
      <c r="I299" s="27">
        <f t="shared" si="103"/>
        <v>1</v>
      </c>
      <c r="J299" s="10"/>
    </row>
    <row r="300" spans="1:10" ht="13.8" x14ac:dyDescent="0.3">
      <c r="A300" s="18" t="s">
        <v>220</v>
      </c>
      <c r="B300" s="18" t="s">
        <v>221</v>
      </c>
      <c r="C300" s="23"/>
      <c r="D300" s="21">
        <f>+D301</f>
        <v>18567400</v>
      </c>
      <c r="E300" s="21">
        <f>+E301</f>
        <v>0</v>
      </c>
      <c r="F300" s="21">
        <f>+F301</f>
        <v>0</v>
      </c>
      <c r="G300" s="28">
        <f t="shared" si="102"/>
        <v>0</v>
      </c>
      <c r="H300" s="23"/>
      <c r="I300" s="22" t="e">
        <f t="shared" si="103"/>
        <v>#DIV/0!</v>
      </c>
      <c r="J300" s="10"/>
    </row>
    <row r="301" spans="1:10" ht="13.8" x14ac:dyDescent="0.3">
      <c r="A301" s="24" t="s">
        <v>222</v>
      </c>
      <c r="B301" s="24" t="s">
        <v>223</v>
      </c>
      <c r="C301" s="25"/>
      <c r="D301" s="26">
        <v>18567400</v>
      </c>
      <c r="E301" s="26">
        <v>0</v>
      </c>
      <c r="F301" s="26">
        <v>0</v>
      </c>
      <c r="G301" s="29">
        <f t="shared" si="102"/>
        <v>0</v>
      </c>
      <c r="H301" s="25"/>
      <c r="I301" s="27" t="e">
        <f t="shared" si="103"/>
        <v>#DIV/0!</v>
      </c>
      <c r="J301" s="10"/>
    </row>
    <row r="302" spans="1:10" ht="13.8" x14ac:dyDescent="0.3">
      <c r="A302" s="18" t="s">
        <v>224</v>
      </c>
      <c r="B302" s="18" t="s">
        <v>225</v>
      </c>
      <c r="C302" s="23"/>
      <c r="D302" s="21">
        <f>+D303</f>
        <v>60000000</v>
      </c>
      <c r="E302" s="21">
        <f>+E303</f>
        <v>160000000</v>
      </c>
      <c r="F302" s="21">
        <f>+F303</f>
        <v>160000000</v>
      </c>
      <c r="G302" s="28">
        <f t="shared" si="102"/>
        <v>0</v>
      </c>
      <c r="H302" s="23"/>
      <c r="I302" s="22">
        <f t="shared" si="103"/>
        <v>1</v>
      </c>
      <c r="J302" s="10"/>
    </row>
    <row r="303" spans="1:10" ht="13.8" x14ac:dyDescent="0.3">
      <c r="A303" s="24" t="s">
        <v>226</v>
      </c>
      <c r="B303" s="24" t="s">
        <v>227</v>
      </c>
      <c r="C303" s="25"/>
      <c r="D303" s="26">
        <v>60000000</v>
      </c>
      <c r="E303" s="26">
        <v>160000000</v>
      </c>
      <c r="F303" s="26">
        <v>160000000</v>
      </c>
      <c r="G303" s="29">
        <f t="shared" si="102"/>
        <v>0</v>
      </c>
      <c r="H303" s="25"/>
      <c r="I303" s="27">
        <f t="shared" si="103"/>
        <v>1</v>
      </c>
      <c r="J303" s="10"/>
    </row>
    <row r="304" spans="1:10" ht="13.8" x14ac:dyDescent="0.3">
      <c r="A304" s="18" t="s">
        <v>228</v>
      </c>
      <c r="B304" s="18" t="s">
        <v>229</v>
      </c>
      <c r="C304" s="23"/>
      <c r="D304" s="21">
        <f>+D317+D319+D324+D329+D305+D311</f>
        <v>477462925</v>
      </c>
      <c r="E304" s="21">
        <f>+E317+E319+E324+E329+E305+E311</f>
        <v>788703849</v>
      </c>
      <c r="F304" s="21">
        <f>+F317+F319+F324+F329+F305+F311</f>
        <v>687515632</v>
      </c>
      <c r="G304" s="28">
        <f t="shared" si="102"/>
        <v>101188217</v>
      </c>
      <c r="H304" s="23"/>
      <c r="I304" s="22">
        <f t="shared" si="103"/>
        <v>0.87170315305510826</v>
      </c>
      <c r="J304" s="10"/>
    </row>
    <row r="305" spans="1:10" ht="13.8" x14ac:dyDescent="0.3">
      <c r="A305" s="31" t="s">
        <v>307</v>
      </c>
      <c r="B305" s="18" t="s">
        <v>308</v>
      </c>
      <c r="C305" s="23"/>
      <c r="D305" s="21">
        <f>SUM(D309:D310)</f>
        <v>117837000</v>
      </c>
      <c r="E305" s="21">
        <f t="shared" ref="E305:F305" si="153">SUM(E309:E310)</f>
        <v>152115446</v>
      </c>
      <c r="F305" s="21">
        <f t="shared" si="153"/>
        <v>121894645</v>
      </c>
      <c r="G305" s="28">
        <f t="shared" si="102"/>
        <v>30220801</v>
      </c>
      <c r="H305" s="23"/>
      <c r="I305" s="22">
        <f>+F305/E305</f>
        <v>0.80132983339509123</v>
      </c>
      <c r="J305" s="10"/>
    </row>
    <row r="306" spans="1:10" ht="13.8" hidden="1" x14ac:dyDescent="0.3">
      <c r="A306" s="30" t="s">
        <v>461</v>
      </c>
      <c r="B306" s="24" t="s">
        <v>308</v>
      </c>
      <c r="C306" s="23"/>
      <c r="D306" s="26">
        <v>0</v>
      </c>
      <c r="E306" s="26">
        <v>0</v>
      </c>
      <c r="F306" s="26">
        <v>0</v>
      </c>
      <c r="G306" s="29">
        <f t="shared" si="102"/>
        <v>0</v>
      </c>
      <c r="H306" s="25"/>
      <c r="I306" s="27" t="e">
        <f t="shared" si="103"/>
        <v>#DIV/0!</v>
      </c>
      <c r="J306" s="10"/>
    </row>
    <row r="307" spans="1:10" ht="13.8" hidden="1" x14ac:dyDescent="0.3">
      <c r="A307" s="30" t="s">
        <v>462</v>
      </c>
      <c r="B307" s="24" t="s">
        <v>308</v>
      </c>
      <c r="C307" s="23"/>
      <c r="D307" s="26">
        <v>0</v>
      </c>
      <c r="E307" s="26">
        <v>0</v>
      </c>
      <c r="F307" s="26">
        <v>0</v>
      </c>
      <c r="G307" s="29">
        <f t="shared" si="102"/>
        <v>0</v>
      </c>
      <c r="H307" s="25"/>
      <c r="I307" s="27" t="e">
        <f t="shared" si="103"/>
        <v>#DIV/0!</v>
      </c>
      <c r="J307" s="10"/>
    </row>
    <row r="308" spans="1:10" ht="13.8" hidden="1" x14ac:dyDescent="0.3">
      <c r="A308" s="30" t="s">
        <v>485</v>
      </c>
      <c r="B308" s="24" t="s">
        <v>308</v>
      </c>
      <c r="C308" s="23"/>
      <c r="D308" s="26">
        <v>0</v>
      </c>
      <c r="E308" s="26">
        <v>0</v>
      </c>
      <c r="F308" s="26">
        <v>0</v>
      </c>
      <c r="G308" s="29">
        <f t="shared" si="102"/>
        <v>0</v>
      </c>
      <c r="H308" s="25"/>
      <c r="I308" s="27" t="e">
        <f t="shared" si="103"/>
        <v>#DIV/0!</v>
      </c>
      <c r="J308" s="10"/>
    </row>
    <row r="309" spans="1:10" ht="13.8" x14ac:dyDescent="0.3">
      <c r="A309" s="30" t="s">
        <v>309</v>
      </c>
      <c r="B309" s="24" t="s">
        <v>308</v>
      </c>
      <c r="C309" s="25"/>
      <c r="D309" s="26">
        <v>117837000</v>
      </c>
      <c r="E309" s="26">
        <v>118153683</v>
      </c>
      <c r="F309" s="26">
        <v>87932882</v>
      </c>
      <c r="G309" s="29">
        <f t="shared" si="102"/>
        <v>30220801</v>
      </c>
      <c r="H309" s="25"/>
      <c r="I309" s="27">
        <f t="shared" si="103"/>
        <v>0.74422463834665231</v>
      </c>
      <c r="J309" s="10"/>
    </row>
    <row r="310" spans="1:10" ht="13.8" x14ac:dyDescent="0.3">
      <c r="A310" s="30" t="s">
        <v>532</v>
      </c>
      <c r="B310" s="24" t="s">
        <v>308</v>
      </c>
      <c r="C310" s="25"/>
      <c r="D310" s="26">
        <v>0</v>
      </c>
      <c r="E310" s="26">
        <v>33961763</v>
      </c>
      <c r="F310" s="26">
        <v>33961763</v>
      </c>
      <c r="G310" s="29">
        <f t="shared" ref="G310" si="154">+E310-F310</f>
        <v>0</v>
      </c>
      <c r="H310" s="25"/>
      <c r="I310" s="27">
        <f t="shared" ref="I310" si="155">+F310/E310</f>
        <v>1</v>
      </c>
      <c r="J310" s="10"/>
    </row>
    <row r="311" spans="1:10" ht="13.8" x14ac:dyDescent="0.3">
      <c r="A311" s="31" t="s">
        <v>310</v>
      </c>
      <c r="B311" s="18" t="s">
        <v>311</v>
      </c>
      <c r="C311" s="23"/>
      <c r="D311" s="21">
        <f>SUM(D312:D316)</f>
        <v>150000000</v>
      </c>
      <c r="E311" s="21">
        <f>SUM(E312:E316)</f>
        <v>347790071</v>
      </c>
      <c r="F311" s="21">
        <f>SUM(F312:F316)</f>
        <v>285563777</v>
      </c>
      <c r="G311" s="28">
        <f t="shared" si="102"/>
        <v>62226294</v>
      </c>
      <c r="H311" s="23"/>
      <c r="I311" s="22">
        <f t="shared" si="103"/>
        <v>0.82108087841300104</v>
      </c>
      <c r="J311" s="10"/>
    </row>
    <row r="312" spans="1:10" ht="13.8" x14ac:dyDescent="0.3">
      <c r="A312" s="30" t="s">
        <v>463</v>
      </c>
      <c r="B312" s="24" t="s">
        <v>311</v>
      </c>
      <c r="C312" s="23"/>
      <c r="D312" s="26">
        <v>0</v>
      </c>
      <c r="E312" s="26">
        <v>0</v>
      </c>
      <c r="F312" s="26">
        <v>0</v>
      </c>
      <c r="G312" s="29">
        <f t="shared" si="102"/>
        <v>0</v>
      </c>
      <c r="H312" s="25"/>
      <c r="I312" s="27" t="e">
        <f t="shared" si="103"/>
        <v>#DIV/0!</v>
      </c>
      <c r="J312" s="10"/>
    </row>
    <row r="313" spans="1:10" ht="13.8" x14ac:dyDescent="0.3">
      <c r="A313" s="30" t="s">
        <v>312</v>
      </c>
      <c r="B313" s="24" t="s">
        <v>311</v>
      </c>
      <c r="C313" s="25"/>
      <c r="D313" s="26">
        <v>80000000</v>
      </c>
      <c r="E313" s="26">
        <v>247790071</v>
      </c>
      <c r="F313" s="26">
        <v>230195449</v>
      </c>
      <c r="G313" s="29">
        <f t="shared" si="102"/>
        <v>17594622</v>
      </c>
      <c r="H313" s="25"/>
      <c r="I313" s="27">
        <f t="shared" si="103"/>
        <v>0.92899383769093802</v>
      </c>
      <c r="J313" s="10"/>
    </row>
    <row r="314" spans="1:10" ht="13.8" x14ac:dyDescent="0.3">
      <c r="A314" s="30" t="s">
        <v>521</v>
      </c>
      <c r="B314" s="24" t="s">
        <v>311</v>
      </c>
      <c r="C314" s="25"/>
      <c r="D314" s="26">
        <v>0</v>
      </c>
      <c r="E314" s="26">
        <v>30000000</v>
      </c>
      <c r="F314" s="26">
        <v>30000000</v>
      </c>
      <c r="G314" s="29">
        <f t="shared" ref="G314" si="156">+E314-F314</f>
        <v>0</v>
      </c>
      <c r="H314" s="25"/>
      <c r="I314" s="27">
        <f t="shared" ref="I314" si="157">+F314/E314</f>
        <v>1</v>
      </c>
      <c r="J314" s="10"/>
    </row>
    <row r="315" spans="1:10" ht="13.8" hidden="1" x14ac:dyDescent="0.3">
      <c r="A315" s="30" t="s">
        <v>413</v>
      </c>
      <c r="B315" s="24" t="s">
        <v>314</v>
      </c>
      <c r="C315" s="25"/>
      <c r="D315" s="26">
        <v>0</v>
      </c>
      <c r="E315" s="26">
        <v>0</v>
      </c>
      <c r="F315" s="26">
        <v>0</v>
      </c>
      <c r="G315" s="29">
        <f t="shared" si="102"/>
        <v>0</v>
      </c>
      <c r="H315" s="25"/>
      <c r="I315" s="27" t="e">
        <f t="shared" si="103"/>
        <v>#DIV/0!</v>
      </c>
      <c r="J315" s="10"/>
    </row>
    <row r="316" spans="1:10" ht="13.8" x14ac:dyDescent="0.3">
      <c r="A316" s="30" t="s">
        <v>313</v>
      </c>
      <c r="B316" s="24" t="s">
        <v>314</v>
      </c>
      <c r="C316" s="25"/>
      <c r="D316" s="26">
        <v>70000000</v>
      </c>
      <c r="E316" s="26">
        <v>70000000</v>
      </c>
      <c r="F316" s="26">
        <v>25368328</v>
      </c>
      <c r="G316" s="29">
        <f t="shared" si="102"/>
        <v>44631672</v>
      </c>
      <c r="H316" s="25"/>
      <c r="I316" s="27">
        <f t="shared" si="103"/>
        <v>0.36240468571428569</v>
      </c>
      <c r="J316" s="10"/>
    </row>
    <row r="317" spans="1:10" ht="13.8" x14ac:dyDescent="0.3">
      <c r="A317" s="18" t="s">
        <v>230</v>
      </c>
      <c r="B317" s="18" t="s">
        <v>231</v>
      </c>
      <c r="C317" s="23"/>
      <c r="D317" s="21">
        <f>+D318</f>
        <v>29625925</v>
      </c>
      <c r="E317" s="21">
        <f>+E318</f>
        <v>29625925</v>
      </c>
      <c r="F317" s="21">
        <f>+F318</f>
        <v>29625925</v>
      </c>
      <c r="G317" s="28">
        <f t="shared" si="102"/>
        <v>0</v>
      </c>
      <c r="H317" s="23"/>
      <c r="I317" s="22">
        <f t="shared" si="103"/>
        <v>1</v>
      </c>
      <c r="J317" s="10"/>
    </row>
    <row r="318" spans="1:10" ht="13.8" x14ac:dyDescent="0.3">
      <c r="A318" s="24" t="s">
        <v>232</v>
      </c>
      <c r="B318" s="24" t="s">
        <v>233</v>
      </c>
      <c r="C318" s="25"/>
      <c r="D318" s="26">
        <v>29625925</v>
      </c>
      <c r="E318" s="26">
        <v>29625925</v>
      </c>
      <c r="F318" s="26">
        <v>29625925</v>
      </c>
      <c r="G318" s="29">
        <f t="shared" si="102"/>
        <v>0</v>
      </c>
      <c r="H318" s="25"/>
      <c r="I318" s="27">
        <f t="shared" si="103"/>
        <v>1</v>
      </c>
      <c r="J318" s="10"/>
    </row>
    <row r="319" spans="1:10" ht="13.8" x14ac:dyDescent="0.3">
      <c r="A319" s="18" t="s">
        <v>234</v>
      </c>
      <c r="B319" s="18" t="s">
        <v>235</v>
      </c>
      <c r="C319" s="23"/>
      <c r="D319" s="21">
        <f>SUM(D320:D323)</f>
        <v>120000000</v>
      </c>
      <c r="E319" s="21">
        <f t="shared" ref="E319:F319" si="158">SUM(E320:E323)</f>
        <v>164572407</v>
      </c>
      <c r="F319" s="21">
        <f t="shared" si="158"/>
        <v>160431285</v>
      </c>
      <c r="G319" s="28">
        <f t="shared" si="102"/>
        <v>4141122</v>
      </c>
      <c r="H319" s="23"/>
      <c r="I319" s="22">
        <f t="shared" si="103"/>
        <v>0.97483708189307827</v>
      </c>
      <c r="J319" s="10"/>
    </row>
    <row r="320" spans="1:10" ht="13.8" x14ac:dyDescent="0.3">
      <c r="A320" s="30" t="s">
        <v>514</v>
      </c>
      <c r="B320" s="24" t="s">
        <v>237</v>
      </c>
      <c r="C320" s="25"/>
      <c r="D320" s="26">
        <v>0</v>
      </c>
      <c r="E320" s="26">
        <v>42953123</v>
      </c>
      <c r="F320" s="26">
        <v>39000000</v>
      </c>
      <c r="G320" s="29">
        <f t="shared" ref="G320" si="159">+E320-F320</f>
        <v>3953123</v>
      </c>
      <c r="H320" s="25"/>
      <c r="I320" s="27">
        <f t="shared" ref="I320" si="160">+F320/E320</f>
        <v>0.90796657556192129</v>
      </c>
      <c r="J320" s="10"/>
    </row>
    <row r="321" spans="1:10" ht="13.8" x14ac:dyDescent="0.3">
      <c r="A321" s="24" t="s">
        <v>236</v>
      </c>
      <c r="B321" s="24" t="s">
        <v>237</v>
      </c>
      <c r="C321" s="25"/>
      <c r="D321" s="26">
        <v>120000000</v>
      </c>
      <c r="E321" s="26">
        <v>120000000</v>
      </c>
      <c r="F321" s="26">
        <v>120000000</v>
      </c>
      <c r="G321" s="29">
        <f t="shared" si="102"/>
        <v>0</v>
      </c>
      <c r="H321" s="25"/>
      <c r="I321" s="27">
        <f t="shared" si="103"/>
        <v>1</v>
      </c>
      <c r="J321" s="10"/>
    </row>
    <row r="322" spans="1:10" ht="13.8" x14ac:dyDescent="0.3">
      <c r="A322" s="30" t="s">
        <v>464</v>
      </c>
      <c r="B322" s="24" t="s">
        <v>237</v>
      </c>
      <c r="C322" s="25"/>
      <c r="D322" s="26">
        <v>0</v>
      </c>
      <c r="E322" s="26">
        <v>0</v>
      </c>
      <c r="F322" s="26">
        <v>0</v>
      </c>
      <c r="G322" s="29">
        <f t="shared" ref="G322" si="161">+E322-F322</f>
        <v>0</v>
      </c>
      <c r="H322" s="25"/>
      <c r="I322" s="27" t="e">
        <f t="shared" si="103"/>
        <v>#DIV/0!</v>
      </c>
      <c r="J322" s="10"/>
    </row>
    <row r="323" spans="1:10" ht="13.8" x14ac:dyDescent="0.3">
      <c r="A323" s="30" t="s">
        <v>515</v>
      </c>
      <c r="B323" s="24" t="s">
        <v>516</v>
      </c>
      <c r="C323" s="25"/>
      <c r="D323" s="26">
        <v>0</v>
      </c>
      <c r="E323" s="26">
        <v>1619284</v>
      </c>
      <c r="F323" s="26">
        <v>1431285</v>
      </c>
      <c r="G323" s="29">
        <f t="shared" ref="G323" si="162">+E323-F323</f>
        <v>187999</v>
      </c>
      <c r="H323" s="25"/>
      <c r="I323" s="27">
        <f t="shared" ref="I323" si="163">+F323/E323</f>
        <v>0.88389992119974015</v>
      </c>
      <c r="J323" s="10"/>
    </row>
    <row r="324" spans="1:10" ht="13.8" x14ac:dyDescent="0.3">
      <c r="A324" s="18" t="s">
        <v>238</v>
      </c>
      <c r="B324" s="18" t="s">
        <v>239</v>
      </c>
      <c r="C324" s="23"/>
      <c r="D324" s="21">
        <f>SUM(D325:D328)</f>
        <v>60000000</v>
      </c>
      <c r="E324" s="21">
        <f t="shared" ref="E324:F324" si="164">SUM(E325:E328)</f>
        <v>94600000</v>
      </c>
      <c r="F324" s="21">
        <f t="shared" si="164"/>
        <v>90000000</v>
      </c>
      <c r="G324" s="28">
        <f>+E324-F324</f>
        <v>4600000</v>
      </c>
      <c r="H324" s="23"/>
      <c r="I324" s="22">
        <f t="shared" si="103"/>
        <v>0.95137420718816068</v>
      </c>
      <c r="J324" s="10"/>
    </row>
    <row r="325" spans="1:10" ht="13.8" x14ac:dyDescent="0.3">
      <c r="A325" s="30" t="s">
        <v>374</v>
      </c>
      <c r="B325" s="24" t="s">
        <v>376</v>
      </c>
      <c r="C325" s="25"/>
      <c r="D325" s="26">
        <v>0</v>
      </c>
      <c r="E325" s="26">
        <v>0</v>
      </c>
      <c r="F325" s="26">
        <v>0</v>
      </c>
      <c r="G325" s="29">
        <f t="shared" ref="G325:G326" si="165">+E325-F325</f>
        <v>0</v>
      </c>
      <c r="H325" s="25"/>
      <c r="I325" s="27" t="e">
        <f t="shared" si="103"/>
        <v>#DIV/0!</v>
      </c>
      <c r="J325" s="10"/>
    </row>
    <row r="326" spans="1:10" ht="13.8" x14ac:dyDescent="0.3">
      <c r="A326" s="30" t="s">
        <v>375</v>
      </c>
      <c r="B326" s="24" t="s">
        <v>377</v>
      </c>
      <c r="C326" s="25"/>
      <c r="D326" s="26">
        <v>0</v>
      </c>
      <c r="E326" s="26">
        <v>30000000</v>
      </c>
      <c r="F326" s="26">
        <v>30000000</v>
      </c>
      <c r="G326" s="29">
        <f t="shared" si="165"/>
        <v>0</v>
      </c>
      <c r="H326" s="25"/>
      <c r="I326" s="27">
        <f t="shared" si="103"/>
        <v>1</v>
      </c>
      <c r="J326" s="10"/>
    </row>
    <row r="327" spans="1:10" ht="13.8" x14ac:dyDescent="0.3">
      <c r="A327" s="24" t="s">
        <v>240</v>
      </c>
      <c r="B327" s="24" t="s">
        <v>241</v>
      </c>
      <c r="C327" s="25"/>
      <c r="D327" s="26">
        <v>60000000</v>
      </c>
      <c r="E327" s="26">
        <v>60000000</v>
      </c>
      <c r="F327" s="26">
        <v>60000000</v>
      </c>
      <c r="G327" s="29">
        <f t="shared" si="102"/>
        <v>0</v>
      </c>
      <c r="H327" s="25"/>
      <c r="I327" s="27">
        <f t="shared" si="103"/>
        <v>1</v>
      </c>
      <c r="J327" s="10"/>
    </row>
    <row r="328" spans="1:10" ht="13.8" x14ac:dyDescent="0.3">
      <c r="A328" s="30" t="s">
        <v>611</v>
      </c>
      <c r="B328" s="24" t="s">
        <v>241</v>
      </c>
      <c r="C328" s="25"/>
      <c r="D328" s="26">
        <v>0</v>
      </c>
      <c r="E328" s="26">
        <v>4600000</v>
      </c>
      <c r="F328" s="26">
        <v>0</v>
      </c>
      <c r="G328" s="29">
        <f t="shared" ref="G328" si="166">+E328-F328</f>
        <v>4600000</v>
      </c>
      <c r="H328" s="25"/>
      <c r="I328" s="27">
        <f t="shared" ref="I328" si="167">+F328/E328</f>
        <v>0</v>
      </c>
      <c r="J328" s="10"/>
    </row>
    <row r="329" spans="1:10" ht="13.8" x14ac:dyDescent="0.3">
      <c r="A329" s="18" t="s">
        <v>242</v>
      </c>
      <c r="B329" s="18" t="s">
        <v>243</v>
      </c>
      <c r="C329" s="23"/>
      <c r="D329" s="21">
        <f>+D330</f>
        <v>0</v>
      </c>
      <c r="E329" s="21">
        <f>+E330</f>
        <v>0</v>
      </c>
      <c r="F329" s="21">
        <f>+F330</f>
        <v>0</v>
      </c>
      <c r="G329" s="28">
        <f t="shared" si="102"/>
        <v>0</v>
      </c>
      <c r="H329" s="23"/>
      <c r="I329" s="22" t="e">
        <f t="shared" si="103"/>
        <v>#DIV/0!</v>
      </c>
      <c r="J329" s="10"/>
    </row>
    <row r="330" spans="1:10" ht="13.8" x14ac:dyDescent="0.3">
      <c r="A330" s="24" t="s">
        <v>244</v>
      </c>
      <c r="B330" s="24" t="s">
        <v>245</v>
      </c>
      <c r="C330" s="25"/>
      <c r="D330" s="26">
        <v>0</v>
      </c>
      <c r="E330" s="26">
        <v>0</v>
      </c>
      <c r="F330" s="26">
        <v>0</v>
      </c>
      <c r="G330" s="29">
        <f t="shared" si="102"/>
        <v>0</v>
      </c>
      <c r="H330" s="25"/>
      <c r="I330" s="27" t="e">
        <f t="shared" si="103"/>
        <v>#DIV/0!</v>
      </c>
      <c r="J330" s="10"/>
    </row>
    <row r="331" spans="1:10" ht="13.8" x14ac:dyDescent="0.3">
      <c r="A331" s="31" t="s">
        <v>517</v>
      </c>
      <c r="B331" s="18" t="s">
        <v>247</v>
      </c>
      <c r="C331" s="23"/>
      <c r="D331" s="21">
        <f>SUM(D332:D333)</f>
        <v>436880000</v>
      </c>
      <c r="E331" s="21">
        <f t="shared" ref="E331:F331" si="168">SUM(E332:E333)</f>
        <v>420041484</v>
      </c>
      <c r="F331" s="21">
        <f t="shared" si="168"/>
        <v>407080785</v>
      </c>
      <c r="G331" s="28">
        <f t="shared" si="102"/>
        <v>12960699</v>
      </c>
      <c r="H331" s="23"/>
      <c r="I331" s="22">
        <f t="shared" si="103"/>
        <v>0.96914424052458592</v>
      </c>
      <c r="J331" s="10"/>
    </row>
    <row r="332" spans="1:10" ht="13.8" x14ac:dyDescent="0.3">
      <c r="A332" s="30" t="s">
        <v>533</v>
      </c>
      <c r="B332" s="24" t="s">
        <v>247</v>
      </c>
      <c r="C332" s="23"/>
      <c r="D332" s="26">
        <v>0</v>
      </c>
      <c r="E332" s="26">
        <v>65041484</v>
      </c>
      <c r="F332" s="26">
        <v>60442936</v>
      </c>
      <c r="G332" s="29">
        <f t="shared" ref="G332" si="169">+E332-F332</f>
        <v>4598548</v>
      </c>
      <c r="H332" s="25"/>
      <c r="I332" s="27">
        <f t="shared" ref="I332" si="170">+F332/E332</f>
        <v>0.9292982306492269</v>
      </c>
      <c r="J332" s="10"/>
    </row>
    <row r="333" spans="1:10" ht="13.8" x14ac:dyDescent="0.3">
      <c r="A333" s="30" t="s">
        <v>518</v>
      </c>
      <c r="B333" s="24" t="s">
        <v>247</v>
      </c>
      <c r="C333" s="25"/>
      <c r="D333" s="26">
        <v>436880000</v>
      </c>
      <c r="E333" s="26">
        <v>355000000</v>
      </c>
      <c r="F333" s="26">
        <v>346637849</v>
      </c>
      <c r="G333" s="29">
        <f t="shared" si="102"/>
        <v>8362151</v>
      </c>
      <c r="H333" s="25"/>
      <c r="I333" s="27">
        <f t="shared" si="103"/>
        <v>0.9764446450704225</v>
      </c>
      <c r="J333" s="10"/>
    </row>
    <row r="334" spans="1:10" ht="13.8" x14ac:dyDescent="0.3">
      <c r="A334" s="31" t="s">
        <v>315</v>
      </c>
      <c r="B334" s="18" t="s">
        <v>316</v>
      </c>
      <c r="C334" s="23"/>
      <c r="D334" s="21">
        <f>SUM(D335:D337)</f>
        <v>450000000</v>
      </c>
      <c r="E334" s="21">
        <f t="shared" ref="E334:F334" si="171">SUM(E335:E337)</f>
        <v>593967392</v>
      </c>
      <c r="F334" s="21">
        <f t="shared" si="171"/>
        <v>567462583</v>
      </c>
      <c r="G334" s="28">
        <f t="shared" si="102"/>
        <v>26504809</v>
      </c>
      <c r="H334" s="23"/>
      <c r="I334" s="22">
        <f t="shared" si="103"/>
        <v>0.95537665980155351</v>
      </c>
      <c r="J334" s="10"/>
    </row>
    <row r="335" spans="1:10" ht="13.8" x14ac:dyDescent="0.3">
      <c r="A335" s="30" t="s">
        <v>555</v>
      </c>
      <c r="B335" s="24" t="s">
        <v>316</v>
      </c>
      <c r="C335" s="25"/>
      <c r="D335" s="26">
        <v>0</v>
      </c>
      <c r="E335" s="26">
        <v>60000000</v>
      </c>
      <c r="F335" s="26">
        <v>59998692</v>
      </c>
      <c r="G335" s="29">
        <f t="shared" ref="G335" si="172">+E335-F335</f>
        <v>1308</v>
      </c>
      <c r="H335" s="25"/>
      <c r="I335" s="27">
        <f t="shared" ref="I335" si="173">+F335/E335</f>
        <v>0.99997820000000004</v>
      </c>
      <c r="J335" s="10"/>
    </row>
    <row r="336" spans="1:10" ht="13.8" x14ac:dyDescent="0.3">
      <c r="A336" s="30" t="s">
        <v>317</v>
      </c>
      <c r="B336" s="24" t="s">
        <v>316</v>
      </c>
      <c r="C336" s="25"/>
      <c r="D336" s="26">
        <v>450000000</v>
      </c>
      <c r="E336" s="26">
        <v>450000000</v>
      </c>
      <c r="F336" s="26">
        <v>428148177</v>
      </c>
      <c r="G336" s="29">
        <f t="shared" si="102"/>
        <v>21851823</v>
      </c>
      <c r="H336" s="25"/>
      <c r="I336" s="27">
        <f t="shared" si="103"/>
        <v>0.9514403933333333</v>
      </c>
      <c r="J336" s="10"/>
    </row>
    <row r="337" spans="1:10" ht="13.8" x14ac:dyDescent="0.3">
      <c r="A337" s="30" t="s">
        <v>502</v>
      </c>
      <c r="B337" s="24" t="s">
        <v>316</v>
      </c>
      <c r="C337" s="25"/>
      <c r="D337" s="26">
        <v>0</v>
      </c>
      <c r="E337" s="26">
        <v>83967392</v>
      </c>
      <c r="F337" s="26">
        <v>79315714</v>
      </c>
      <c r="G337" s="29">
        <f t="shared" ref="G337" si="174">+E337-F337</f>
        <v>4651678</v>
      </c>
      <c r="H337" s="25"/>
      <c r="I337" s="27">
        <f t="shared" ref="I337" si="175">+F337/E337</f>
        <v>0.9446013757340469</v>
      </c>
      <c r="J337" s="10"/>
    </row>
    <row r="338" spans="1:10" ht="13.8" x14ac:dyDescent="0.3">
      <c r="A338" s="18" t="s">
        <v>249</v>
      </c>
      <c r="B338" s="18" t="s">
        <v>266</v>
      </c>
      <c r="C338" s="23"/>
      <c r="D338" s="21">
        <f>+D339</f>
        <v>284521000</v>
      </c>
      <c r="E338" s="21">
        <f>+E339</f>
        <v>284521000</v>
      </c>
      <c r="F338" s="21">
        <f>+F339</f>
        <v>139025034</v>
      </c>
      <c r="G338" s="28">
        <f t="shared" si="102"/>
        <v>145495966</v>
      </c>
      <c r="H338" s="23"/>
      <c r="I338" s="22">
        <f t="shared" si="103"/>
        <v>0.48862837540989945</v>
      </c>
      <c r="J338" s="10"/>
    </row>
    <row r="339" spans="1:10" ht="13.8" x14ac:dyDescent="0.3">
      <c r="A339" s="18" t="s">
        <v>250</v>
      </c>
      <c r="B339" s="18" t="s">
        <v>266</v>
      </c>
      <c r="C339" s="23"/>
      <c r="D339" s="21">
        <f>+D340+D351</f>
        <v>284521000</v>
      </c>
      <c r="E339" s="21">
        <f>+E340+E351</f>
        <v>284521000</v>
      </c>
      <c r="F339" s="21">
        <f>+F340+F351</f>
        <v>139025034</v>
      </c>
      <c r="G339" s="28">
        <f t="shared" ref="G339:G361" si="176">+E339-F339</f>
        <v>145495966</v>
      </c>
      <c r="H339" s="23"/>
      <c r="I339" s="22">
        <f t="shared" ref="I339:I360" si="177">+F339/E339</f>
        <v>0.48862837540989945</v>
      </c>
      <c r="J339" s="10"/>
    </row>
    <row r="340" spans="1:10" ht="13.8" x14ac:dyDescent="0.3">
      <c r="A340" s="18" t="s">
        <v>251</v>
      </c>
      <c r="B340" s="18" t="s">
        <v>57</v>
      </c>
      <c r="C340" s="23"/>
      <c r="D340" s="21">
        <f>SUM(D341:D350)</f>
        <v>160696000</v>
      </c>
      <c r="E340" s="21">
        <f>SUM(E341:E350)</f>
        <v>125696000</v>
      </c>
      <c r="F340" s="21">
        <f>SUM(F341:F350)</f>
        <v>10780000</v>
      </c>
      <c r="G340" s="28">
        <f t="shared" si="176"/>
        <v>114916000</v>
      </c>
      <c r="H340" s="23"/>
      <c r="I340" s="22">
        <f t="shared" si="177"/>
        <v>8.5762474541751524E-2</v>
      </c>
      <c r="J340" s="10"/>
    </row>
    <row r="341" spans="1:10" ht="13.8" x14ac:dyDescent="0.3">
      <c r="A341" s="24" t="s">
        <v>252</v>
      </c>
      <c r="B341" s="24" t="s">
        <v>58</v>
      </c>
      <c r="C341" s="25"/>
      <c r="D341" s="26">
        <v>34500000</v>
      </c>
      <c r="E341" s="26">
        <v>34500000</v>
      </c>
      <c r="F341" s="26">
        <v>0</v>
      </c>
      <c r="G341" s="29">
        <f t="shared" si="176"/>
        <v>34500000</v>
      </c>
      <c r="H341" s="25"/>
      <c r="I341" s="27">
        <f t="shared" si="177"/>
        <v>0</v>
      </c>
      <c r="J341" s="10"/>
    </row>
    <row r="342" spans="1:10" ht="13.8" x14ac:dyDescent="0.3">
      <c r="A342" s="24" t="s">
        <v>253</v>
      </c>
      <c r="B342" s="24" t="s">
        <v>76</v>
      </c>
      <c r="C342" s="25"/>
      <c r="D342" s="26">
        <v>10780000</v>
      </c>
      <c r="E342" s="26">
        <v>10780000</v>
      </c>
      <c r="F342" s="26">
        <v>10780000</v>
      </c>
      <c r="G342" s="29">
        <f t="shared" si="176"/>
        <v>0</v>
      </c>
      <c r="H342" s="25"/>
      <c r="I342" s="27">
        <f t="shared" si="177"/>
        <v>1</v>
      </c>
      <c r="J342" s="10"/>
    </row>
    <row r="343" spans="1:10" ht="13.8" x14ac:dyDescent="0.3">
      <c r="A343" s="24" t="s">
        <v>254</v>
      </c>
      <c r="B343" s="24" t="s">
        <v>267</v>
      </c>
      <c r="C343" s="25"/>
      <c r="D343" s="26">
        <v>88400000</v>
      </c>
      <c r="E343" s="26">
        <v>53400000</v>
      </c>
      <c r="F343" s="26">
        <v>0</v>
      </c>
      <c r="G343" s="29">
        <f t="shared" si="176"/>
        <v>53400000</v>
      </c>
      <c r="H343" s="25"/>
      <c r="I343" s="27">
        <f t="shared" si="177"/>
        <v>0</v>
      </c>
      <c r="J343" s="10"/>
    </row>
    <row r="344" spans="1:10" ht="13.8" x14ac:dyDescent="0.3">
      <c r="A344" s="24" t="s">
        <v>255</v>
      </c>
      <c r="B344" s="24" t="s">
        <v>84</v>
      </c>
      <c r="C344" s="25"/>
      <c r="D344" s="26">
        <v>0</v>
      </c>
      <c r="E344" s="26">
        <v>0</v>
      </c>
      <c r="F344" s="26">
        <v>0</v>
      </c>
      <c r="G344" s="29">
        <f t="shared" si="176"/>
        <v>0</v>
      </c>
      <c r="H344" s="25"/>
      <c r="I344" s="27" t="e">
        <f t="shared" si="177"/>
        <v>#DIV/0!</v>
      </c>
      <c r="J344" s="10"/>
    </row>
    <row r="345" spans="1:10" ht="13.8" x14ac:dyDescent="0.3">
      <c r="A345" s="24" t="s">
        <v>256</v>
      </c>
      <c r="B345" s="24" t="s">
        <v>92</v>
      </c>
      <c r="C345" s="25"/>
      <c r="D345" s="26">
        <v>550000</v>
      </c>
      <c r="E345" s="26">
        <v>550000</v>
      </c>
      <c r="F345" s="26">
        <v>0</v>
      </c>
      <c r="G345" s="29">
        <f t="shared" si="176"/>
        <v>550000</v>
      </c>
      <c r="H345" s="25"/>
      <c r="I345" s="27">
        <f t="shared" si="177"/>
        <v>0</v>
      </c>
      <c r="J345" s="10"/>
    </row>
    <row r="346" spans="1:10" ht="13.8" x14ac:dyDescent="0.3">
      <c r="A346" s="24" t="s">
        <v>257</v>
      </c>
      <c r="B346" s="24" t="s">
        <v>268</v>
      </c>
      <c r="C346" s="25"/>
      <c r="D346" s="26">
        <v>550000</v>
      </c>
      <c r="E346" s="26">
        <v>550000</v>
      </c>
      <c r="F346" s="26">
        <v>0</v>
      </c>
      <c r="G346" s="29">
        <f t="shared" si="176"/>
        <v>550000</v>
      </c>
      <c r="H346" s="25"/>
      <c r="I346" s="27">
        <f t="shared" si="177"/>
        <v>0</v>
      </c>
      <c r="J346" s="10"/>
    </row>
    <row r="347" spans="1:10" ht="13.8" x14ac:dyDescent="0.3">
      <c r="A347" s="24" t="s">
        <v>258</v>
      </c>
      <c r="B347" s="24" t="s">
        <v>107</v>
      </c>
      <c r="C347" s="25"/>
      <c r="D347" s="26">
        <v>1100000</v>
      </c>
      <c r="E347" s="26">
        <v>1100000</v>
      </c>
      <c r="F347" s="26">
        <v>0</v>
      </c>
      <c r="G347" s="29">
        <f t="shared" si="176"/>
        <v>1100000</v>
      </c>
      <c r="H347" s="25"/>
      <c r="I347" s="27">
        <f t="shared" si="177"/>
        <v>0</v>
      </c>
      <c r="J347" s="10"/>
    </row>
    <row r="348" spans="1:10" ht="13.8" x14ac:dyDescent="0.3">
      <c r="A348" s="24" t="s">
        <v>259</v>
      </c>
      <c r="B348" s="24" t="s">
        <v>110</v>
      </c>
      <c r="C348" s="25"/>
      <c r="D348" s="26">
        <v>6468000</v>
      </c>
      <c r="E348" s="26">
        <v>6468000</v>
      </c>
      <c r="F348" s="26">
        <v>0</v>
      </c>
      <c r="G348" s="29">
        <f t="shared" si="176"/>
        <v>6468000</v>
      </c>
      <c r="H348" s="25"/>
      <c r="I348" s="27">
        <f t="shared" si="177"/>
        <v>0</v>
      </c>
      <c r="J348" s="10"/>
    </row>
    <row r="349" spans="1:10" ht="13.8" x14ac:dyDescent="0.3">
      <c r="A349" s="24" t="s">
        <v>260</v>
      </c>
      <c r="B349" s="24" t="s">
        <v>126</v>
      </c>
      <c r="C349" s="25"/>
      <c r="D349" s="26">
        <v>11880000</v>
      </c>
      <c r="E349" s="26">
        <v>11880000</v>
      </c>
      <c r="F349" s="26">
        <v>0</v>
      </c>
      <c r="G349" s="29">
        <f t="shared" si="176"/>
        <v>11880000</v>
      </c>
      <c r="H349" s="25"/>
      <c r="I349" s="27">
        <f t="shared" si="177"/>
        <v>0</v>
      </c>
      <c r="J349" s="10"/>
    </row>
    <row r="350" spans="1:10" ht="13.8" x14ac:dyDescent="0.3">
      <c r="A350" s="24" t="s">
        <v>261</v>
      </c>
      <c r="B350" s="24" t="s">
        <v>146</v>
      </c>
      <c r="C350" s="25"/>
      <c r="D350" s="26">
        <v>6468000</v>
      </c>
      <c r="E350" s="26">
        <v>6468000</v>
      </c>
      <c r="F350" s="26">
        <v>0</v>
      </c>
      <c r="G350" s="29">
        <f t="shared" si="176"/>
        <v>6468000</v>
      </c>
      <c r="H350" s="25"/>
      <c r="I350" s="27">
        <f t="shared" si="177"/>
        <v>0</v>
      </c>
      <c r="J350" s="10"/>
    </row>
    <row r="351" spans="1:10" ht="13.8" x14ac:dyDescent="0.3">
      <c r="A351" s="18" t="s">
        <v>262</v>
      </c>
      <c r="B351" s="18" t="s">
        <v>128</v>
      </c>
      <c r="C351" s="23"/>
      <c r="D351" s="21">
        <f>SUM(D352:D354)</f>
        <v>123825000</v>
      </c>
      <c r="E351" s="21">
        <f>SUM(E352:E354)</f>
        <v>158825000</v>
      </c>
      <c r="F351" s="21">
        <f>SUM(F352:F354)</f>
        <v>128245034</v>
      </c>
      <c r="G351" s="28">
        <f t="shared" si="176"/>
        <v>30579966</v>
      </c>
      <c r="H351" s="23"/>
      <c r="I351" s="22">
        <f t="shared" si="177"/>
        <v>0.80746125609948061</v>
      </c>
      <c r="J351" s="10"/>
    </row>
    <row r="352" spans="1:10" ht="13.8" x14ac:dyDescent="0.3">
      <c r="A352" s="24" t="s">
        <v>263</v>
      </c>
      <c r="B352" s="24" t="s">
        <v>209</v>
      </c>
      <c r="C352" s="25"/>
      <c r="D352" s="26">
        <v>114101000</v>
      </c>
      <c r="E352" s="26">
        <v>149101000</v>
      </c>
      <c r="F352" s="26">
        <v>125168884</v>
      </c>
      <c r="G352" s="29">
        <f t="shared" si="176"/>
        <v>23932116</v>
      </c>
      <c r="H352" s="25"/>
      <c r="I352" s="27">
        <f t="shared" si="177"/>
        <v>0.83949057350386647</v>
      </c>
      <c r="J352" s="10"/>
    </row>
    <row r="353" spans="1:11" ht="13.8" x14ac:dyDescent="0.3">
      <c r="A353" s="24" t="s">
        <v>264</v>
      </c>
      <c r="B353" s="24" t="s">
        <v>217</v>
      </c>
      <c r="C353" s="25"/>
      <c r="D353" s="26">
        <v>0</v>
      </c>
      <c r="E353" s="26">
        <v>0</v>
      </c>
      <c r="F353" s="26">
        <v>0</v>
      </c>
      <c r="G353" s="29">
        <f t="shared" si="176"/>
        <v>0</v>
      </c>
      <c r="H353" s="25"/>
      <c r="I353" s="27" t="e">
        <f t="shared" si="177"/>
        <v>#DIV/0!</v>
      </c>
      <c r="J353" s="10"/>
    </row>
    <row r="354" spans="1:11" ht="13.8" x14ac:dyDescent="0.3">
      <c r="A354" s="24" t="s">
        <v>265</v>
      </c>
      <c r="B354" s="24" t="s">
        <v>219</v>
      </c>
      <c r="C354" s="25"/>
      <c r="D354" s="26">
        <v>9724000</v>
      </c>
      <c r="E354" s="26">
        <v>9724000</v>
      </c>
      <c r="F354" s="26">
        <v>3076150</v>
      </c>
      <c r="G354" s="29">
        <f t="shared" si="176"/>
        <v>6647850</v>
      </c>
      <c r="H354" s="25"/>
      <c r="I354" s="27">
        <f t="shared" si="177"/>
        <v>0.31634615384615383</v>
      </c>
      <c r="J354" s="10"/>
    </row>
    <row r="355" spans="1:11" ht="13.8" x14ac:dyDescent="0.3">
      <c r="A355" s="18">
        <v>24</v>
      </c>
      <c r="B355" s="18" t="s">
        <v>269</v>
      </c>
      <c r="C355" s="23"/>
      <c r="D355" s="21">
        <f>+D356+D360</f>
        <v>2594423256</v>
      </c>
      <c r="E355" s="21">
        <f>+E356+E360</f>
        <v>7392747064</v>
      </c>
      <c r="F355" s="21">
        <f>+F356+F360</f>
        <v>4406121808</v>
      </c>
      <c r="G355" s="28">
        <f t="shared" si="176"/>
        <v>2986625256</v>
      </c>
      <c r="H355" s="23"/>
      <c r="I355" s="22">
        <f t="shared" si="177"/>
        <v>0.59600602723934881</v>
      </c>
      <c r="J355" s="10"/>
    </row>
    <row r="356" spans="1:11" ht="13.8" x14ac:dyDescent="0.3">
      <c r="A356" s="18">
        <v>2402</v>
      </c>
      <c r="B356" s="18" t="s">
        <v>25</v>
      </c>
      <c r="C356" s="23"/>
      <c r="D356" s="21">
        <f t="shared" ref="D356:F358" si="178">+D357</f>
        <v>2594423256</v>
      </c>
      <c r="E356" s="21">
        <f t="shared" si="178"/>
        <v>7392747064</v>
      </c>
      <c r="F356" s="21">
        <f t="shared" si="178"/>
        <v>4406121808</v>
      </c>
      <c r="G356" s="28">
        <f t="shared" si="176"/>
        <v>2986625256</v>
      </c>
      <c r="H356" s="23"/>
      <c r="I356" s="22">
        <f t="shared" si="177"/>
        <v>0.59600602723934881</v>
      </c>
      <c r="J356" s="10"/>
    </row>
    <row r="357" spans="1:11" ht="13.8" x14ac:dyDescent="0.3">
      <c r="A357" s="18">
        <v>240201</v>
      </c>
      <c r="B357" s="18" t="s">
        <v>27</v>
      </c>
      <c r="C357" s="23"/>
      <c r="D357" s="21">
        <f t="shared" si="178"/>
        <v>2594423256</v>
      </c>
      <c r="E357" s="21">
        <f t="shared" si="178"/>
        <v>7392747064</v>
      </c>
      <c r="F357" s="21">
        <f t="shared" si="178"/>
        <v>4406121808</v>
      </c>
      <c r="G357" s="28">
        <f t="shared" si="176"/>
        <v>2986625256</v>
      </c>
      <c r="H357" s="23"/>
      <c r="I357" s="22">
        <f t="shared" si="177"/>
        <v>0.59600602723934881</v>
      </c>
      <c r="J357" s="10"/>
      <c r="K357" s="33"/>
    </row>
    <row r="358" spans="1:11" ht="13.8" x14ac:dyDescent="0.3">
      <c r="A358" s="18">
        <v>24020101</v>
      </c>
      <c r="B358" s="18" t="s">
        <v>29</v>
      </c>
      <c r="C358" s="23"/>
      <c r="D358" s="21">
        <f t="shared" si="178"/>
        <v>2594423256</v>
      </c>
      <c r="E358" s="21">
        <f t="shared" si="178"/>
        <v>7392747064</v>
      </c>
      <c r="F358" s="21">
        <f t="shared" si="178"/>
        <v>4406121808</v>
      </c>
      <c r="G358" s="28">
        <f t="shared" si="176"/>
        <v>2986625256</v>
      </c>
      <c r="H358" s="23"/>
      <c r="I358" s="22">
        <f t="shared" si="177"/>
        <v>0.59600602723934881</v>
      </c>
      <c r="J358" s="10"/>
    </row>
    <row r="359" spans="1:11" ht="13.8" x14ac:dyDescent="0.3">
      <c r="A359" s="24">
        <v>2402010101</v>
      </c>
      <c r="B359" s="24" t="s">
        <v>31</v>
      </c>
      <c r="C359" s="25"/>
      <c r="D359" s="26">
        <v>2594423256</v>
      </c>
      <c r="E359" s="26">
        <v>7392747064</v>
      </c>
      <c r="F359" s="26">
        <v>4406121808</v>
      </c>
      <c r="G359" s="29">
        <f t="shared" si="176"/>
        <v>2986625256</v>
      </c>
      <c r="H359" s="25"/>
      <c r="I359" s="27">
        <f t="shared" si="177"/>
        <v>0.59600602723934881</v>
      </c>
      <c r="J359" s="10"/>
    </row>
    <row r="360" spans="1:11" ht="13.8" hidden="1" x14ac:dyDescent="0.3">
      <c r="A360" s="18">
        <v>240202</v>
      </c>
      <c r="B360" s="18" t="s">
        <v>55</v>
      </c>
      <c r="C360" s="23"/>
      <c r="D360" s="21">
        <f>+D361</f>
        <v>0</v>
      </c>
      <c r="E360" s="21">
        <f>+E361</f>
        <v>0</v>
      </c>
      <c r="F360" s="21">
        <f>+F361</f>
        <v>0</v>
      </c>
      <c r="G360" s="28">
        <f t="shared" si="176"/>
        <v>0</v>
      </c>
      <c r="H360" s="23"/>
      <c r="I360" s="22" t="e">
        <f t="shared" si="177"/>
        <v>#DIV/0!</v>
      </c>
      <c r="J360" s="10"/>
    </row>
    <row r="361" spans="1:11" ht="13.8" hidden="1" x14ac:dyDescent="0.3">
      <c r="A361" s="24">
        <v>24020202</v>
      </c>
      <c r="B361" s="24" t="s">
        <v>128</v>
      </c>
      <c r="C361" s="25"/>
      <c r="D361" s="26"/>
      <c r="E361" s="26"/>
      <c r="F361" s="26"/>
      <c r="G361" s="29">
        <f t="shared" si="176"/>
        <v>0</v>
      </c>
      <c r="H361" s="25"/>
      <c r="I361" s="27">
        <v>0</v>
      </c>
      <c r="J361" s="10"/>
    </row>
    <row r="362" spans="1:11" ht="10.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0"/>
    </row>
    <row r="363" spans="1:11" ht="12.75" customHeight="1" x14ac:dyDescent="0.25">
      <c r="A363" s="11" t="s">
        <v>19</v>
      </c>
      <c r="B363" s="12" t="s">
        <v>20</v>
      </c>
      <c r="C363" s="13"/>
      <c r="D363" s="11"/>
      <c r="E363" s="11"/>
      <c r="F363" s="11"/>
      <c r="G363" s="11"/>
      <c r="H363" s="11"/>
      <c r="I363" s="11"/>
      <c r="J363" s="10"/>
    </row>
    <row r="364" spans="1:11" ht="13.2" x14ac:dyDescent="0.25">
      <c r="A364" s="11"/>
      <c r="B364" s="11" t="s">
        <v>21</v>
      </c>
      <c r="C364" s="13"/>
      <c r="D364" s="11"/>
      <c r="E364" s="11"/>
      <c r="F364" s="11"/>
      <c r="G364" s="11"/>
      <c r="H364" s="11"/>
      <c r="I364" s="11"/>
      <c r="J364" s="10"/>
    </row>
    <row r="365" spans="1:11" ht="12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0"/>
    </row>
    <row r="366" spans="1:11" ht="39" customHeight="1" x14ac:dyDescent="0.25">
      <c r="A366" s="58" t="s">
        <v>22</v>
      </c>
      <c r="B366" s="59"/>
      <c r="C366" s="59"/>
      <c r="D366" s="59"/>
      <c r="E366" s="59"/>
      <c r="F366" s="59"/>
      <c r="G366" s="59"/>
      <c r="H366" s="59"/>
      <c r="I366" s="59"/>
      <c r="J366" s="10"/>
    </row>
    <row r="367" spans="1:11" ht="12.75" customHeight="1" x14ac:dyDescent="0.25">
      <c r="J367" s="10"/>
    </row>
    <row r="368" spans="1:11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  <row r="1283" spans="10:10" ht="12.75" customHeight="1" x14ac:dyDescent="0.25">
      <c r="J1283" s="10"/>
    </row>
    <row r="1284" spans="10:10" ht="12.75" customHeight="1" x14ac:dyDescent="0.25">
      <c r="J1284" s="10"/>
    </row>
    <row r="1285" spans="10:10" ht="12.75" customHeight="1" x14ac:dyDescent="0.25">
      <c r="J1285" s="10"/>
    </row>
    <row r="1286" spans="10:10" ht="12.75" customHeight="1" x14ac:dyDescent="0.25">
      <c r="J1286" s="10"/>
    </row>
    <row r="1287" spans="10:10" ht="12.75" customHeight="1" x14ac:dyDescent="0.25">
      <c r="J1287" s="10"/>
    </row>
    <row r="1288" spans="10:10" ht="12.75" customHeight="1" x14ac:dyDescent="0.25">
      <c r="J1288" s="10"/>
    </row>
    <row r="1289" spans="10:10" ht="12.75" customHeight="1" x14ac:dyDescent="0.25">
      <c r="J1289" s="10"/>
    </row>
    <row r="1290" spans="10:10" ht="12.75" customHeight="1" x14ac:dyDescent="0.25">
      <c r="J1290" s="10"/>
    </row>
    <row r="1291" spans="10:10" ht="12.75" customHeight="1" x14ac:dyDescent="0.25">
      <c r="J1291" s="10"/>
    </row>
    <row r="1292" spans="10:10" ht="12.75" customHeight="1" x14ac:dyDescent="0.25">
      <c r="J1292" s="10"/>
    </row>
    <row r="1293" spans="10:10" ht="12.75" customHeight="1" x14ac:dyDescent="0.25">
      <c r="J1293" s="10"/>
    </row>
    <row r="1294" spans="10:10" ht="12.75" customHeight="1" x14ac:dyDescent="0.25">
      <c r="J1294" s="10"/>
    </row>
    <row r="1295" spans="10:10" ht="12.75" customHeight="1" x14ac:dyDescent="0.25">
      <c r="J1295" s="10"/>
    </row>
    <row r="1296" spans="10:10" ht="12.75" customHeight="1" x14ac:dyDescent="0.25">
      <c r="J1296" s="10"/>
    </row>
    <row r="1297" spans="10:10" ht="12.75" customHeight="1" x14ac:dyDescent="0.25">
      <c r="J1297" s="10"/>
    </row>
    <row r="1298" spans="10:10" ht="12.75" customHeight="1" x14ac:dyDescent="0.25">
      <c r="J1298" s="10"/>
    </row>
    <row r="1299" spans="10:10" ht="12.75" customHeight="1" x14ac:dyDescent="0.25">
      <c r="J1299" s="10"/>
    </row>
    <row r="1300" spans="10:10" ht="12.75" customHeight="1" x14ac:dyDescent="0.25">
      <c r="J1300" s="10"/>
    </row>
    <row r="1301" spans="10:10" ht="12.75" customHeight="1" x14ac:dyDescent="0.25">
      <c r="J1301" s="10"/>
    </row>
    <row r="1302" spans="10:10" ht="12.75" customHeight="1" x14ac:dyDescent="0.25">
      <c r="J1302" s="10"/>
    </row>
    <row r="1303" spans="10:10" ht="12.75" customHeight="1" x14ac:dyDescent="0.25">
      <c r="J1303" s="10"/>
    </row>
    <row r="1304" spans="10:10" ht="12.75" customHeight="1" x14ac:dyDescent="0.25">
      <c r="J1304" s="10"/>
    </row>
    <row r="1305" spans="10:10" ht="12.75" customHeight="1" x14ac:dyDescent="0.25">
      <c r="J1305" s="10"/>
    </row>
    <row r="1306" spans="10:10" ht="12.75" customHeight="1" x14ac:dyDescent="0.25">
      <c r="J1306" s="10"/>
    </row>
    <row r="1307" spans="10:10" ht="12.75" customHeight="1" x14ac:dyDescent="0.25">
      <c r="J1307" s="10"/>
    </row>
    <row r="1308" spans="10:10" ht="12.75" customHeight="1" x14ac:dyDescent="0.25">
      <c r="J1308" s="10"/>
    </row>
    <row r="1309" spans="10:10" ht="12.75" customHeight="1" x14ac:dyDescent="0.25">
      <c r="J1309" s="10"/>
    </row>
    <row r="1310" spans="10:10" ht="12.75" customHeight="1" x14ac:dyDescent="0.25">
      <c r="J1310" s="10"/>
    </row>
    <row r="1311" spans="10:10" ht="12.75" customHeight="1" x14ac:dyDescent="0.25">
      <c r="J1311" s="10"/>
    </row>
    <row r="1312" spans="10:10" ht="12.75" customHeight="1" x14ac:dyDescent="0.25">
      <c r="J1312" s="10"/>
    </row>
    <row r="1313" spans="10:10" ht="12.75" customHeight="1" x14ac:dyDescent="0.25">
      <c r="J1313" s="10"/>
    </row>
    <row r="1314" spans="10:10" ht="12.75" customHeight="1" x14ac:dyDescent="0.25">
      <c r="J1314" s="10"/>
    </row>
    <row r="1315" spans="10:10" ht="12.75" customHeight="1" x14ac:dyDescent="0.25">
      <c r="J1315" s="10"/>
    </row>
    <row r="1316" spans="10:10" ht="12.75" customHeight="1" x14ac:dyDescent="0.25">
      <c r="J1316" s="10"/>
    </row>
    <row r="1317" spans="10:10" ht="12.75" customHeight="1" x14ac:dyDescent="0.25">
      <c r="J1317" s="10"/>
    </row>
    <row r="1318" spans="10:10" ht="12.75" customHeight="1" x14ac:dyDescent="0.25">
      <c r="J1318" s="10"/>
    </row>
    <row r="1319" spans="10:10" ht="12.75" customHeight="1" x14ac:dyDescent="0.25">
      <c r="J1319" s="10"/>
    </row>
    <row r="1320" spans="10:10" ht="12.75" customHeight="1" x14ac:dyDescent="0.25">
      <c r="J1320" s="10"/>
    </row>
    <row r="1321" spans="10:10" ht="12.75" customHeight="1" x14ac:dyDescent="0.25">
      <c r="J1321" s="10"/>
    </row>
    <row r="1322" spans="10:10" ht="12.75" customHeight="1" x14ac:dyDescent="0.25">
      <c r="J1322" s="10"/>
    </row>
    <row r="1323" spans="10:10" ht="12.75" customHeight="1" x14ac:dyDescent="0.25">
      <c r="J1323" s="10"/>
    </row>
    <row r="1324" spans="10:10" ht="12.75" customHeight="1" x14ac:dyDescent="0.25">
      <c r="J1324" s="10"/>
    </row>
    <row r="1325" spans="10:10" ht="12.75" customHeight="1" x14ac:dyDescent="0.25">
      <c r="J1325" s="10"/>
    </row>
    <row r="1326" spans="10:10" ht="12.75" customHeight="1" x14ac:dyDescent="0.25">
      <c r="J1326" s="10"/>
    </row>
    <row r="1327" spans="10:10" ht="12.75" customHeight="1" x14ac:dyDescent="0.25">
      <c r="J1327" s="10"/>
    </row>
    <row r="1328" spans="10:10" ht="12.75" customHeight="1" x14ac:dyDescent="0.25">
      <c r="J1328" s="10"/>
    </row>
    <row r="1329" spans="10:10" ht="12.75" customHeight="1" x14ac:dyDescent="0.25">
      <c r="J1329" s="10"/>
    </row>
    <row r="1330" spans="10:10" ht="12.75" customHeight="1" x14ac:dyDescent="0.25">
      <c r="J1330" s="10"/>
    </row>
    <row r="1331" spans="10:10" ht="12.75" customHeight="1" x14ac:dyDescent="0.25">
      <c r="J1331" s="10"/>
    </row>
    <row r="1332" spans="10:10" ht="12.75" customHeight="1" x14ac:dyDescent="0.25">
      <c r="J1332" s="10"/>
    </row>
    <row r="1333" spans="10:10" ht="12.75" customHeight="1" x14ac:dyDescent="0.25">
      <c r="J1333" s="10"/>
    </row>
    <row r="1334" spans="10:10" ht="12.75" customHeight="1" x14ac:dyDescent="0.25">
      <c r="J1334" s="10"/>
    </row>
    <row r="1335" spans="10:10" ht="12.75" customHeight="1" x14ac:dyDescent="0.25">
      <c r="J1335" s="10"/>
    </row>
    <row r="1336" spans="10:10" ht="12.75" customHeight="1" x14ac:dyDescent="0.25">
      <c r="J1336" s="10"/>
    </row>
    <row r="1337" spans="10:10" ht="12.75" customHeight="1" x14ac:dyDescent="0.25">
      <c r="J1337" s="10"/>
    </row>
    <row r="1338" spans="10:10" ht="12.75" customHeight="1" x14ac:dyDescent="0.25">
      <c r="J1338" s="10"/>
    </row>
    <row r="1339" spans="10:10" ht="12.75" customHeight="1" x14ac:dyDescent="0.25">
      <c r="J1339" s="10"/>
    </row>
  </sheetData>
  <autoFilter ref="A8:I361" xr:uid="{00000000-0009-0000-0000-000001000000}">
    <filterColumn colId="1" showButton="0"/>
    <filterColumn colId="6" showButton="0"/>
  </autoFilter>
  <mergeCells count="10">
    <mergeCell ref="A366:I366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Ejec. Consolidada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OF RECURSOS</cp:lastModifiedBy>
  <cp:lastPrinted>2025-01-08T20:20:07Z</cp:lastPrinted>
  <dcterms:modified xsi:type="dcterms:W3CDTF">2025-03-17T22:17:52Z</dcterms:modified>
</cp:coreProperties>
</file>