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D5BD4263-0D21-4117-9D79-A7652816F42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MEN" sheetId="2" r:id="rId1"/>
    <sheet name="Ejec. Consolidada" sheetId="1" r:id="rId2"/>
  </sheets>
  <externalReferences>
    <externalReference r:id="rId3"/>
  </externalReferences>
  <definedNames>
    <definedName name="_xlnm._FilterDatabase" localSheetId="1" hidden="1">'Ejec. Consolidada'!$A$8:$I$331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0" i="1" l="1"/>
  <c r="G90" i="1" s="1"/>
  <c r="F90" i="1"/>
  <c r="I90" i="1" s="1"/>
  <c r="D90" i="1"/>
  <c r="I91" i="1"/>
  <c r="G91" i="1"/>
  <c r="F54" i="1"/>
  <c r="D54" i="1"/>
  <c r="E54" i="1"/>
  <c r="I56" i="1"/>
  <c r="G56" i="1"/>
  <c r="E43" i="1"/>
  <c r="D43" i="1"/>
  <c r="I55" i="1"/>
  <c r="G55" i="1"/>
  <c r="G54" i="1" s="1"/>
  <c r="F43" i="1"/>
  <c r="I44" i="1"/>
  <c r="G44" i="1"/>
  <c r="G43" i="1" s="1"/>
  <c r="E197" i="1"/>
  <c r="F197" i="1"/>
  <c r="D197" i="1"/>
  <c r="E304" i="1"/>
  <c r="F304" i="1"/>
  <c r="D304" i="1"/>
  <c r="I305" i="1"/>
  <c r="G305" i="1"/>
  <c r="I267" i="1"/>
  <c r="G267" i="1"/>
  <c r="E238" i="1"/>
  <c r="F238" i="1"/>
  <c r="D238" i="1"/>
  <c r="I239" i="1"/>
  <c r="G239" i="1"/>
  <c r="I216" i="1"/>
  <c r="G216" i="1"/>
  <c r="I198" i="1"/>
  <c r="G198" i="1"/>
  <c r="I175" i="1"/>
  <c r="G175" i="1"/>
  <c r="I164" i="1"/>
  <c r="E163" i="1"/>
  <c r="F163" i="1"/>
  <c r="D163" i="1"/>
  <c r="G164" i="1"/>
  <c r="I133" i="1"/>
  <c r="G133" i="1"/>
  <c r="I125" i="1"/>
  <c r="G125" i="1"/>
  <c r="I114" i="1"/>
  <c r="G114" i="1"/>
  <c r="I112" i="1"/>
  <c r="G112" i="1"/>
  <c r="I108" i="1"/>
  <c r="G108" i="1"/>
  <c r="I87" i="1"/>
  <c r="G87" i="1"/>
  <c r="E49" i="1"/>
  <c r="F49" i="1"/>
  <c r="I49" i="1" s="1"/>
  <c r="D49" i="1"/>
  <c r="I51" i="1"/>
  <c r="G51" i="1"/>
  <c r="I50" i="1"/>
  <c r="G50" i="1"/>
  <c r="E151" i="1"/>
  <c r="E301" i="1"/>
  <c r="F301" i="1"/>
  <c r="D301" i="1"/>
  <c r="I302" i="1"/>
  <c r="G302" i="1"/>
  <c r="E276" i="1"/>
  <c r="F276" i="1"/>
  <c r="D276" i="1"/>
  <c r="I281" i="1"/>
  <c r="G281" i="1"/>
  <c r="G255" i="1"/>
  <c r="I255" i="1"/>
  <c r="G256" i="1"/>
  <c r="I256" i="1"/>
  <c r="E253" i="1"/>
  <c r="F253" i="1"/>
  <c r="D253" i="1"/>
  <c r="G227" i="1"/>
  <c r="I227" i="1"/>
  <c r="G189" i="1"/>
  <c r="I189" i="1"/>
  <c r="G149" i="1"/>
  <c r="I149" i="1"/>
  <c r="E147" i="1"/>
  <c r="F147" i="1"/>
  <c r="D147" i="1"/>
  <c r="G18" i="1"/>
  <c r="I285" i="1"/>
  <c r="G285" i="1"/>
  <c r="E39" i="1"/>
  <c r="F39" i="1"/>
  <c r="D39" i="1"/>
  <c r="E310" i="1"/>
  <c r="F45" i="1"/>
  <c r="E45" i="1"/>
  <c r="D45" i="1"/>
  <c r="I48" i="1"/>
  <c r="G48" i="1"/>
  <c r="E38" i="1" l="1"/>
  <c r="K39" i="1" s="1"/>
  <c r="D38" i="1"/>
  <c r="I163" i="1"/>
  <c r="F38" i="1"/>
  <c r="I54" i="1"/>
  <c r="I43" i="1"/>
  <c r="G163" i="1"/>
  <c r="G49" i="1"/>
  <c r="G147" i="1"/>
  <c r="E290" i="1"/>
  <c r="F290" i="1"/>
  <c r="D290" i="1"/>
  <c r="I294" i="1"/>
  <c r="G294" i="1"/>
  <c r="D295" i="1"/>
  <c r="E295" i="1"/>
  <c r="F295" i="1"/>
  <c r="I291" i="1"/>
  <c r="G291" i="1"/>
  <c r="I201" i="1"/>
  <c r="G201" i="1"/>
  <c r="I38" i="1" l="1"/>
  <c r="I295" i="1"/>
  <c r="G295" i="1"/>
  <c r="I157" i="1"/>
  <c r="G157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05" i="2" l="1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E69" i="1"/>
  <c r="F69" i="1"/>
  <c r="D69" i="1"/>
  <c r="G106" i="1"/>
  <c r="I106" i="1"/>
  <c r="I75" i="1"/>
  <c r="G75" i="1"/>
  <c r="G47" i="1"/>
  <c r="I47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31" i="1"/>
  <c r="E118" i="1"/>
  <c r="F118" i="1"/>
  <c r="D118" i="1"/>
  <c r="E65" i="1"/>
  <c r="F65" i="1"/>
  <c r="D65" i="1"/>
  <c r="D151" i="1"/>
  <c r="I290" i="2" l="1"/>
  <c r="E12" i="2"/>
  <c r="I12" i="2" s="1"/>
  <c r="G13" i="2"/>
  <c r="I13" i="2"/>
  <c r="G129" i="2"/>
  <c r="E31" i="2"/>
  <c r="I129" i="2"/>
  <c r="F11" i="2"/>
  <c r="I307" i="1"/>
  <c r="G307" i="1"/>
  <c r="I46" i="1"/>
  <c r="G46" i="1"/>
  <c r="G45" i="1" s="1"/>
  <c r="E328" i="1"/>
  <c r="E327" i="1" s="1"/>
  <c r="E326" i="1" s="1"/>
  <c r="E321" i="1"/>
  <c r="E299" i="1"/>
  <c r="E288" i="1"/>
  <c r="E282" i="1"/>
  <c r="E273" i="1"/>
  <c r="E271" i="1"/>
  <c r="E258" i="1"/>
  <c r="E229" i="1"/>
  <c r="E211" i="1"/>
  <c r="E205" i="1"/>
  <c r="E202" i="1"/>
  <c r="E196" i="1"/>
  <c r="E180" i="1"/>
  <c r="E178" i="1"/>
  <c r="E170" i="1"/>
  <c r="E167" i="1"/>
  <c r="E166" i="1" s="1"/>
  <c r="E161" i="1"/>
  <c r="E146" i="1"/>
  <c r="E145" i="1" s="1"/>
  <c r="E142" i="1"/>
  <c r="E138" i="1"/>
  <c r="E135" i="1"/>
  <c r="E127" i="1"/>
  <c r="E123" i="1"/>
  <c r="E110" i="1"/>
  <c r="E104" i="1"/>
  <c r="E98" i="1"/>
  <c r="E82" i="1"/>
  <c r="E76" i="1"/>
  <c r="E60" i="1"/>
  <c r="E58" i="1"/>
  <c r="E36" i="1"/>
  <c r="E29" i="1"/>
  <c r="E27" i="1"/>
  <c r="E25" i="1"/>
  <c r="E17" i="1"/>
  <c r="E16" i="1" s="1"/>
  <c r="E15" i="1" s="1"/>
  <c r="F10" i="2" l="1"/>
  <c r="G31" i="2"/>
  <c r="I31" i="2"/>
  <c r="E11" i="2"/>
  <c r="G12" i="2"/>
  <c r="E309" i="1"/>
  <c r="E308" i="1" s="1"/>
  <c r="E257" i="1"/>
  <c r="E204" i="1" s="1"/>
  <c r="E19" i="1"/>
  <c r="E13" i="1" s="1"/>
  <c r="E12" i="1" s="1"/>
  <c r="E275" i="1"/>
  <c r="E177" i="1"/>
  <c r="E150" i="1"/>
  <c r="E103" i="1"/>
  <c r="E57" i="1"/>
  <c r="I45" i="1"/>
  <c r="G203" i="1"/>
  <c r="G202" i="1" s="1"/>
  <c r="I203" i="1"/>
  <c r="F202" i="1"/>
  <c r="I202" i="1" s="1"/>
  <c r="D202" i="1"/>
  <c r="I280" i="1"/>
  <c r="I279" i="1"/>
  <c r="I278" i="1"/>
  <c r="I277" i="1"/>
  <c r="I272" i="1"/>
  <c r="I270" i="1"/>
  <c r="I269" i="1"/>
  <c r="I268" i="1"/>
  <c r="I266" i="1"/>
  <c r="I265" i="1"/>
  <c r="I264" i="1"/>
  <c r="I263" i="1"/>
  <c r="I262" i="1"/>
  <c r="I261" i="1"/>
  <c r="I260" i="1"/>
  <c r="I259" i="1"/>
  <c r="I254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32" i="1"/>
  <c r="I233" i="1"/>
  <c r="I234" i="1"/>
  <c r="I235" i="1"/>
  <c r="I236" i="1"/>
  <c r="I199" i="1"/>
  <c r="I194" i="1"/>
  <c r="I193" i="1"/>
  <c r="I192" i="1"/>
  <c r="I185" i="1"/>
  <c r="I182" i="1"/>
  <c r="I174" i="1"/>
  <c r="I172" i="1"/>
  <c r="I171" i="1"/>
  <c r="I169" i="1"/>
  <c r="I162" i="1"/>
  <c r="I160" i="1"/>
  <c r="I154" i="1"/>
  <c r="I152" i="1"/>
  <c r="I148" i="1"/>
  <c r="I141" i="1"/>
  <c r="I140" i="1"/>
  <c r="I139" i="1"/>
  <c r="I136" i="1"/>
  <c r="I134" i="1"/>
  <c r="I130" i="1"/>
  <c r="I129" i="1"/>
  <c r="I128" i="1"/>
  <c r="I124" i="1"/>
  <c r="I122" i="1"/>
  <c r="I121" i="1"/>
  <c r="I120" i="1"/>
  <c r="I119" i="1"/>
  <c r="I116" i="1"/>
  <c r="I115" i="1"/>
  <c r="I113" i="1"/>
  <c r="I111" i="1"/>
  <c r="I107" i="1"/>
  <c r="I105" i="1"/>
  <c r="I101" i="1"/>
  <c r="I100" i="1"/>
  <c r="I99" i="1"/>
  <c r="I93" i="1"/>
  <c r="I94" i="1"/>
  <c r="I95" i="1"/>
  <c r="I96" i="1"/>
  <c r="I97" i="1"/>
  <c r="I89" i="1"/>
  <c r="I88" i="1"/>
  <c r="I86" i="1"/>
  <c r="I85" i="1"/>
  <c r="I84" i="1"/>
  <c r="I83" i="1"/>
  <c r="I81" i="1"/>
  <c r="I80" i="1"/>
  <c r="I78" i="1"/>
  <c r="I77" i="1"/>
  <c r="I74" i="1"/>
  <c r="I73" i="1"/>
  <c r="I72" i="1"/>
  <c r="I71" i="1"/>
  <c r="I68" i="1"/>
  <c r="I66" i="1"/>
  <c r="I62" i="1"/>
  <c r="I63" i="1"/>
  <c r="I64" i="1"/>
  <c r="I59" i="1"/>
  <c r="I53" i="1"/>
  <c r="I42" i="1"/>
  <c r="I41" i="1"/>
  <c r="I40" i="1"/>
  <c r="I37" i="1"/>
  <c r="I35" i="1"/>
  <c r="I28" i="1"/>
  <c r="I23" i="1"/>
  <c r="I22" i="1"/>
  <c r="I18" i="1"/>
  <c r="I14" i="1"/>
  <c r="I286" i="1"/>
  <c r="I284" i="1"/>
  <c r="I283" i="1"/>
  <c r="I293" i="1"/>
  <c r="I296" i="1"/>
  <c r="I297" i="1"/>
  <c r="I300" i="1"/>
  <c r="I316" i="1"/>
  <c r="I317" i="1"/>
  <c r="I206" i="1"/>
  <c r="I208" i="1"/>
  <c r="I209" i="1"/>
  <c r="I212" i="1"/>
  <c r="I213" i="1"/>
  <c r="I214" i="1"/>
  <c r="I215" i="1"/>
  <c r="I217" i="1"/>
  <c r="I218" i="1"/>
  <c r="I219" i="1"/>
  <c r="I220" i="1"/>
  <c r="I221" i="1"/>
  <c r="I222" i="1"/>
  <c r="I223" i="1"/>
  <c r="I224" i="1"/>
  <c r="I225" i="1"/>
  <c r="I226" i="1"/>
  <c r="I228" i="1"/>
  <c r="G139" i="1"/>
  <c r="D17" i="1"/>
  <c r="D16" i="1" s="1"/>
  <c r="D15" i="1" s="1"/>
  <c r="D25" i="1"/>
  <c r="D27" i="1"/>
  <c r="D29" i="1"/>
  <c r="D36" i="1"/>
  <c r="D58" i="1"/>
  <c r="D60" i="1"/>
  <c r="D76" i="1"/>
  <c r="D82" i="1"/>
  <c r="D98" i="1"/>
  <c r="D104" i="1"/>
  <c r="D110" i="1"/>
  <c r="D123" i="1"/>
  <c r="D127" i="1"/>
  <c r="D135" i="1"/>
  <c r="D138" i="1"/>
  <c r="D142" i="1"/>
  <c r="D146" i="1"/>
  <c r="D145" i="1" s="1"/>
  <c r="D161" i="1"/>
  <c r="D167" i="1"/>
  <c r="D166" i="1" s="1"/>
  <c r="D170" i="1"/>
  <c r="D178" i="1"/>
  <c r="D180" i="1"/>
  <c r="D196" i="1"/>
  <c r="D205" i="1"/>
  <c r="D211" i="1"/>
  <c r="D229" i="1"/>
  <c r="D258" i="1"/>
  <c r="D271" i="1"/>
  <c r="D273" i="1"/>
  <c r="D282" i="1"/>
  <c r="D288" i="1"/>
  <c r="D299" i="1"/>
  <c r="D310" i="1"/>
  <c r="E10" i="2" l="1"/>
  <c r="G10" i="2" s="1"/>
  <c r="G11" i="2"/>
  <c r="I11" i="2"/>
  <c r="D177" i="1"/>
  <c r="E144" i="1"/>
  <c r="K146" i="1" s="1"/>
  <c r="E32" i="1"/>
  <c r="D275" i="1"/>
  <c r="D257" i="1"/>
  <c r="D204" i="1" s="1"/>
  <c r="D103" i="1"/>
  <c r="D57" i="1"/>
  <c r="D19" i="1"/>
  <c r="D13" i="1" s="1"/>
  <c r="D12" i="1" s="1"/>
  <c r="D150" i="1"/>
  <c r="I10" i="2" l="1"/>
  <c r="E31" i="1"/>
  <c r="E11" i="1" s="1"/>
  <c r="D144" i="1"/>
  <c r="D32" i="1"/>
  <c r="D31" i="1" l="1"/>
  <c r="D11" i="1" s="1"/>
  <c r="D330" i="1" l="1"/>
  <c r="D328" i="1"/>
  <c r="D327" i="1" s="1"/>
  <c r="D326" i="1" s="1"/>
  <c r="D321" i="1"/>
  <c r="D309" i="1" s="1"/>
  <c r="D308" i="1" s="1"/>
  <c r="D325" i="1" l="1"/>
  <c r="D10" i="1" s="1"/>
  <c r="G279" i="1" l="1"/>
  <c r="G261" i="1"/>
  <c r="G251" i="1"/>
  <c r="G247" i="1"/>
  <c r="G245" i="1"/>
  <c r="G236" i="1"/>
  <c r="G233" i="1"/>
  <c r="G223" i="1"/>
  <c r="G221" i="1"/>
  <c r="G194" i="1"/>
  <c r="F138" i="1"/>
  <c r="G101" i="1" l="1"/>
  <c r="G100" i="1"/>
  <c r="F36" i="1"/>
  <c r="G37" i="1"/>
  <c r="I36" i="1" l="1"/>
  <c r="G36" i="1"/>
  <c r="G283" i="1" l="1"/>
  <c r="F282" i="1"/>
  <c r="G278" i="1"/>
  <c r="G277" i="1"/>
  <c r="G259" i="1"/>
  <c r="G260" i="1"/>
  <c r="F258" i="1"/>
  <c r="G222" i="1"/>
  <c r="G185" i="1"/>
  <c r="G174" i="1"/>
  <c r="G172" i="1"/>
  <c r="F167" i="1"/>
  <c r="G116" i="1"/>
  <c r="G73" i="1"/>
  <c r="G23" i="1"/>
  <c r="I276" i="1" l="1"/>
  <c r="G258" i="1"/>
  <c r="G234" i="1" l="1"/>
  <c r="G86" i="1" l="1"/>
  <c r="G85" i="1" l="1"/>
  <c r="G235" i="1" l="1"/>
  <c r="G219" i="1"/>
  <c r="G218" i="1"/>
  <c r="G217" i="1"/>
  <c r="G213" i="1"/>
  <c r="F211" i="1"/>
  <c r="G212" i="1"/>
  <c r="G182" i="1"/>
  <c r="G156" i="1"/>
  <c r="I156" i="1"/>
  <c r="G154" i="1"/>
  <c r="G113" i="1"/>
  <c r="G66" i="1"/>
  <c r="I24" i="1"/>
  <c r="F205" i="1" l="1"/>
  <c r="G206" i="1"/>
  <c r="G264" i="1" l="1"/>
  <c r="G263" i="1"/>
  <c r="G244" i="1"/>
  <c r="G232" i="1"/>
  <c r="G224" i="1"/>
  <c r="G193" i="1"/>
  <c r="G192" i="1"/>
  <c r="F151" i="1"/>
  <c r="G152" i="1"/>
  <c r="G121" i="1"/>
  <c r="G119" i="1"/>
  <c r="G118" i="1" l="1"/>
  <c r="G286" i="1"/>
  <c r="G243" i="1"/>
  <c r="G209" i="1"/>
  <c r="G208" i="1"/>
  <c r="F170" i="1"/>
  <c r="G171" i="1"/>
  <c r="G141" i="1"/>
  <c r="G122" i="1"/>
  <c r="F110" i="1"/>
  <c r="G115" i="1"/>
  <c r="F82" i="1"/>
  <c r="I82" i="1" s="1"/>
  <c r="G89" i="1"/>
  <c r="F76" i="1"/>
  <c r="G80" i="1"/>
  <c r="G71" i="1"/>
  <c r="I70" i="1"/>
  <c r="G70" i="1"/>
  <c r="G62" i="1"/>
  <c r="G20" i="1" l="1"/>
  <c r="G69" i="1"/>
  <c r="G134" i="1" l="1"/>
  <c r="G130" i="1"/>
  <c r="G129" i="1"/>
  <c r="G128" i="1"/>
  <c r="F127" i="1"/>
  <c r="F104" i="1"/>
  <c r="G105" i="1"/>
  <c r="F60" i="1"/>
  <c r="G60" i="1" s="1"/>
  <c r="G64" i="1"/>
  <c r="G30" i="1"/>
  <c r="G28" i="1"/>
  <c r="G27" i="1" s="1"/>
  <c r="G26" i="1"/>
  <c r="G24" i="1"/>
  <c r="F27" i="1"/>
  <c r="I27" i="1" l="1"/>
  <c r="G297" i="1"/>
  <c r="G296" i="1"/>
  <c r="G293" i="1"/>
  <c r="G270" i="1"/>
  <c r="G138" i="1"/>
  <c r="G140" i="1"/>
  <c r="F135" i="1"/>
  <c r="G136" i="1"/>
  <c r="G131" i="1"/>
  <c r="F123" i="1"/>
  <c r="G124" i="1"/>
  <c r="G120" i="1"/>
  <c r="G107" i="1"/>
  <c r="F98" i="1"/>
  <c r="G99" i="1"/>
  <c r="G97" i="1"/>
  <c r="G96" i="1"/>
  <c r="G94" i="1"/>
  <c r="G93" i="1"/>
  <c r="G88" i="1"/>
  <c r="G84" i="1"/>
  <c r="G83" i="1"/>
  <c r="G81" i="1"/>
  <c r="G74" i="1"/>
  <c r="G68" i="1"/>
  <c r="G59" i="1"/>
  <c r="G58" i="1" s="1"/>
  <c r="F58" i="1"/>
  <c r="I39" i="1"/>
  <c r="G41" i="1"/>
  <c r="G42" i="1"/>
  <c r="G40" i="1"/>
  <c r="G39" i="1" l="1"/>
  <c r="G38" i="1" s="1"/>
  <c r="I58" i="1"/>
  <c r="G65" i="1"/>
  <c r="I138" i="1"/>
  <c r="I118" i="1"/>
  <c r="I306" i="1"/>
  <c r="G306" i="1"/>
  <c r="F229" i="1"/>
  <c r="I287" i="1"/>
  <c r="G287" i="1"/>
  <c r="G280" i="1"/>
  <c r="G284" i="1"/>
  <c r="G265" i="1"/>
  <c r="G246" i="1"/>
  <c r="G237" i="1"/>
  <c r="I237" i="1"/>
  <c r="G231" i="1"/>
  <c r="G220" i="1"/>
  <c r="I207" i="1"/>
  <c r="I210" i="1"/>
  <c r="G207" i="1"/>
  <c r="G210" i="1"/>
  <c r="F178" i="1"/>
  <c r="I179" i="1"/>
  <c r="G179" i="1"/>
  <c r="G199" i="1"/>
  <c r="F196" i="1"/>
  <c r="F180" i="1"/>
  <c r="G195" i="1"/>
  <c r="I195" i="1"/>
  <c r="G191" i="1"/>
  <c r="I191" i="1"/>
  <c r="G190" i="1"/>
  <c r="I190" i="1"/>
  <c r="G188" i="1"/>
  <c r="I188" i="1"/>
  <c r="G187" i="1"/>
  <c r="I187" i="1"/>
  <c r="G186" i="1"/>
  <c r="I186" i="1"/>
  <c r="I183" i="1"/>
  <c r="I184" i="1"/>
  <c r="G181" i="1"/>
  <c r="G183" i="1"/>
  <c r="G184" i="1"/>
  <c r="G158" i="1"/>
  <c r="I158" i="1"/>
  <c r="G160" i="1"/>
  <c r="G14" i="1"/>
  <c r="G22" i="1"/>
  <c r="F17" i="1"/>
  <c r="G29" i="1"/>
  <c r="G25" i="1"/>
  <c r="F29" i="1"/>
  <c r="F25" i="1"/>
  <c r="H15" i="1"/>
  <c r="I26" i="1"/>
  <c r="I30" i="1"/>
  <c r="I52" i="1"/>
  <c r="I61" i="1"/>
  <c r="I67" i="1"/>
  <c r="I79" i="1"/>
  <c r="I92" i="1"/>
  <c r="I102" i="1"/>
  <c r="I109" i="1"/>
  <c r="I117" i="1"/>
  <c r="I126" i="1"/>
  <c r="I132" i="1"/>
  <c r="I137" i="1"/>
  <c r="I143" i="1"/>
  <c r="I153" i="1"/>
  <c r="I155" i="1"/>
  <c r="I165" i="1"/>
  <c r="I168" i="1"/>
  <c r="I173" i="1"/>
  <c r="I176" i="1"/>
  <c r="I181" i="1"/>
  <c r="I200" i="1"/>
  <c r="I230" i="1"/>
  <c r="I231" i="1"/>
  <c r="I240" i="1"/>
  <c r="I274" i="1"/>
  <c r="I289" i="1"/>
  <c r="I292" i="1"/>
  <c r="I298" i="1"/>
  <c r="I303" i="1"/>
  <c r="I311" i="1"/>
  <c r="I312" i="1"/>
  <c r="I313" i="1"/>
  <c r="I314" i="1"/>
  <c r="I315" i="1"/>
  <c r="I318" i="1"/>
  <c r="I319" i="1"/>
  <c r="I320" i="1"/>
  <c r="I322" i="1"/>
  <c r="I323" i="1"/>
  <c r="I324" i="1"/>
  <c r="I329" i="1"/>
  <c r="G35" i="1"/>
  <c r="G52" i="1"/>
  <c r="G53" i="1"/>
  <c r="G61" i="1"/>
  <c r="G63" i="1"/>
  <c r="G67" i="1"/>
  <c r="G72" i="1"/>
  <c r="G77" i="1"/>
  <c r="G78" i="1"/>
  <c r="G79" i="1"/>
  <c r="G92" i="1"/>
  <c r="G95" i="1"/>
  <c r="G102" i="1"/>
  <c r="G109" i="1"/>
  <c r="G111" i="1"/>
  <c r="G117" i="1"/>
  <c r="G126" i="1"/>
  <c r="G132" i="1"/>
  <c r="G137" i="1"/>
  <c r="G143" i="1"/>
  <c r="G148" i="1"/>
  <c r="G153" i="1"/>
  <c r="G155" i="1"/>
  <c r="G162" i="1"/>
  <c r="G165" i="1"/>
  <c r="G168" i="1"/>
  <c r="G167" i="1" s="1"/>
  <c r="G173" i="1"/>
  <c r="G176" i="1"/>
  <c r="G200" i="1"/>
  <c r="G214" i="1"/>
  <c r="G215" i="1"/>
  <c r="G225" i="1"/>
  <c r="G226" i="1"/>
  <c r="G228" i="1"/>
  <c r="G230" i="1"/>
  <c r="G240" i="1"/>
  <c r="G241" i="1"/>
  <c r="G242" i="1"/>
  <c r="G248" i="1"/>
  <c r="G249" i="1"/>
  <c r="G250" i="1"/>
  <c r="G252" i="1"/>
  <c r="G254" i="1"/>
  <c r="G262" i="1"/>
  <c r="H262" i="1" s="1"/>
  <c r="G266" i="1"/>
  <c r="G268" i="1"/>
  <c r="G269" i="1"/>
  <c r="G272" i="1"/>
  <c r="G274" i="1"/>
  <c r="G289" i="1"/>
  <c r="G292" i="1"/>
  <c r="G298" i="1"/>
  <c r="G300" i="1"/>
  <c r="G303" i="1"/>
  <c r="G311" i="1"/>
  <c r="G312" i="1"/>
  <c r="G313" i="1"/>
  <c r="G314" i="1"/>
  <c r="G315" i="1"/>
  <c r="G316" i="1"/>
  <c r="G317" i="1"/>
  <c r="G318" i="1"/>
  <c r="G319" i="1"/>
  <c r="G320" i="1"/>
  <c r="G322" i="1"/>
  <c r="G323" i="1"/>
  <c r="G324" i="1"/>
  <c r="G329" i="1"/>
  <c r="G331" i="1"/>
  <c r="F330" i="1"/>
  <c r="F328" i="1"/>
  <c r="F327" i="1" s="1"/>
  <c r="F326" i="1" s="1"/>
  <c r="F321" i="1"/>
  <c r="F310" i="1"/>
  <c r="F299" i="1"/>
  <c r="I299" i="1" s="1"/>
  <c r="F288" i="1"/>
  <c r="F273" i="1"/>
  <c r="F271" i="1"/>
  <c r="I271" i="1" s="1"/>
  <c r="F161" i="1"/>
  <c r="F142" i="1"/>
  <c r="F103" i="1" s="1"/>
  <c r="F57" i="1"/>
  <c r="G57" i="1" s="1"/>
  <c r="F34" i="1"/>
  <c r="E330" i="1"/>
  <c r="E325" i="1" s="1"/>
  <c r="E10" i="1" s="1"/>
  <c r="I161" i="1" l="1"/>
  <c r="G178" i="1"/>
  <c r="I17" i="1"/>
  <c r="F177" i="1"/>
  <c r="G177" i="1" s="1"/>
  <c r="F33" i="1"/>
  <c r="F32" i="1" s="1"/>
  <c r="I34" i="1"/>
  <c r="I253" i="1"/>
  <c r="F146" i="1"/>
  <c r="G146" i="1" s="1"/>
  <c r="I147" i="1"/>
  <c r="G34" i="1"/>
  <c r="F19" i="1"/>
  <c r="I288" i="1"/>
  <c r="I205" i="1"/>
  <c r="G205" i="1"/>
  <c r="G304" i="1"/>
  <c r="I304" i="1"/>
  <c r="G282" i="1"/>
  <c r="I282" i="1"/>
  <c r="G17" i="1"/>
  <c r="I123" i="1"/>
  <c r="I167" i="1"/>
  <c r="G276" i="1"/>
  <c r="G197" i="1"/>
  <c r="F257" i="1"/>
  <c r="F204" i="1" s="1"/>
  <c r="I321" i="1"/>
  <c r="F275" i="1"/>
  <c r="G273" i="1"/>
  <c r="G271" i="1"/>
  <c r="I238" i="1"/>
  <c r="G229" i="1"/>
  <c r="G211" i="1"/>
  <c r="G180" i="1"/>
  <c r="I301" i="1"/>
  <c r="G76" i="1"/>
  <c r="I330" i="1"/>
  <c r="G127" i="1"/>
  <c r="G253" i="1"/>
  <c r="G170" i="1"/>
  <c r="G142" i="1"/>
  <c r="F325" i="1"/>
  <c r="I310" i="1"/>
  <c r="G330" i="1"/>
  <c r="I180" i="1"/>
  <c r="I273" i="1"/>
  <c r="I170" i="1"/>
  <c r="I135" i="1"/>
  <c r="G238" i="1"/>
  <c r="I104" i="1"/>
  <c r="G161" i="1"/>
  <c r="I98" i="1"/>
  <c r="I197" i="1"/>
  <c r="G299" i="1"/>
  <c r="G123" i="1"/>
  <c r="G301" i="1"/>
  <c r="I229" i="1"/>
  <c r="I20" i="1"/>
  <c r="G151" i="1"/>
  <c r="F166" i="1"/>
  <c r="G166" i="1" s="1"/>
  <c r="I151" i="1"/>
  <c r="I142" i="1"/>
  <c r="I127" i="1"/>
  <c r="I110" i="1"/>
  <c r="G110" i="1"/>
  <c r="G98" i="1"/>
  <c r="I76" i="1"/>
  <c r="I65" i="1"/>
  <c r="I60" i="1"/>
  <c r="G327" i="1"/>
  <c r="G104" i="1"/>
  <c r="F309" i="1"/>
  <c r="G328" i="1"/>
  <c r="I328" i="1"/>
  <c r="I258" i="1"/>
  <c r="I69" i="1"/>
  <c r="G290" i="1"/>
  <c r="I211" i="1"/>
  <c r="I327" i="1"/>
  <c r="G310" i="1"/>
  <c r="I290" i="1"/>
  <c r="G82" i="1"/>
  <c r="G288" i="1"/>
  <c r="I29" i="1"/>
  <c r="G135" i="1"/>
  <c r="G321" i="1"/>
  <c r="I25" i="1"/>
  <c r="F16" i="1"/>
  <c r="I33" i="1" l="1"/>
  <c r="G16" i="1"/>
  <c r="I16" i="1"/>
  <c r="F145" i="1"/>
  <c r="I146" i="1"/>
  <c r="G19" i="1"/>
  <c r="G309" i="1"/>
  <c r="G257" i="1"/>
  <c r="G196" i="1"/>
  <c r="I204" i="1"/>
  <c r="I166" i="1"/>
  <c r="I275" i="1"/>
  <c r="I196" i="1"/>
  <c r="I19" i="1"/>
  <c r="G275" i="1"/>
  <c r="I257" i="1"/>
  <c r="F150" i="1"/>
  <c r="G103" i="1"/>
  <c r="I103" i="1"/>
  <c r="G326" i="1"/>
  <c r="I326" i="1"/>
  <c r="F308" i="1"/>
  <c r="I308" i="1" s="1"/>
  <c r="I309" i="1"/>
  <c r="I57" i="1"/>
  <c r="I178" i="1"/>
  <c r="G33" i="1"/>
  <c r="F15" i="1"/>
  <c r="I145" i="1" l="1"/>
  <c r="F144" i="1"/>
  <c r="G145" i="1"/>
  <c r="G15" i="1"/>
  <c r="I15" i="1"/>
  <c r="G32" i="1"/>
  <c r="G204" i="1"/>
  <c r="I150" i="1"/>
  <c r="G150" i="1"/>
  <c r="I177" i="1"/>
  <c r="I32" i="1"/>
  <c r="G308" i="1"/>
  <c r="G325" i="1"/>
  <c r="I325" i="1"/>
  <c r="F13" i="1"/>
  <c r="G13" i="1" s="1"/>
  <c r="F31" i="1" l="1"/>
  <c r="G31" i="1" s="1"/>
  <c r="G144" i="1"/>
  <c r="I144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<sst xmlns="http://schemas.openxmlformats.org/spreadsheetml/2006/main" count="1252" uniqueCount="572">
  <si>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</si>
  <si>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</si>
  <si>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</si>
  <si>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</si>
  <si>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</si>
  <si>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</si>
  <si>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</si>
  <si>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</si>
  <si>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</si>
  <si>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</si>
  <si>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</si>
  <si>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</si>
  <si>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</si>
  <si>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</si>
  <si>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</si>
  <si>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</si>
  <si>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</si>
  <si>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</si>
  <si>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</si>
  <si>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</si>
  <si>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</si>
  <si>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</si>
  <si>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</si>
  <si>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</si>
  <si>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</si>
  <si>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</si>
  <si>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</si>
  <si>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</si>
  <si>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</si>
  <si>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</si>
  <si>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</si>
  <si>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</si>
  <si>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</si>
  <si>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</si>
  <si>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</si>
  <si>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</si>
  <si>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</si>
  <si>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</si>
  <si>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</si>
  <si>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</si>
  <si>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</si>
  <si>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</si>
  <si>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</si>
  <si>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</si>
  <si>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</si>
  <si>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</si>
  <si>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</si>
  <si>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</si>
  <si>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</si>
  <si>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</si>
  <si>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</si>
  <si>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</si>
  <si>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</si>
  <si>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</si>
  <si>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</si>
  <si>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</si>
  <si>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</si>
  <si>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</si>
  <si>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</si>
  <si>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</si>
  <si>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</si>
  <si>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</si>
  <si>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</si>
  <si>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</si>
  <si>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</si>
  <si>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</si>
  <si>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</si>
  <si>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</si>
  <si>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</si>
  <si>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</si>
  <si>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</si>
  <si>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</si>
  <si>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</si>
  <si>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</si>
  <si>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</si>
  <si>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</si>
  <si>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</si>
  <si>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</si>
  <si>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</si>
  <si>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</si>
  <si>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</si>
  <si>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</si>
  <si>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</si>
  <si>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</si>
  <si>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</si>
  <si>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</si>
  <si>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</si>
  <si>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</si>
  <si>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</si>
  <si>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</si>
  <si>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</si>
  <si>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</si>
  <si>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</si>
  <si>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</si>
  <si>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</si>
  <si>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</si>
  <si>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</si>
  <si>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</si>
  <si>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</si>
  <si>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</si>
  <si>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</si>
  <si>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</si>
  <si>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</si>
  <si>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</si>
  <si>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</si>
  <si>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</si>
  <si>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</si>
  <si>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</si>
  <si>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</si>
  <si>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</si>
  <si>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</si>
  <si>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</si>
  <si>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</si>
  <si>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</si>
  <si>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</si>
  <si>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</si>
  <si>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</si>
  <si>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</si>
  <si>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</si>
  <si>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</si>
  <si>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</si>
  <si>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</si>
  <si>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</si>
  <si>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</si>
  <si>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</si>
  <si>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</si>
  <si>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</si>
  <si>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</si>
  <si>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</si>
  <si>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</si>
  <si>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</si>
  <si>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</si>
  <si>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</si>
  <si>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</si>
  <si>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</si>
  <si>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</si>
  <si>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</si>
  <si>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</si>
  <si>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</si>
  <si>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</si>
  <si>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</si>
  <si>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</si>
  <si>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</si>
  <si>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</si>
  <si>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</si>
  <si>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</si>
  <si>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</si>
  <si>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</si>
  <si>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</si>
  <si>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</si>
  <si>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</si>
  <si>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</si>
  <si>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</si>
  <si>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</si>
  <si>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</si>
  <si>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</si>
  <si>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</si>
  <si>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</si>
  <si>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</si>
  <si>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</si>
  <si>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</si>
  <si>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</si>
  <si>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</si>
  <si>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</si>
  <si>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</si>
  <si>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</si>
  <si>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</si>
  <si>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</si>
  <si>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</si>
  <si>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</si>
  <si>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</si>
  <si>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</si>
  <si>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</si>
  <si>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</si>
  <si>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</si>
  <si>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</si>
  <si>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</si>
  <si>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</si>
  <si>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</si>
  <si>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</si>
  <si>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</si>
  <si>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</si>
  <si>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</si>
  <si>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</si>
  <si>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</si>
  <si>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</si>
  <si>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</si>
  <si>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</si>
  <si>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</si>
  <si>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</si>
  <si>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</si>
  <si>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</si>
  <si>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</si>
  <si>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</si>
  <si>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</si>
  <si>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</si>
  <si>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</si>
  <si>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</si>
  <si>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</si>
  <si>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</si>
  <si>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</si>
  <si>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</si>
  <si>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</si>
  <si>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</si>
  <si>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</si>
  <si>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</si>
  <si>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</si>
  <si>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</si>
  <si>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</si>
  <si>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</si>
  <si>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</si>
  <si>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</si>
  <si>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</si>
  <si>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</si>
  <si>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</si>
  <si>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</si>
  <si>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</si>
  <si>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</si>
  <si>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</si>
  <si>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</si>
  <si>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</si>
  <si>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</si>
  <si>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</si>
  <si>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</si>
  <si>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</si>
  <si>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</si>
  <si>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</si>
  <si>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</si>
  <si>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</si>
  <si>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</si>
  <si>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</si>
  <si>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</si>
  <si>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</si>
  <si>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</si>
  <si>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</si>
  <si>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</si>
  <si>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</si>
  <si>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</si>
  <si>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</si>
  <si>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</si>
  <si>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</si>
  <si>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</si>
  <si>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</si>
  <si>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</si>
  <si>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</si>
  <si>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</si>
  <si>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</si>
  <si>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</si>
  <si>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</si>
  <si>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</si>
  <si>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</si>
  <si>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</si>
  <si>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</si>
  <si>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</si>
  <si>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</si>
  <si>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</si>
  <si>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</si>
  <si>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</si>
  <si>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</si>
  <si>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</si>
  <si>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</si>
  <si>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</si>
  <si>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</si>
  <si>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</si>
  <si>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</si>
  <si>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</si>
  <si>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</si>
  <si>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</si>
  <si>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</si>
  <si>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</si>
  <si>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</si>
  <si>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</si>
  <si>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</si>
  <si>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</si>
  <si>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</si>
  <si>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</si>
  <si>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</si>
  <si>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</si>
  <si>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</si>
  <si>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</si>
  <si>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</si>
  <si>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</si>
  <si>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</si>
  <si>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</si>
  <si>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</si>
  <si>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</si>
  <si>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</si>
  <si>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</si>
  <si>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</si>
  <si>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</si>
  <si>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</si>
  <si>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</si>
  <si>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</si>
  <si>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</si>
  <si>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</si>
  <si>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</si>
  <si>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</si>
  <si>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</si>
  <si>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</si>
  <si>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</si>
  <si>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</si>
  <si>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</si>
  <si>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</si>
  <si>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</si>
  <si>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</si>
  <si>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</si>
  <si>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</si>
  <si>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</si>
  <si>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</si>
  <si>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</si>
  <si>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</si>
  <si>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</si>
  <si>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</si>
  <si>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</si>
  <si>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</si>
  <si>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</si>
  <si>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</si>
  <si>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</si>
  <si>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</si>
  <si>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</si>
  <si>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</si>
  <si>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</si>
  <si>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</si>
  <si>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</si>
  <si>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</si>
  <si>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</si>
  <si>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</si>
  <si>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</si>
  <si>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</si>
  <si>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</si>
  <si>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</si>
  <si>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</si>
  <si>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</si>
  <si>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</si>
  <si>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</si>
  <si>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</si>
  <si>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</si>
  <si>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</si>
  <si>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</si>
  <si>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</si>
  <si>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</si>
  <si>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</si>
  <si>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</si>
  <si>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</si>
  <si>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</si>
  <si>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</si>
  <si>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</si>
  <si>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</si>
  <si>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</si>
  <si>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</si>
  <si>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</si>
  <si>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</si>
  <si>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</si>
  <si>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</si>
  <si>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</si>
  <si>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</si>
  <si>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</si>
  <si>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</si>
  <si>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</si>
  <si>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</si>
  <si>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</si>
  <si>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</si>
  <si>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</si>
  <si>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</si>
  <si>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</si>
  <si>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</si>
  <si>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</si>
  <si>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</si>
  <si>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</si>
  <si>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</si>
  <si>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</si>
  <si>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</si>
  <si>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</si>
  <si>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</si>
  <si>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</si>
  <si>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</si>
  <si>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</si>
  <si>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</si>
  <si>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</si>
  <si>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</si>
  <si>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</si>
  <si>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</si>
  <si>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</si>
  <si>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</si>
  <si>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</si>
  <si>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</si>
  <si>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</si>
  <si>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</si>
  <si>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</si>
  <si>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</si>
  <si>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</si>
  <si>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</si>
  <si>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</si>
  <si>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</si>
  <si>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</si>
  <si>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</si>
  <si>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</si>
  <si>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</si>
  <si>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</si>
  <si>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</si>
  <si>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</si>
  <si>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</si>
  <si>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</si>
  <si>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</si>
  <si>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</si>
  <si>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</si>
  <si>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</si>
  <si>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</si>
  <si>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</si>
  <si>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</si>
  <si>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</si>
  <si>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</si>
  <si>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</si>
  <si>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</si>
  <si>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</si>
  <si>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</si>
  <si>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</si>
  <si>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</si>
  <si>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</si>
  <si>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</si>
  <si>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</si>
  <si>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</si>
  <si>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</si>
  <si>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</si>
  <si>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</si>
  <si>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</si>
  <si>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</si>
  <si>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</si>
  <si>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</si>
  <si>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</si>
  <si>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</si>
  <si>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</si>
  <si>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</si>
  <si>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</si>
  <si>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</si>
  <si>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</si>
  <si>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</si>
  <si>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</si>
  <si>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</si>
  <si>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</si>
  <si>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</si>
  <si>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</si>
  <si>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</si>
  <si>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</si>
  <si>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</si>
  <si>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</si>
  <si>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</si>
  <si>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</si>
  <si>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</si>
  <si>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</si>
  <si>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</si>
  <si>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</si>
  <si>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</si>
  <si>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</si>
  <si>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</si>
  <si>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</si>
  <si>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</si>
  <si>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</si>
  <si>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</si>
  <si>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</si>
  <si>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</si>
  <si>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</si>
  <si>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</si>
  <si>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</si>
  <si>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</si>
  <si>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</si>
  <si>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</si>
  <si>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</si>
  <si>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</si>
  <si>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</si>
  <si>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</si>
  <si>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</si>
  <si>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</si>
  <si>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</si>
  <si>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</si>
  <si>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</si>
  <si>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</si>
  <si>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</si>
  <si>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</si>
  <si>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</si>
  <si>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</si>
  <si>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</si>
  <si>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</si>
  <si>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</si>
  <si>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</si>
  <si>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</si>
  <si>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</si>
  <si>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</si>
  <si>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</si>
  <si>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</si>
  <si>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</si>
  <si>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</si>
  <si>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</si>
  <si>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</si>
  <si>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</si>
  <si>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</si>
  <si>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</si>
  <si>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</si>
  <si>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</si>
  <si>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</si>
  <si>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</si>
  <si>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</si>
  <si>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</si>
  <si>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</si>
  <si>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</si>
  <si>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</si>
  <si>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</si>
  <si>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</si>
  <si>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</si>
  <si>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</si>
  <si>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</si>
  <si>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</si>
  <si>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</si>
  <si>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</si>
  <si>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</si>
  <si>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</si>
  <si>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</si>
  <si>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</si>
  <si>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</si>
  <si>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</si>
  <si>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</si>
  <si>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</si>
  <si>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</si>
  <si>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</si>
  <si>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</si>
  <si>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</si>
  <si>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</si>
  <si>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</si>
  <si>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</si>
  <si>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</si>
  <si>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</si>
  <si>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</si>
  <si>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</si>
  <si>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</si>
  <si>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</si>
  <si>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02020102080201</t>
  </si>
  <si>
    <t>02020102080205</t>
  </si>
  <si>
    <t>PRENDAS DE VESTIR (EXEPTO PRENDAS DE PIEL) R. PROP</t>
  </si>
  <si>
    <t>02020103020201</t>
  </si>
  <si>
    <t>LIBROS IMPRESOS</t>
  </si>
  <si>
    <t>02020103030301</t>
  </si>
  <si>
    <t>02020103060901</t>
  </si>
  <si>
    <t>02020103080901</t>
  </si>
  <si>
    <t>02020104020101</t>
  </si>
  <si>
    <t>02020104020901</t>
  </si>
  <si>
    <t>02020104030301</t>
  </si>
  <si>
    <t>02020104030501</t>
  </si>
  <si>
    <t>02020104060901</t>
  </si>
  <si>
    <t>02020206070401</t>
  </si>
  <si>
    <t>02020206090201</t>
  </si>
  <si>
    <t>0202020702010101</t>
  </si>
  <si>
    <t>0202020803010501</t>
  </si>
  <si>
    <t>02020208050201</t>
  </si>
  <si>
    <t xml:space="preserve">SERVICIOS DE LIMPIEZA </t>
  </si>
  <si>
    <t>02020208050301</t>
  </si>
  <si>
    <t>02020211010501</t>
  </si>
  <si>
    <t>PERIODO:____SEPTIEMBRE DE 2024____</t>
  </si>
  <si>
    <t>02010104070401</t>
  </si>
  <si>
    <t>PARTES Y PIEZAS DE LOS PRODUCTOS DE LAS CLASES 472</t>
  </si>
  <si>
    <t>0202010206</t>
  </si>
  <si>
    <t>HILADOS E HILOS; TEJIDOS DE FIBRAS TEXTILES INCLUS</t>
  </si>
  <si>
    <t>02020102060501</t>
  </si>
  <si>
    <t>0202010209</t>
  </si>
  <si>
    <t>02020102090201</t>
  </si>
  <si>
    <t>MALETAS, BOLSOS DE MANO Y ARTÍCULOS SIMILARES; ART</t>
  </si>
  <si>
    <t>02020102090501</t>
  </si>
  <si>
    <t>OTROS TIPO DE CALZADO</t>
  </si>
  <si>
    <t>02020103070101</t>
  </si>
  <si>
    <t>VIDRIO Y PRODUCTOS DE VIDRIO</t>
  </si>
  <si>
    <t>0202010308010101</t>
  </si>
  <si>
    <t>ASIENTOS - REC. NACIO - ART 86</t>
  </si>
  <si>
    <t>02020104050201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</si>
</sst>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165" fontId="15" fillId="0" borderId="3" xfId="0" applyNumberFormat="1" applyFont="1" applyFill="1" applyBorder="1" applyAlignment="1"/>
    <xf numFmtId="165" fontId="16" fillId="0" borderId="3" xfId="0" applyNumberFormat="1" applyFont="1" applyFill="1" applyBorder="1" applyAlignment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ptiembre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91">
          <cell r="C291">
            <v>265824696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K12" sqref="K12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56"/>
      <c r="C1" s="58" t="s">
        <v>0</v>
      </c>
      <c r="D1" s="59"/>
      <c r="E1" s="59"/>
      <c r="F1" s="59"/>
      <c r="G1" s="59"/>
      <c r="I1" s="60"/>
      <c r="J1" s="6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7"/>
      <c r="C2" s="58" t="s">
        <v>1</v>
      </c>
      <c r="D2" s="59"/>
      <c r="E2" s="59"/>
      <c r="F2" s="59"/>
      <c r="G2" s="59"/>
      <c r="I2" s="62"/>
      <c r="J2" s="6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7"/>
      <c r="C3" s="66" t="s">
        <v>2</v>
      </c>
      <c r="D3" s="57"/>
      <c r="E3" s="57"/>
      <c r="F3" s="57"/>
      <c r="G3" s="57"/>
      <c r="I3" s="64"/>
      <c r="J3" s="6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67" t="s">
        <v>6</v>
      </c>
      <c r="F4" s="68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37998362641</v>
      </c>
      <c r="F10" s="21">
        <f>+F11+F273+F290</f>
        <v>29447224777</v>
      </c>
      <c r="G10" s="21">
        <f>+E10-F10</f>
        <v>8551137864</v>
      </c>
      <c r="H10" s="20"/>
      <c r="I10" s="22">
        <f>+F10/E10</f>
        <v>0.77496035961366994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30565122400</v>
      </c>
      <c r="F11" s="21">
        <f>+F12+F31</f>
        <v>28062524473</v>
      </c>
      <c r="G11" s="21">
        <f t="shared" ref="G11:G74" si="1">+E11-F11</f>
        <v>2502597927</v>
      </c>
      <c r="H11" s="23"/>
      <c r="I11" s="22">
        <f t="shared" ref="I11:I130" si="2">+F11/E11</f>
        <v>0.91812243071534372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72829551</v>
      </c>
      <c r="F12" s="21">
        <f>+F13</f>
        <v>201832640</v>
      </c>
      <c r="G12" s="21">
        <f t="shared" si="1"/>
        <v>-129003089</v>
      </c>
      <c r="H12" s="23"/>
      <c r="I12" s="22">
        <f t="shared" si="2"/>
        <v>2.7713014460297853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72829551</v>
      </c>
      <c r="F13" s="21">
        <v>201832640</v>
      </c>
      <c r="G13" s="21">
        <f t="shared" si="1"/>
        <v>-129003089</v>
      </c>
      <c r="H13" s="23"/>
      <c r="I13" s="22">
        <f t="shared" si="2"/>
        <v>2.7713014460297853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30492292849</v>
      </c>
      <c r="F31" s="21">
        <f>+F32+F129</f>
        <v>27860691833</v>
      </c>
      <c r="G31" s="28">
        <f t="shared" si="1"/>
        <v>2631601016</v>
      </c>
      <c r="H31" s="23"/>
      <c r="I31" s="22">
        <f t="shared" si="2"/>
        <v>0.9136961910659892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1782350895</v>
      </c>
      <c r="F32" s="21">
        <v>1176821422</v>
      </c>
      <c r="G32" s="28">
        <f>+E32-F32</f>
        <v>605529473</v>
      </c>
      <c r="H32" s="23"/>
      <c r="I32" s="22">
        <f t="shared" si="2"/>
        <v>0.66026360202209233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28709941954</v>
      </c>
      <c r="F129" s="21">
        <v>26683870411</v>
      </c>
      <c r="G129" s="28">
        <f t="shared" si="19"/>
        <v>2026071543</v>
      </c>
      <c r="H129" s="23"/>
      <c r="I129" s="22">
        <f t="shared" si="2"/>
        <v>0.92942961897149645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7148719241</v>
      </c>
      <c r="F290" s="21">
        <f>+F291+F295</f>
        <v>1245675270</v>
      </c>
      <c r="G290" s="28">
        <f t="shared" si="26"/>
        <v>5903043971</v>
      </c>
      <c r="H290" s="23"/>
      <c r="I290" s="22">
        <f t="shared" si="28"/>
        <v>0.17425153065960225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7148719241</v>
      </c>
      <c r="F291" s="21">
        <f t="shared" si="32"/>
        <v>1245675270</v>
      </c>
      <c r="G291" s="28">
        <f t="shared" si="26"/>
        <v>5903043971</v>
      </c>
      <c r="H291" s="23"/>
      <c r="I291" s="22">
        <f t="shared" si="28"/>
        <v>0.17425153065960225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7148719241</v>
      </c>
      <c r="F292" s="21">
        <v>1245675270</v>
      </c>
      <c r="G292" s="28">
        <f t="shared" si="26"/>
        <v>5903043971</v>
      </c>
      <c r="H292" s="23"/>
      <c r="I292" s="22">
        <f t="shared" si="28"/>
        <v>0.17425153065960225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4" t="s">
        <v>22</v>
      </c>
      <c r="C301" s="55"/>
      <c r="D301" s="55"/>
      <c r="E301" s="55"/>
      <c r="F301" s="55"/>
      <c r="G301" s="55"/>
      <c r="H301" s="55"/>
      <c r="I301" s="55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09"/>
  <sheetViews>
    <sheetView tabSelected="1" workbookViewId="0">
      <selection activeCell="F11" sqref="F11"/>
    </sheetView>
  </sheetViews>
  <sheetFormatPr baseColWidth="10" defaultRowHeight="15" customHeight="1" x14ac:dyDescent="0.25"/>
  <cols>
    <col min="1" max="1" width="18.88671875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56"/>
      <c r="B1" s="58" t="s">
        <v>0</v>
      </c>
      <c r="C1" s="59"/>
      <c r="D1" s="59"/>
      <c r="E1" s="59"/>
      <c r="F1" s="59"/>
      <c r="G1" s="59"/>
      <c r="I1" s="60"/>
      <c r="J1" s="6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7"/>
      <c r="B2" s="58" t="s">
        <v>1</v>
      </c>
      <c r="C2" s="59"/>
      <c r="D2" s="59"/>
      <c r="E2" s="59"/>
      <c r="F2" s="59"/>
      <c r="G2" s="59"/>
      <c r="I2" s="62"/>
      <c r="J2" s="6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7"/>
      <c r="B3" s="66" t="s">
        <v>2</v>
      </c>
      <c r="C3" s="57"/>
      <c r="D3" s="57"/>
      <c r="E3" s="57"/>
      <c r="F3" s="57"/>
      <c r="G3" s="57"/>
      <c r="I3" s="64"/>
      <c r="J3" s="6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67" t="s">
        <v>6</v>
      </c>
      <c r="F4" s="68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556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9" t="s">
        <v>9</v>
      </c>
      <c r="B8" s="70" t="s">
        <v>10</v>
      </c>
      <c r="C8" s="70"/>
      <c r="D8" s="16" t="s">
        <v>11</v>
      </c>
      <c r="E8" s="16" t="s">
        <v>11</v>
      </c>
      <c r="F8" s="16" t="s">
        <v>12</v>
      </c>
      <c r="G8" s="71" t="s">
        <v>13</v>
      </c>
      <c r="H8" s="71"/>
      <c r="I8" s="16" t="s">
        <v>14</v>
      </c>
      <c r="J8" s="10"/>
    </row>
    <row r="9" spans="1:26" ht="12.75" customHeight="1" x14ac:dyDescent="0.25">
      <c r="A9" s="69"/>
      <c r="B9" s="70"/>
      <c r="C9" s="70"/>
      <c r="D9" s="16" t="s">
        <v>15</v>
      </c>
      <c r="E9" s="16" t="s">
        <v>16</v>
      </c>
      <c r="F9" s="16" t="s">
        <v>17</v>
      </c>
      <c r="G9" s="71"/>
      <c r="H9" s="71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+D11+D308+D325</f>
        <v>22917049966.785004</v>
      </c>
      <c r="E10" s="21">
        <f>+E11+E308+E325</f>
        <v>38190821201</v>
      </c>
      <c r="F10" s="21">
        <f>+F11+F308+F325</f>
        <v>25971919366</v>
      </c>
      <c r="G10" s="21">
        <f>+E10-F10</f>
        <v>12218901835</v>
      </c>
      <c r="H10" s="20"/>
      <c r="I10" s="22">
        <f>+F10/E10</f>
        <v>0.6800565829498304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30684031444</v>
      </c>
      <c r="F11" s="21">
        <f>+F12+F31</f>
        <v>24587219062</v>
      </c>
      <c r="G11" s="21">
        <f t="shared" ref="G11:G30" si="0">+E11-F11</f>
        <v>6096812382</v>
      </c>
      <c r="H11" s="23"/>
      <c r="I11" s="22">
        <f t="shared" ref="I11:I145" si="1">+F11/E11</f>
        <v>0.80130341108771808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202593492</v>
      </c>
      <c r="F12" s="21">
        <f>+F13</f>
        <v>141832640</v>
      </c>
      <c r="G12" s="21">
        <f t="shared" si="0"/>
        <v>60760852</v>
      </c>
      <c r="H12" s="23"/>
      <c r="I12" s="22">
        <f t="shared" si="1"/>
        <v>0.70008487735627756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202593492</v>
      </c>
      <c r="F13" s="21">
        <f>+F14+F15+F19</f>
        <v>141832640</v>
      </c>
      <c r="G13" s="21">
        <f t="shared" si="0"/>
        <v>60760852</v>
      </c>
      <c r="H13" s="23"/>
      <c r="I13" s="22">
        <f t="shared" si="1"/>
        <v>0.70008487735627756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  <c r="K14" s="33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127872640</v>
      </c>
      <c r="G15" s="21">
        <f t="shared" si="0"/>
        <v>760852</v>
      </c>
      <c r="H15" s="21">
        <f t="shared" ref="H15" si="3">+H16</f>
        <v>0</v>
      </c>
      <c r="I15" s="22">
        <f t="shared" si="1"/>
        <v>0.99408511742804895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127872640</v>
      </c>
      <c r="G16" s="21">
        <f t="shared" si="0"/>
        <v>760852</v>
      </c>
      <c r="H16" s="23"/>
      <c r="I16" s="22">
        <f t="shared" si="1"/>
        <v>0.99408511742804895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127872640</v>
      </c>
      <c r="G17" s="21">
        <f t="shared" si="0"/>
        <v>760852</v>
      </c>
      <c r="H17" s="23"/>
      <c r="I17" s="22">
        <f t="shared" si="1"/>
        <v>0.99408511742804895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127872640</v>
      </c>
      <c r="G18" s="26">
        <f t="shared" si="0"/>
        <v>760852</v>
      </c>
      <c r="H18" s="25"/>
      <c r="I18" s="27">
        <f t="shared" ref="I18" si="5">+F18/E18</f>
        <v>0.99408511742804895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73960000</v>
      </c>
      <c r="F19" s="21">
        <f>+F20+F25+F29+F27</f>
        <v>13960000</v>
      </c>
      <c r="G19" s="21">
        <f>+E19-F19</f>
        <v>60000000</v>
      </c>
      <c r="H19" s="23"/>
      <c r="I19" s="22">
        <f t="shared" si="1"/>
        <v>0.18875067604110329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hidden="1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hidden="1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hidden="1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hidden="1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hidden="1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hidden="1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60000000</v>
      </c>
      <c r="F29" s="21">
        <f>+F30</f>
        <v>0</v>
      </c>
      <c r="G29" s="21">
        <f>+G30</f>
        <v>60000000</v>
      </c>
      <c r="H29" s="23"/>
      <c r="I29" s="22">
        <f t="shared" si="1"/>
        <v>0</v>
      </c>
      <c r="J29" s="10"/>
    </row>
    <row r="30" spans="1:11" ht="13.8" x14ac:dyDescent="0.3">
      <c r="A30" s="30" t="s">
        <v>557</v>
      </c>
      <c r="B30" s="24" t="s">
        <v>558</v>
      </c>
      <c r="C30" s="25"/>
      <c r="D30" s="26">
        <v>0</v>
      </c>
      <c r="E30" s="26">
        <v>60000000</v>
      </c>
      <c r="F30" s="26">
        <v>0</v>
      </c>
      <c r="G30" s="26">
        <f t="shared" si="0"/>
        <v>60000000</v>
      </c>
      <c r="H30" s="25"/>
      <c r="I30" s="27">
        <f t="shared" si="1"/>
        <v>0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+D32+D144</f>
        <v>20021786058.385002</v>
      </c>
      <c r="E31" s="21">
        <f>+E32+E144</f>
        <v>30481437952</v>
      </c>
      <c r="F31" s="21">
        <f>+F32+F144</f>
        <v>24445386422</v>
      </c>
      <c r="G31" s="28">
        <f t="shared" ref="G31:G148" si="11">+E31-F31</f>
        <v>6036051530</v>
      </c>
      <c r="H31" s="23"/>
      <c r="I31" s="22">
        <f t="shared" si="1"/>
        <v>0.8019761554718926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+D33+D38+D57+D103+D36</f>
        <v>939236383</v>
      </c>
      <c r="E32" s="21">
        <f>+E33+E38+E57+E103+E36</f>
        <v>1924087143</v>
      </c>
      <c r="F32" s="21">
        <f>+F33+F38+F57+F103+F36</f>
        <v>1004686729</v>
      </c>
      <c r="G32" s="28">
        <f>+E32-F32</f>
        <v>919400414</v>
      </c>
      <c r="H32" s="23"/>
      <c r="I32" s="22">
        <f t="shared" si="1"/>
        <v>0.52216279946318422</v>
      </c>
      <c r="J32" s="10"/>
      <c r="K32" s="33"/>
    </row>
    <row r="33" spans="1:11" ht="13.8" hidden="1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1" ht="13.8" hidden="1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1" ht="13.8" hidden="1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1" ht="13.8" hidden="1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1" ht="13.8" hidden="1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1" ht="13.8" x14ac:dyDescent="0.3">
      <c r="A38" s="31" t="s">
        <v>59</v>
      </c>
      <c r="B38" s="18" t="s">
        <v>60</v>
      </c>
      <c r="C38" s="23"/>
      <c r="D38" s="21">
        <f>+D49+D39+D45+D43+D54</f>
        <v>195886000</v>
      </c>
      <c r="E38" s="21">
        <f t="shared" ref="E38:G38" si="14">+E49+E39+E45+E43+E54</f>
        <v>265824696</v>
      </c>
      <c r="F38" s="21">
        <f t="shared" si="14"/>
        <v>24551636</v>
      </c>
      <c r="G38" s="21">
        <f t="shared" si="14"/>
        <v>241273060</v>
      </c>
      <c r="H38" s="23"/>
      <c r="I38" s="22">
        <f>+F38/E38</f>
        <v>9.2360252337126719E-2</v>
      </c>
      <c r="J38" s="10"/>
    </row>
    <row r="39" spans="1:11" ht="13.8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>SUM(G40:G42)</f>
        <v>0</v>
      </c>
      <c r="H39" s="23"/>
      <c r="I39" s="22">
        <f>+F39/E39</f>
        <v>1</v>
      </c>
      <c r="J39" s="10"/>
      <c r="K39" s="33">
        <f>+E38-[1]Hoja1!$C$291</f>
        <v>0</v>
      </c>
    </row>
    <row r="40" spans="1:11" ht="13.8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5">+F40/E40</f>
        <v>1</v>
      </c>
      <c r="J40" s="10"/>
    </row>
    <row r="41" spans="1:11" ht="13.8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5"/>
        <v>1</v>
      </c>
      <c r="J41" s="10"/>
    </row>
    <row r="42" spans="1:11" ht="13.8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5"/>
        <v>1</v>
      </c>
      <c r="J42" s="10"/>
    </row>
    <row r="43" spans="1:11" ht="13.8" x14ac:dyDescent="0.3">
      <c r="A43" s="31" t="s">
        <v>559</v>
      </c>
      <c r="B43" s="18"/>
      <c r="C43" s="23"/>
      <c r="D43" s="21">
        <f>SUM(D44)</f>
        <v>0</v>
      </c>
      <c r="E43" s="21">
        <f>SUM(E44)</f>
        <v>600000</v>
      </c>
      <c r="F43" s="21">
        <f>SUM(F44)</f>
        <v>0</v>
      </c>
      <c r="G43" s="21">
        <f>SUM(G44)</f>
        <v>600000</v>
      </c>
      <c r="H43" s="23"/>
      <c r="I43" s="22">
        <f>+F43/E43</f>
        <v>0</v>
      </c>
      <c r="J43" s="10"/>
    </row>
    <row r="44" spans="1:11" ht="13.8" x14ac:dyDescent="0.3">
      <c r="A44" s="30" t="s">
        <v>561</v>
      </c>
      <c r="B44" s="24" t="s">
        <v>560</v>
      </c>
      <c r="C44" s="25"/>
      <c r="D44" s="26">
        <v>0</v>
      </c>
      <c r="E44" s="26">
        <v>600000</v>
      </c>
      <c r="F44" s="26">
        <v>0</v>
      </c>
      <c r="G44" s="29">
        <f t="shared" ref="G44" si="16">+E44-F44</f>
        <v>600000</v>
      </c>
      <c r="H44" s="25"/>
      <c r="I44" s="27">
        <f t="shared" ref="I44" si="17">+F44/E44</f>
        <v>0</v>
      </c>
      <c r="J44" s="10"/>
    </row>
    <row r="45" spans="1:11" ht="13.8" x14ac:dyDescent="0.3">
      <c r="A45" s="31" t="s">
        <v>495</v>
      </c>
      <c r="B45" s="18" t="s">
        <v>500</v>
      </c>
      <c r="C45" s="23"/>
      <c r="D45" s="21">
        <f>SUM(D46:D48)</f>
        <v>0</v>
      </c>
      <c r="E45" s="21">
        <f t="shared" ref="E45" si="18">SUM(E46:E48)</f>
        <v>5999494</v>
      </c>
      <c r="F45" s="21">
        <f>SUM(F46:F48)</f>
        <v>5998434</v>
      </c>
      <c r="G45" s="21">
        <f>SUM(G46:G48)</f>
        <v>1060</v>
      </c>
      <c r="H45" s="23"/>
      <c r="I45" s="22">
        <f>+F45/E45</f>
        <v>0.99982331843318784</v>
      </c>
      <c r="J45" s="10"/>
    </row>
    <row r="46" spans="1:11" ht="13.8" x14ac:dyDescent="0.3">
      <c r="A46" s="30" t="s">
        <v>496</v>
      </c>
      <c r="B46" s="24" t="s">
        <v>498</v>
      </c>
      <c r="C46" s="25"/>
      <c r="D46" s="26">
        <v>0</v>
      </c>
      <c r="E46" s="26">
        <v>4349569</v>
      </c>
      <c r="F46" s="26">
        <v>4348509</v>
      </c>
      <c r="G46" s="29">
        <f t="shared" ref="G46:G47" si="19">+E46-F46</f>
        <v>1060</v>
      </c>
      <c r="H46" s="25"/>
      <c r="I46" s="27">
        <f t="shared" ref="I46:I47" si="20">+F46/E46</f>
        <v>0.99975629769294383</v>
      </c>
      <c r="J46" s="10"/>
    </row>
    <row r="47" spans="1:11" ht="13.8" x14ac:dyDescent="0.3">
      <c r="A47" s="30" t="s">
        <v>497</v>
      </c>
      <c r="B47" s="24" t="s">
        <v>499</v>
      </c>
      <c r="C47" s="25"/>
      <c r="D47" s="26">
        <v>0</v>
      </c>
      <c r="E47" s="26">
        <v>1542825</v>
      </c>
      <c r="F47" s="26">
        <v>1542825</v>
      </c>
      <c r="G47" s="29">
        <f t="shared" si="19"/>
        <v>0</v>
      </c>
      <c r="H47" s="25"/>
      <c r="I47" s="27">
        <f t="shared" si="20"/>
        <v>1</v>
      </c>
      <c r="J47" s="10"/>
    </row>
    <row r="48" spans="1:11" ht="13.8" x14ac:dyDescent="0.3">
      <c r="A48" s="30" t="s">
        <v>519</v>
      </c>
      <c r="B48" s="24" t="s">
        <v>500</v>
      </c>
      <c r="C48" s="25"/>
      <c r="D48" s="26">
        <v>0</v>
      </c>
      <c r="E48" s="26">
        <v>107100</v>
      </c>
      <c r="F48" s="26">
        <v>107100</v>
      </c>
      <c r="G48" s="29">
        <f t="shared" ref="G48" si="21">+E48-F48</f>
        <v>0</v>
      </c>
      <c r="H48" s="25"/>
      <c r="I48" s="27">
        <f t="shared" ref="I48" si="22">+F48/E48</f>
        <v>1</v>
      </c>
      <c r="J48" s="10"/>
    </row>
    <row r="49" spans="1:12" ht="13.8" x14ac:dyDescent="0.3">
      <c r="A49" s="31" t="s">
        <v>61</v>
      </c>
      <c r="B49" s="18" t="s">
        <v>62</v>
      </c>
      <c r="C49" s="23"/>
      <c r="D49" s="21">
        <f>SUM(D50:D53)</f>
        <v>195886000</v>
      </c>
      <c r="E49" s="21">
        <f t="shared" ref="E49:F49" si="23">SUM(E50:E53)</f>
        <v>245412002</v>
      </c>
      <c r="F49" s="21">
        <f t="shared" si="23"/>
        <v>6600002</v>
      </c>
      <c r="G49" s="28">
        <f>+E49-F49</f>
        <v>238812000</v>
      </c>
      <c r="H49" s="23"/>
      <c r="I49" s="22">
        <f>+F49/E49</f>
        <v>2.6893558368021462E-2</v>
      </c>
      <c r="J49" s="10"/>
    </row>
    <row r="50" spans="1:12" ht="13.8" x14ac:dyDescent="0.3">
      <c r="A50" s="30" t="s">
        <v>535</v>
      </c>
      <c r="B50" s="24" t="s">
        <v>537</v>
      </c>
      <c r="C50" s="25"/>
      <c r="D50" s="26">
        <v>0</v>
      </c>
      <c r="E50" s="26">
        <v>35734916</v>
      </c>
      <c r="F50" s="26">
        <v>6334916</v>
      </c>
      <c r="G50" s="29">
        <f t="shared" ref="G50:G51" si="24">+E50-F50</f>
        <v>29400000</v>
      </c>
      <c r="H50" s="25"/>
      <c r="I50" s="27">
        <f t="shared" ref="I50:I51" si="25">+F50/E50</f>
        <v>0.17727524530909769</v>
      </c>
      <c r="J50" s="10"/>
    </row>
    <row r="51" spans="1:12" ht="13.8" x14ac:dyDescent="0.3">
      <c r="A51" s="30" t="s">
        <v>536</v>
      </c>
      <c r="B51" s="24" t="s">
        <v>537</v>
      </c>
      <c r="C51" s="25"/>
      <c r="D51" s="26">
        <v>0</v>
      </c>
      <c r="E51" s="26">
        <v>265086</v>
      </c>
      <c r="F51" s="26">
        <v>265086</v>
      </c>
      <c r="G51" s="29">
        <f t="shared" si="24"/>
        <v>0</v>
      </c>
      <c r="H51" s="25"/>
      <c r="I51" s="27">
        <f t="shared" si="25"/>
        <v>1</v>
      </c>
      <c r="J51" s="10"/>
    </row>
    <row r="52" spans="1:12" ht="13.8" x14ac:dyDescent="0.3">
      <c r="A52" s="30" t="s">
        <v>63</v>
      </c>
      <c r="B52" s="24" t="s">
        <v>62</v>
      </c>
      <c r="C52" s="25"/>
      <c r="D52" s="26">
        <v>195886000</v>
      </c>
      <c r="E52" s="26">
        <v>209412000</v>
      </c>
      <c r="F52" s="26">
        <v>0</v>
      </c>
      <c r="G52" s="29">
        <f t="shared" si="11"/>
        <v>209412000</v>
      </c>
      <c r="H52" s="25"/>
      <c r="I52" s="27">
        <f t="shared" si="1"/>
        <v>0</v>
      </c>
      <c r="J52" s="10"/>
    </row>
    <row r="53" spans="1:12" ht="13.8" x14ac:dyDescent="0.3">
      <c r="A53" s="30" t="s">
        <v>63</v>
      </c>
      <c r="B53" s="24" t="s">
        <v>64</v>
      </c>
      <c r="C53" s="25"/>
      <c r="D53" s="26">
        <v>0</v>
      </c>
      <c r="E53" s="26">
        <v>0</v>
      </c>
      <c r="F53" s="26">
        <v>0</v>
      </c>
      <c r="G53" s="29">
        <f t="shared" si="11"/>
        <v>0</v>
      </c>
      <c r="H53" s="25"/>
      <c r="I53" s="27" t="e">
        <f t="shared" si="1"/>
        <v>#DIV/0!</v>
      </c>
      <c r="J53" s="10"/>
      <c r="L53" s="33"/>
    </row>
    <row r="54" spans="1:12" ht="13.8" x14ac:dyDescent="0.3">
      <c r="A54" s="31" t="s">
        <v>562</v>
      </c>
      <c r="B54" s="18"/>
      <c r="C54" s="23"/>
      <c r="D54" s="21">
        <f>SUM(D55:D56)</f>
        <v>0</v>
      </c>
      <c r="E54" s="21">
        <f>SUM(E55:E56)</f>
        <v>1860000</v>
      </c>
      <c r="F54" s="21">
        <f t="shared" ref="F54:G54" si="26">SUM(F55:F56)</f>
        <v>0</v>
      </c>
      <c r="G54" s="21">
        <f t="shared" si="26"/>
        <v>1860000</v>
      </c>
      <c r="H54" s="23"/>
      <c r="I54" s="22">
        <f>+F54/E54</f>
        <v>0</v>
      </c>
      <c r="J54" s="10"/>
      <c r="L54" s="33"/>
    </row>
    <row r="55" spans="1:12" ht="13.8" x14ac:dyDescent="0.3">
      <c r="A55" s="30" t="s">
        <v>563</v>
      </c>
      <c r="B55" s="24" t="s">
        <v>564</v>
      </c>
      <c r="C55" s="25"/>
      <c r="D55" s="26">
        <v>0</v>
      </c>
      <c r="E55" s="26">
        <v>960000</v>
      </c>
      <c r="F55" s="26">
        <v>0</v>
      </c>
      <c r="G55" s="29">
        <f t="shared" ref="G55" si="27">+E55-F55</f>
        <v>960000</v>
      </c>
      <c r="H55" s="25"/>
      <c r="I55" s="27">
        <f t="shared" ref="I55" si="28">+F55/E55</f>
        <v>0</v>
      </c>
      <c r="J55" s="10"/>
      <c r="L55" s="33"/>
    </row>
    <row r="56" spans="1:12" ht="13.8" x14ac:dyDescent="0.3">
      <c r="A56" s="30" t="s">
        <v>565</v>
      </c>
      <c r="B56" s="24" t="s">
        <v>566</v>
      </c>
      <c r="C56" s="25"/>
      <c r="D56" s="26">
        <v>0</v>
      </c>
      <c r="E56" s="26">
        <v>900000</v>
      </c>
      <c r="F56" s="26">
        <v>0</v>
      </c>
      <c r="G56" s="29">
        <f t="shared" ref="G56" si="29">+E56-F56</f>
        <v>900000</v>
      </c>
      <c r="H56" s="25"/>
      <c r="I56" s="27">
        <f t="shared" ref="I56" si="30">+F56/E56</f>
        <v>0</v>
      </c>
      <c r="J56" s="10"/>
      <c r="L56" s="33"/>
    </row>
    <row r="57" spans="1:12" ht="13.8" x14ac:dyDescent="0.3">
      <c r="A57" s="31" t="s">
        <v>65</v>
      </c>
      <c r="B57" s="18" t="s">
        <v>66</v>
      </c>
      <c r="C57" s="23"/>
      <c r="D57" s="21">
        <f>+D60+D65+D69+D76+D82+D90+D98+D58</f>
        <v>297230399</v>
      </c>
      <c r="E57" s="21">
        <f>+E60+E65+E69+E76+E82+E90+E98+E58</f>
        <v>623673664</v>
      </c>
      <c r="F57" s="21">
        <f>+F60+F65+F69+F76+F82+F90+F98+F58</f>
        <v>287846602</v>
      </c>
      <c r="G57" s="28">
        <f>+E57-F57</f>
        <v>335827062</v>
      </c>
      <c r="H57" s="23"/>
      <c r="I57" s="22">
        <f t="shared" si="1"/>
        <v>0.46153400185902349</v>
      </c>
      <c r="J57" s="10"/>
    </row>
    <row r="58" spans="1:12" ht="13.8" x14ac:dyDescent="0.3">
      <c r="A58" s="31" t="s">
        <v>329</v>
      </c>
      <c r="B58" s="18" t="s">
        <v>331</v>
      </c>
      <c r="C58" s="23"/>
      <c r="D58" s="21">
        <f>+D59</f>
        <v>0</v>
      </c>
      <c r="E58" s="21">
        <f>+E59</f>
        <v>148750</v>
      </c>
      <c r="F58" s="21">
        <f>+F59</f>
        <v>148750</v>
      </c>
      <c r="G58" s="28">
        <f>+G59</f>
        <v>0</v>
      </c>
      <c r="H58" s="23"/>
      <c r="I58" s="22">
        <f t="shared" si="1"/>
        <v>1</v>
      </c>
      <c r="J58" s="10"/>
    </row>
    <row r="59" spans="1:12" ht="13.8" x14ac:dyDescent="0.3">
      <c r="A59" s="30" t="s">
        <v>330</v>
      </c>
      <c r="B59" s="24" t="s">
        <v>331</v>
      </c>
      <c r="C59" s="23"/>
      <c r="D59" s="26">
        <v>0</v>
      </c>
      <c r="E59" s="26">
        <v>148750</v>
      </c>
      <c r="F59" s="26">
        <v>148750</v>
      </c>
      <c r="G59" s="29">
        <f t="shared" si="11"/>
        <v>0</v>
      </c>
      <c r="H59" s="25"/>
      <c r="I59" s="27">
        <f t="shared" si="1"/>
        <v>1</v>
      </c>
      <c r="J59" s="10"/>
    </row>
    <row r="60" spans="1:12" ht="13.8" x14ac:dyDescent="0.3">
      <c r="A60" s="31" t="s">
        <v>67</v>
      </c>
      <c r="B60" s="18" t="s">
        <v>68</v>
      </c>
      <c r="C60" s="23"/>
      <c r="D60" s="21">
        <f>SUM(D61:D64)</f>
        <v>98298000</v>
      </c>
      <c r="E60" s="21">
        <f>SUM(E61:E64)</f>
        <v>122133210</v>
      </c>
      <c r="F60" s="21">
        <f>SUM(F61:F64)</f>
        <v>94536004</v>
      </c>
      <c r="G60" s="28">
        <f>+E60-F60</f>
        <v>27597206</v>
      </c>
      <c r="H60" s="23"/>
      <c r="I60" s="22">
        <f t="shared" si="1"/>
        <v>0.77404011570644871</v>
      </c>
      <c r="J60" s="10"/>
    </row>
    <row r="61" spans="1:12" ht="13.8" x14ac:dyDescent="0.3">
      <c r="A61" s="30" t="s">
        <v>69</v>
      </c>
      <c r="B61" s="24" t="s">
        <v>70</v>
      </c>
      <c r="C61" s="25"/>
      <c r="D61" s="26">
        <v>87376000</v>
      </c>
      <c r="E61" s="26">
        <v>120033210</v>
      </c>
      <c r="F61" s="26">
        <v>94039210</v>
      </c>
      <c r="G61" s="29">
        <f t="shared" si="11"/>
        <v>25994000</v>
      </c>
      <c r="H61" s="25"/>
      <c r="I61" s="27">
        <f t="shared" si="1"/>
        <v>0.78344326540963127</v>
      </c>
      <c r="J61" s="10"/>
    </row>
    <row r="62" spans="1:12" ht="13.8" x14ac:dyDescent="0.3">
      <c r="A62" s="30" t="s">
        <v>538</v>
      </c>
      <c r="B62" s="24" t="s">
        <v>539</v>
      </c>
      <c r="C62" s="25"/>
      <c r="D62" s="26">
        <v>0</v>
      </c>
      <c r="E62" s="26">
        <v>1600000</v>
      </c>
      <c r="F62" s="26">
        <v>0</v>
      </c>
      <c r="G62" s="29">
        <f t="shared" si="11"/>
        <v>1600000</v>
      </c>
      <c r="H62" s="25"/>
      <c r="I62" s="27">
        <f t="shared" si="1"/>
        <v>0</v>
      </c>
      <c r="J62" s="10"/>
    </row>
    <row r="63" spans="1:12" ht="13.8" x14ac:dyDescent="0.3">
      <c r="A63" s="24" t="s">
        <v>71</v>
      </c>
      <c r="B63" s="24" t="s">
        <v>72</v>
      </c>
      <c r="C63" s="25"/>
      <c r="D63" s="26">
        <v>10922000</v>
      </c>
      <c r="E63" s="26">
        <v>0</v>
      </c>
      <c r="F63" s="26">
        <v>0</v>
      </c>
      <c r="G63" s="29">
        <f t="shared" si="11"/>
        <v>0</v>
      </c>
      <c r="H63" s="25"/>
      <c r="I63" s="27" t="e">
        <f t="shared" si="1"/>
        <v>#DIV/0!</v>
      </c>
      <c r="J63" s="10"/>
    </row>
    <row r="64" spans="1:12" ht="13.8" x14ac:dyDescent="0.3">
      <c r="A64" s="30" t="s">
        <v>381</v>
      </c>
      <c r="B64" s="24" t="s">
        <v>382</v>
      </c>
      <c r="C64" s="25"/>
      <c r="D64" s="26">
        <v>0</v>
      </c>
      <c r="E64" s="26">
        <v>500000</v>
      </c>
      <c r="F64" s="26">
        <v>496794</v>
      </c>
      <c r="G64" s="29">
        <f t="shared" si="11"/>
        <v>3206</v>
      </c>
      <c r="H64" s="25"/>
      <c r="I64" s="27">
        <f t="shared" si="1"/>
        <v>0.99358800000000003</v>
      </c>
      <c r="J64" s="10"/>
    </row>
    <row r="65" spans="1:10" ht="13.8" x14ac:dyDescent="0.3">
      <c r="A65" s="18" t="s">
        <v>73</v>
      </c>
      <c r="B65" s="18" t="s">
        <v>74</v>
      </c>
      <c r="C65" s="23"/>
      <c r="D65" s="21">
        <f>SUM(D66:D68)</f>
        <v>70993000</v>
      </c>
      <c r="E65" s="21">
        <f t="shared" ref="E65:F65" si="31">SUM(E66:E68)</f>
        <v>76937900</v>
      </c>
      <c r="F65" s="21">
        <f t="shared" si="31"/>
        <v>52487251</v>
      </c>
      <c r="G65" s="28">
        <f>+E65-F65</f>
        <v>24450649</v>
      </c>
      <c r="H65" s="23"/>
      <c r="I65" s="22">
        <f t="shared" si="1"/>
        <v>0.68220280251995435</v>
      </c>
      <c r="J65" s="10"/>
    </row>
    <row r="66" spans="1:10" ht="13.8" x14ac:dyDescent="0.3">
      <c r="A66" s="30" t="s">
        <v>540</v>
      </c>
      <c r="B66" s="24" t="s">
        <v>76</v>
      </c>
      <c r="C66" s="23"/>
      <c r="D66" s="26">
        <v>0</v>
      </c>
      <c r="E66" s="26">
        <v>5100000</v>
      </c>
      <c r="F66" s="26">
        <v>3000000</v>
      </c>
      <c r="G66" s="29">
        <f t="shared" si="11"/>
        <v>2100000</v>
      </c>
      <c r="H66" s="23"/>
      <c r="I66" s="27">
        <f t="shared" si="1"/>
        <v>0.58823529411764708</v>
      </c>
      <c r="J66" s="10"/>
    </row>
    <row r="67" spans="1:10" ht="13.8" x14ac:dyDescent="0.3">
      <c r="A67" s="24" t="s">
        <v>75</v>
      </c>
      <c r="B67" s="24" t="s">
        <v>76</v>
      </c>
      <c r="C67" s="25"/>
      <c r="D67" s="26">
        <v>70993000</v>
      </c>
      <c r="E67" s="26">
        <v>71837900</v>
      </c>
      <c r="F67" s="26">
        <v>49487251</v>
      </c>
      <c r="G67" s="29">
        <f t="shared" si="11"/>
        <v>22350649</v>
      </c>
      <c r="H67" s="25"/>
      <c r="I67" s="27">
        <f t="shared" si="1"/>
        <v>0.68887385349516062</v>
      </c>
      <c r="J67" s="10"/>
    </row>
    <row r="68" spans="1:10" ht="13.8" x14ac:dyDescent="0.3">
      <c r="A68" s="30" t="s">
        <v>333</v>
      </c>
      <c r="B68" s="24" t="s">
        <v>332</v>
      </c>
      <c r="C68" s="25"/>
      <c r="D68" s="26">
        <v>0</v>
      </c>
      <c r="E68" s="26">
        <v>0</v>
      </c>
      <c r="F68" s="26">
        <v>0</v>
      </c>
      <c r="G68" s="29">
        <f t="shared" si="11"/>
        <v>0</v>
      </c>
      <c r="H68" s="25"/>
      <c r="I68" s="27" t="e">
        <f t="shared" si="1"/>
        <v>#DIV/0!</v>
      </c>
      <c r="J68" s="10"/>
    </row>
    <row r="69" spans="1:10" ht="13.8" x14ac:dyDescent="0.3">
      <c r="A69" s="18" t="s">
        <v>77</v>
      </c>
      <c r="B69" s="18" t="s">
        <v>78</v>
      </c>
      <c r="C69" s="23"/>
      <c r="D69" s="21">
        <f>SUM(D70:D75)</f>
        <v>37868399</v>
      </c>
      <c r="E69" s="21">
        <f t="shared" ref="E69:F69" si="32">SUM(E70:E75)</f>
        <v>7208450</v>
      </c>
      <c r="F69" s="21">
        <f t="shared" si="32"/>
        <v>7200201</v>
      </c>
      <c r="G69" s="28">
        <f>+E69-F69</f>
        <v>8249</v>
      </c>
      <c r="H69" s="23"/>
      <c r="I69" s="22">
        <f t="shared" si="1"/>
        <v>0.99885564857909814</v>
      </c>
      <c r="J69" s="10"/>
    </row>
    <row r="70" spans="1:10" ht="13.8" x14ac:dyDescent="0.3">
      <c r="A70" s="30" t="s">
        <v>396</v>
      </c>
      <c r="B70" s="24" t="s">
        <v>397</v>
      </c>
      <c r="C70" s="23"/>
      <c r="D70" s="26">
        <v>5872400</v>
      </c>
      <c r="E70" s="26">
        <v>3064250</v>
      </c>
      <c r="F70" s="26">
        <v>3064250</v>
      </c>
      <c r="G70" s="29">
        <f t="shared" si="11"/>
        <v>0</v>
      </c>
      <c r="H70" s="25"/>
      <c r="I70" s="27">
        <f t="shared" si="1"/>
        <v>1</v>
      </c>
      <c r="J70" s="10"/>
    </row>
    <row r="71" spans="1:10" ht="13.8" x14ac:dyDescent="0.3">
      <c r="A71" s="30" t="s">
        <v>398</v>
      </c>
      <c r="B71" s="24" t="s">
        <v>399</v>
      </c>
      <c r="C71" s="23"/>
      <c r="D71" s="26">
        <v>0</v>
      </c>
      <c r="E71" s="26">
        <v>0</v>
      </c>
      <c r="F71" s="26">
        <v>0</v>
      </c>
      <c r="G71" s="29">
        <f t="shared" si="11"/>
        <v>0</v>
      </c>
      <c r="H71" s="25"/>
      <c r="I71" s="27" t="e">
        <f t="shared" si="1"/>
        <v>#DIV/0!</v>
      </c>
      <c r="J71" s="10"/>
    </row>
    <row r="72" spans="1:10" ht="13.8" x14ac:dyDescent="0.3">
      <c r="A72" s="24" t="s">
        <v>79</v>
      </c>
      <c r="B72" s="24" t="s">
        <v>80</v>
      </c>
      <c r="C72" s="25"/>
      <c r="D72" s="26">
        <v>31995999</v>
      </c>
      <c r="E72" s="26">
        <v>300000</v>
      </c>
      <c r="F72" s="26">
        <v>300000</v>
      </c>
      <c r="G72" s="29">
        <f t="shared" si="11"/>
        <v>0</v>
      </c>
      <c r="H72" s="25"/>
      <c r="I72" s="27">
        <f t="shared" si="1"/>
        <v>1</v>
      </c>
      <c r="J72" s="10"/>
    </row>
    <row r="73" spans="1:10" ht="13.8" x14ac:dyDescent="0.3">
      <c r="A73" s="30" t="s">
        <v>449</v>
      </c>
      <c r="B73" s="24" t="s">
        <v>450</v>
      </c>
      <c r="C73" s="25"/>
      <c r="D73" s="26">
        <v>0</v>
      </c>
      <c r="E73" s="26">
        <v>0</v>
      </c>
      <c r="F73" s="26">
        <v>0</v>
      </c>
      <c r="G73" s="29">
        <f t="shared" si="11"/>
        <v>0</v>
      </c>
      <c r="H73" s="25"/>
      <c r="I73" s="27" t="e">
        <f t="shared" si="1"/>
        <v>#DIV/0!</v>
      </c>
      <c r="J73" s="10"/>
    </row>
    <row r="74" spans="1:10" ht="13.8" x14ac:dyDescent="0.3">
      <c r="A74" s="30" t="s">
        <v>334</v>
      </c>
      <c r="B74" s="24" t="s">
        <v>267</v>
      </c>
      <c r="C74" s="25"/>
      <c r="D74" s="26">
        <v>0</v>
      </c>
      <c r="E74" s="26">
        <v>3659250</v>
      </c>
      <c r="F74" s="26">
        <v>3659250</v>
      </c>
      <c r="G74" s="29">
        <f t="shared" si="11"/>
        <v>0</v>
      </c>
      <c r="H74" s="25"/>
      <c r="I74" s="27">
        <f t="shared" si="1"/>
        <v>1</v>
      </c>
      <c r="J74" s="10"/>
    </row>
    <row r="75" spans="1:10" ht="13.8" x14ac:dyDescent="0.3">
      <c r="A75" s="30" t="s">
        <v>504</v>
      </c>
      <c r="B75" s="24" t="s">
        <v>505</v>
      </c>
      <c r="C75" s="25"/>
      <c r="D75" s="26">
        <v>0</v>
      </c>
      <c r="E75" s="26">
        <v>184950</v>
      </c>
      <c r="F75" s="26">
        <v>176701</v>
      </c>
      <c r="G75" s="29">
        <f t="shared" ref="G75" si="33">+E75-F75</f>
        <v>8249</v>
      </c>
      <c r="H75" s="25"/>
      <c r="I75" s="27">
        <f t="shared" ref="I75" si="34">+F75/E75</f>
        <v>0.95539875642065419</v>
      </c>
      <c r="J75" s="10"/>
    </row>
    <row r="76" spans="1:10" ht="13.8" x14ac:dyDescent="0.3">
      <c r="A76" s="18" t="s">
        <v>81</v>
      </c>
      <c r="B76" s="18" t="s">
        <v>82</v>
      </c>
      <c r="C76" s="23"/>
      <c r="D76" s="21">
        <f>SUM(D77:D81)</f>
        <v>60071000</v>
      </c>
      <c r="E76" s="21">
        <f>SUM(E77:E81)</f>
        <v>81465410</v>
      </c>
      <c r="F76" s="21">
        <f>SUM(F77:F81)</f>
        <v>81427962</v>
      </c>
      <c r="G76" s="28">
        <f t="shared" si="11"/>
        <v>37448</v>
      </c>
      <c r="H76" s="23"/>
      <c r="I76" s="22">
        <f t="shared" si="1"/>
        <v>0.99954032024143746</v>
      </c>
      <c r="J76" s="10"/>
    </row>
    <row r="77" spans="1:10" ht="13.8" x14ac:dyDescent="0.3">
      <c r="A77" s="24" t="s">
        <v>83</v>
      </c>
      <c r="B77" s="24" t="s">
        <v>84</v>
      </c>
      <c r="C77" s="25"/>
      <c r="D77" s="26">
        <v>0</v>
      </c>
      <c r="E77" s="26">
        <v>20000</v>
      </c>
      <c r="F77" s="26">
        <v>18771</v>
      </c>
      <c r="G77" s="29">
        <f t="shared" si="11"/>
        <v>1229</v>
      </c>
      <c r="H77" s="25"/>
      <c r="I77" s="27">
        <f t="shared" si="1"/>
        <v>0.93855</v>
      </c>
      <c r="J77" s="10"/>
    </row>
    <row r="78" spans="1:10" ht="13.8" x14ac:dyDescent="0.3">
      <c r="A78" s="24" t="s">
        <v>85</v>
      </c>
      <c r="B78" s="24" t="s">
        <v>86</v>
      </c>
      <c r="C78" s="25"/>
      <c r="D78" s="26">
        <v>0</v>
      </c>
      <c r="E78" s="26">
        <v>14916050</v>
      </c>
      <c r="F78" s="26">
        <v>14880000</v>
      </c>
      <c r="G78" s="29">
        <f t="shared" si="11"/>
        <v>36050</v>
      </c>
      <c r="H78" s="25"/>
      <c r="I78" s="27">
        <f t="shared" si="1"/>
        <v>0.99758314030859374</v>
      </c>
      <c r="J78" s="10"/>
    </row>
    <row r="79" spans="1:10" ht="13.8" x14ac:dyDescent="0.3">
      <c r="A79" s="51" t="s">
        <v>87</v>
      </c>
      <c r="B79" s="24" t="s">
        <v>88</v>
      </c>
      <c r="C79" s="25"/>
      <c r="D79" s="26">
        <v>60071000</v>
      </c>
      <c r="E79" s="26">
        <v>11803610</v>
      </c>
      <c r="F79" s="26">
        <v>11803610</v>
      </c>
      <c r="G79" s="29">
        <f t="shared" si="11"/>
        <v>0</v>
      </c>
      <c r="H79" s="25"/>
      <c r="I79" s="27">
        <f t="shared" si="1"/>
        <v>1</v>
      </c>
      <c r="J79" s="10"/>
    </row>
    <row r="80" spans="1:10" ht="13.8" x14ac:dyDescent="0.3">
      <c r="A80" s="30" t="s">
        <v>401</v>
      </c>
      <c r="B80" s="24" t="s">
        <v>400</v>
      </c>
      <c r="C80" s="25"/>
      <c r="D80" s="26">
        <v>0</v>
      </c>
      <c r="E80" s="26">
        <v>0</v>
      </c>
      <c r="F80" s="26">
        <v>0</v>
      </c>
      <c r="G80" s="29">
        <f t="shared" si="11"/>
        <v>0</v>
      </c>
      <c r="H80" s="25"/>
      <c r="I80" s="27" t="e">
        <f t="shared" si="1"/>
        <v>#DIV/0!</v>
      </c>
      <c r="J80" s="10"/>
    </row>
    <row r="81" spans="1:10" ht="13.8" x14ac:dyDescent="0.3">
      <c r="A81" s="30" t="s">
        <v>335</v>
      </c>
      <c r="B81" s="24" t="s">
        <v>336</v>
      </c>
      <c r="C81" s="25"/>
      <c r="D81" s="26">
        <v>0</v>
      </c>
      <c r="E81" s="26">
        <v>54725750</v>
      </c>
      <c r="F81" s="26">
        <v>54725581</v>
      </c>
      <c r="G81" s="29">
        <f t="shared" si="11"/>
        <v>169</v>
      </c>
      <c r="H81" s="25"/>
      <c r="I81" s="27">
        <f t="shared" si="1"/>
        <v>0.99999691187420914</v>
      </c>
      <c r="J81" s="10"/>
    </row>
    <row r="82" spans="1:10" ht="13.8" x14ac:dyDescent="0.3">
      <c r="A82" s="18" t="s">
        <v>89</v>
      </c>
      <c r="B82" s="18" t="s">
        <v>90</v>
      </c>
      <c r="C82" s="23"/>
      <c r="D82" s="21">
        <f>SUM(D83:D89)</f>
        <v>0</v>
      </c>
      <c r="E82" s="21">
        <f>SUM(E83:E89)</f>
        <v>277573823</v>
      </c>
      <c r="F82" s="21">
        <f>SUM(F83:F89)</f>
        <v>27333911</v>
      </c>
      <c r="G82" s="28">
        <f t="shared" si="11"/>
        <v>250239912</v>
      </c>
      <c r="H82" s="23"/>
      <c r="I82" s="22">
        <f t="shared" si="1"/>
        <v>9.8474383155359724E-2</v>
      </c>
      <c r="J82" s="10"/>
    </row>
    <row r="83" spans="1:10" ht="13.8" x14ac:dyDescent="0.3">
      <c r="A83" s="30" t="s">
        <v>337</v>
      </c>
      <c r="B83" s="24" t="s">
        <v>338</v>
      </c>
      <c r="C83" s="23"/>
      <c r="D83" s="26">
        <v>0</v>
      </c>
      <c r="E83" s="26">
        <v>20459998</v>
      </c>
      <c r="F83" s="26">
        <v>20459998</v>
      </c>
      <c r="G83" s="29">
        <f t="shared" si="11"/>
        <v>0</v>
      </c>
      <c r="H83" s="25"/>
      <c r="I83" s="27">
        <f t="shared" si="1"/>
        <v>1</v>
      </c>
      <c r="J83" s="10"/>
    </row>
    <row r="84" spans="1:10" ht="13.8" x14ac:dyDescent="0.3">
      <c r="A84" s="30" t="s">
        <v>339</v>
      </c>
      <c r="B84" s="24" t="s">
        <v>340</v>
      </c>
      <c r="C84" s="25"/>
      <c r="D84" s="26">
        <v>0</v>
      </c>
      <c r="E84" s="26">
        <v>3390125</v>
      </c>
      <c r="F84" s="26">
        <v>3389270</v>
      </c>
      <c r="G84" s="29">
        <f t="shared" si="11"/>
        <v>855</v>
      </c>
      <c r="H84" s="25"/>
      <c r="I84" s="27">
        <f t="shared" si="1"/>
        <v>0.99974779691014348</v>
      </c>
      <c r="J84" s="10"/>
    </row>
    <row r="85" spans="1:10" ht="13.8" x14ac:dyDescent="0.3">
      <c r="A85" s="30" t="s">
        <v>91</v>
      </c>
      <c r="B85" s="24" t="s">
        <v>446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.8" x14ac:dyDescent="0.3">
      <c r="A86" s="30" t="s">
        <v>414</v>
      </c>
      <c r="B86" s="24" t="s">
        <v>415</v>
      </c>
      <c r="C86" s="25"/>
      <c r="D86" s="26">
        <v>0</v>
      </c>
      <c r="E86" s="26">
        <v>1404200</v>
      </c>
      <c r="F86" s="26">
        <v>1404200</v>
      </c>
      <c r="G86" s="29">
        <f t="shared" si="11"/>
        <v>0</v>
      </c>
      <c r="H86" s="25"/>
      <c r="I86" s="27">
        <f t="shared" si="1"/>
        <v>1</v>
      </c>
      <c r="J86" s="10"/>
    </row>
    <row r="87" spans="1:10" ht="13.8" x14ac:dyDescent="0.3">
      <c r="A87" s="30" t="s">
        <v>541</v>
      </c>
      <c r="B87" s="24" t="s">
        <v>342</v>
      </c>
      <c r="C87" s="25"/>
      <c r="D87" s="26">
        <v>0</v>
      </c>
      <c r="E87" s="26">
        <v>250236000</v>
      </c>
      <c r="F87" s="26">
        <v>0</v>
      </c>
      <c r="G87" s="29">
        <f t="shared" ref="G87" si="35">+E87-F87</f>
        <v>250236000</v>
      </c>
      <c r="H87" s="25"/>
      <c r="I87" s="27">
        <f t="shared" ref="I87" si="36">+F87/E87</f>
        <v>0</v>
      </c>
      <c r="J87" s="10"/>
    </row>
    <row r="88" spans="1:10" ht="13.8" x14ac:dyDescent="0.3">
      <c r="A88" s="30" t="s">
        <v>341</v>
      </c>
      <c r="B88" s="24" t="s">
        <v>342</v>
      </c>
      <c r="C88" s="25"/>
      <c r="D88" s="26">
        <v>0</v>
      </c>
      <c r="E88" s="26">
        <v>2083500</v>
      </c>
      <c r="F88" s="26">
        <v>2080443</v>
      </c>
      <c r="G88" s="29">
        <f t="shared" si="11"/>
        <v>3057</v>
      </c>
      <c r="H88" s="25"/>
      <c r="I88" s="27">
        <f t="shared" si="1"/>
        <v>0.99853275737940961</v>
      </c>
      <c r="J88" s="10"/>
    </row>
    <row r="89" spans="1:10" ht="13.8" x14ac:dyDescent="0.3">
      <c r="A89" s="30" t="s">
        <v>403</v>
      </c>
      <c r="B89" s="24" t="s">
        <v>402</v>
      </c>
      <c r="C89" s="25"/>
      <c r="D89" s="26">
        <v>0</v>
      </c>
      <c r="E89" s="26">
        <v>0</v>
      </c>
      <c r="F89" s="26">
        <v>0</v>
      </c>
      <c r="G89" s="29">
        <f t="shared" si="11"/>
        <v>0</v>
      </c>
      <c r="H89" s="25"/>
      <c r="I89" s="27" t="e">
        <f t="shared" si="1"/>
        <v>#DIV/0!</v>
      </c>
      <c r="J89" s="10"/>
    </row>
    <row r="90" spans="1:10" ht="13.8" x14ac:dyDescent="0.3">
      <c r="A90" s="18" t="s">
        <v>93</v>
      </c>
      <c r="B90" s="18" t="s">
        <v>94</v>
      </c>
      <c r="C90" s="23"/>
      <c r="D90" s="21">
        <f>SUM(D91:D97)</f>
        <v>0</v>
      </c>
      <c r="E90" s="21">
        <f t="shared" ref="E90:F90" si="37">SUM(E91:E97)</f>
        <v>18873298</v>
      </c>
      <c r="F90" s="21">
        <f t="shared" si="37"/>
        <v>2213298</v>
      </c>
      <c r="G90" s="28">
        <f>+E90-F90</f>
        <v>16660000</v>
      </c>
      <c r="H90" s="23"/>
      <c r="I90" s="22">
        <f>+F90/E90</f>
        <v>0.11727139581010165</v>
      </c>
      <c r="J90" s="10"/>
    </row>
    <row r="91" spans="1:10" ht="13.8" x14ac:dyDescent="0.3">
      <c r="A91" s="30" t="s">
        <v>567</v>
      </c>
      <c r="B91" s="24" t="s">
        <v>568</v>
      </c>
      <c r="C91" s="25"/>
      <c r="D91" s="26">
        <v>0</v>
      </c>
      <c r="E91" s="26">
        <v>16660000</v>
      </c>
      <c r="F91" s="26">
        <v>0</v>
      </c>
      <c r="G91" s="29">
        <f t="shared" ref="G91" si="38">+E91-F91</f>
        <v>16660000</v>
      </c>
      <c r="H91" s="25"/>
      <c r="I91" s="27">
        <f t="shared" ref="I91" si="39">+F91/E91</f>
        <v>0</v>
      </c>
      <c r="J91" s="10"/>
    </row>
    <row r="92" spans="1:10" ht="13.8" x14ac:dyDescent="0.3">
      <c r="A92" s="24" t="s">
        <v>95</v>
      </c>
      <c r="B92" s="24" t="s">
        <v>96</v>
      </c>
      <c r="C92" s="25"/>
      <c r="D92" s="26">
        <v>0</v>
      </c>
      <c r="E92" s="26">
        <v>1689800</v>
      </c>
      <c r="F92" s="26">
        <v>1689800</v>
      </c>
      <c r="G92" s="29">
        <f t="shared" si="11"/>
        <v>0</v>
      </c>
      <c r="H92" s="25"/>
      <c r="I92" s="27">
        <f t="shared" si="1"/>
        <v>1</v>
      </c>
      <c r="J92" s="10"/>
    </row>
    <row r="93" spans="1:10" ht="13.8" hidden="1" x14ac:dyDescent="0.3">
      <c r="A93" s="30" t="s">
        <v>343</v>
      </c>
      <c r="B93" s="24" t="s">
        <v>344</v>
      </c>
      <c r="C93" s="25"/>
      <c r="D93" s="26">
        <v>0</v>
      </c>
      <c r="E93" s="26">
        <v>0</v>
      </c>
      <c r="F93" s="26">
        <v>0</v>
      </c>
      <c r="G93" s="29">
        <f t="shared" si="11"/>
        <v>0</v>
      </c>
      <c r="H93" s="25"/>
      <c r="I93" s="27" t="e">
        <f t="shared" si="1"/>
        <v>#DIV/0!</v>
      </c>
      <c r="J93" s="10"/>
    </row>
    <row r="94" spans="1:10" ht="13.8" hidden="1" x14ac:dyDescent="0.3">
      <c r="A94" s="30" t="s">
        <v>345</v>
      </c>
      <c r="B94" s="24" t="s">
        <v>346</v>
      </c>
      <c r="C94" s="25"/>
      <c r="D94" s="26">
        <v>0</v>
      </c>
      <c r="E94" s="26">
        <v>0</v>
      </c>
      <c r="F94" s="26">
        <v>0</v>
      </c>
      <c r="G94" s="29">
        <f t="shared" si="11"/>
        <v>0</v>
      </c>
      <c r="H94" s="25"/>
      <c r="I94" s="27" t="e">
        <f t="shared" si="1"/>
        <v>#DIV/0!</v>
      </c>
      <c r="J94" s="10"/>
    </row>
    <row r="95" spans="1:10" ht="13.8" hidden="1" x14ac:dyDescent="0.3">
      <c r="A95" s="24" t="s">
        <v>97</v>
      </c>
      <c r="B95" s="24" t="s">
        <v>98</v>
      </c>
      <c r="C95" s="25"/>
      <c r="D95" s="26">
        <v>0</v>
      </c>
      <c r="E95" s="26">
        <v>0</v>
      </c>
      <c r="F95" s="26">
        <v>0</v>
      </c>
      <c r="G95" s="29">
        <f t="shared" si="11"/>
        <v>0</v>
      </c>
      <c r="H95" s="25"/>
      <c r="I95" s="27" t="e">
        <f t="shared" si="1"/>
        <v>#DIV/0!</v>
      </c>
      <c r="J95" s="10"/>
    </row>
    <row r="96" spans="1:10" ht="13.8" hidden="1" x14ac:dyDescent="0.3">
      <c r="A96" s="30" t="s">
        <v>347</v>
      </c>
      <c r="B96" s="24" t="s">
        <v>348</v>
      </c>
      <c r="C96" s="25"/>
      <c r="D96" s="26">
        <v>0</v>
      </c>
      <c r="E96" s="26">
        <v>0</v>
      </c>
      <c r="F96" s="26">
        <v>0</v>
      </c>
      <c r="G96" s="29">
        <f t="shared" si="11"/>
        <v>0</v>
      </c>
      <c r="H96" s="25"/>
      <c r="I96" s="27" t="e">
        <f t="shared" si="1"/>
        <v>#DIV/0!</v>
      </c>
      <c r="J96" s="10"/>
    </row>
    <row r="97" spans="1:10" ht="13.8" x14ac:dyDescent="0.3">
      <c r="A97" s="30" t="s">
        <v>349</v>
      </c>
      <c r="B97" s="24" t="s">
        <v>350</v>
      </c>
      <c r="C97" s="25"/>
      <c r="D97" s="26">
        <v>0</v>
      </c>
      <c r="E97" s="26">
        <v>523498</v>
      </c>
      <c r="F97" s="26">
        <v>523498</v>
      </c>
      <c r="G97" s="29">
        <f t="shared" si="11"/>
        <v>0</v>
      </c>
      <c r="H97" s="25"/>
      <c r="I97" s="27">
        <f t="shared" si="1"/>
        <v>1</v>
      </c>
      <c r="J97" s="10"/>
    </row>
    <row r="98" spans="1:10" ht="13.8" x14ac:dyDescent="0.3">
      <c r="A98" s="18" t="s">
        <v>99</v>
      </c>
      <c r="B98" s="18" t="s">
        <v>100</v>
      </c>
      <c r="C98" s="23"/>
      <c r="D98" s="21">
        <f>SUM(D99:D102)</f>
        <v>30000000</v>
      </c>
      <c r="E98" s="21">
        <f>SUM(E99:E102)</f>
        <v>39332823</v>
      </c>
      <c r="F98" s="21">
        <f>SUM(F99:F102)</f>
        <v>22499225</v>
      </c>
      <c r="G98" s="28">
        <f t="shared" si="11"/>
        <v>16833598</v>
      </c>
      <c r="H98" s="23"/>
      <c r="I98" s="22">
        <f t="shared" si="1"/>
        <v>0.57202161665334827</v>
      </c>
      <c r="J98" s="10"/>
    </row>
    <row r="99" spans="1:10" ht="13.8" x14ac:dyDescent="0.3">
      <c r="A99" s="30" t="s">
        <v>569</v>
      </c>
      <c r="B99" s="24" t="s">
        <v>570</v>
      </c>
      <c r="C99" s="23"/>
      <c r="D99" s="26">
        <v>0</v>
      </c>
      <c r="E99" s="26">
        <v>900000</v>
      </c>
      <c r="F99" s="26">
        <v>0</v>
      </c>
      <c r="G99" s="29">
        <f t="shared" si="11"/>
        <v>900000</v>
      </c>
      <c r="H99" s="23"/>
      <c r="I99" s="27">
        <f t="shared" si="1"/>
        <v>0</v>
      </c>
      <c r="J99" s="10"/>
    </row>
    <row r="100" spans="1:10" ht="13.8" hidden="1" x14ac:dyDescent="0.3">
      <c r="A100" s="30" t="s">
        <v>468</v>
      </c>
      <c r="B100" s="24" t="s">
        <v>469</v>
      </c>
      <c r="C100" s="23"/>
      <c r="D100" s="26">
        <v>0</v>
      </c>
      <c r="E100" s="26">
        <v>0</v>
      </c>
      <c r="F100" s="26">
        <v>0</v>
      </c>
      <c r="G100" s="29">
        <f t="shared" si="11"/>
        <v>0</v>
      </c>
      <c r="H100" s="23"/>
      <c r="I100" s="27" t="e">
        <f t="shared" si="1"/>
        <v>#DIV/0!</v>
      </c>
      <c r="J100" s="10"/>
    </row>
    <row r="101" spans="1:10" ht="13.8" x14ac:dyDescent="0.3">
      <c r="A101" s="30" t="s">
        <v>542</v>
      </c>
      <c r="B101" s="24" t="s">
        <v>486</v>
      </c>
      <c r="C101" s="25"/>
      <c r="D101" s="26">
        <v>0</v>
      </c>
      <c r="E101" s="26">
        <v>1652300</v>
      </c>
      <c r="F101" s="26">
        <v>0</v>
      </c>
      <c r="G101" s="29">
        <f t="shared" si="11"/>
        <v>1652300</v>
      </c>
      <c r="H101" s="23"/>
      <c r="I101" s="27">
        <f t="shared" si="1"/>
        <v>0</v>
      </c>
      <c r="J101" s="10"/>
    </row>
    <row r="102" spans="1:10" ht="13.8" x14ac:dyDescent="0.3">
      <c r="A102" s="24" t="s">
        <v>101</v>
      </c>
      <c r="B102" s="24" t="s">
        <v>486</v>
      </c>
      <c r="C102" s="25"/>
      <c r="D102" s="26">
        <v>30000000</v>
      </c>
      <c r="E102" s="26">
        <v>36780523</v>
      </c>
      <c r="F102" s="26">
        <v>22499225</v>
      </c>
      <c r="G102" s="29">
        <f t="shared" si="11"/>
        <v>14281298</v>
      </c>
      <c r="H102" s="25"/>
      <c r="I102" s="27">
        <f t="shared" si="1"/>
        <v>0.61171574422691055</v>
      </c>
      <c r="J102" s="10"/>
    </row>
    <row r="103" spans="1:10" ht="13.8" x14ac:dyDescent="0.3">
      <c r="A103" s="18" t="s">
        <v>102</v>
      </c>
      <c r="B103" s="18" t="s">
        <v>103</v>
      </c>
      <c r="C103" s="23"/>
      <c r="D103" s="21">
        <f>+D104+D110+D123+D127+D135+D142+D118+D138</f>
        <v>446119984</v>
      </c>
      <c r="E103" s="21">
        <f>+E104+E110+E123+E127+E135+E142+E118+E138</f>
        <v>1034588783</v>
      </c>
      <c r="F103" s="21">
        <f>+F104+F110+F123+F127+F135+F142+F118+F138</f>
        <v>692288491</v>
      </c>
      <c r="G103" s="28">
        <f t="shared" si="11"/>
        <v>342300292</v>
      </c>
      <c r="H103" s="23"/>
      <c r="I103" s="22">
        <f t="shared" si="1"/>
        <v>0.66914362728017318</v>
      </c>
      <c r="J103" s="10"/>
    </row>
    <row r="104" spans="1:10" ht="13.8" x14ac:dyDescent="0.3">
      <c r="A104" s="18" t="s">
        <v>104</v>
      </c>
      <c r="B104" s="18" t="s">
        <v>105</v>
      </c>
      <c r="C104" s="23"/>
      <c r="D104" s="21">
        <f>SUM(D105:D109)</f>
        <v>16383000</v>
      </c>
      <c r="E104" s="21">
        <f>SUM(E105:E109)</f>
        <v>101941431</v>
      </c>
      <c r="F104" s="21">
        <f>SUM(F105:F109)</f>
        <v>26476707</v>
      </c>
      <c r="G104" s="28">
        <f t="shared" si="11"/>
        <v>75464724</v>
      </c>
      <c r="H104" s="23"/>
      <c r="I104" s="22">
        <f t="shared" si="1"/>
        <v>0.25972469427077199</v>
      </c>
      <c r="J104" s="10"/>
    </row>
    <row r="105" spans="1:10" ht="13.8" x14ac:dyDescent="0.3">
      <c r="A105" s="30" t="s">
        <v>383</v>
      </c>
      <c r="B105" s="24" t="s">
        <v>384</v>
      </c>
      <c r="C105" s="23"/>
      <c r="D105" s="26">
        <v>0</v>
      </c>
      <c r="E105" s="26">
        <v>1179600</v>
      </c>
      <c r="F105" s="26">
        <v>1179600</v>
      </c>
      <c r="G105" s="29">
        <f t="shared" si="11"/>
        <v>0</v>
      </c>
      <c r="H105" s="25"/>
      <c r="I105" s="27">
        <f t="shared" si="1"/>
        <v>1</v>
      </c>
      <c r="J105" s="10"/>
    </row>
    <row r="106" spans="1:10" ht="13.8" x14ac:dyDescent="0.3">
      <c r="A106" s="30" t="s">
        <v>543</v>
      </c>
      <c r="B106" s="24" t="s">
        <v>507</v>
      </c>
      <c r="C106" s="23"/>
      <c r="D106" s="26">
        <v>0</v>
      </c>
      <c r="E106" s="26">
        <v>70000000</v>
      </c>
      <c r="F106" s="26">
        <v>0</v>
      </c>
      <c r="G106" s="29">
        <f t="shared" si="11"/>
        <v>70000000</v>
      </c>
      <c r="H106" s="25"/>
      <c r="I106" s="27">
        <f t="shared" si="1"/>
        <v>0</v>
      </c>
      <c r="J106" s="10"/>
    </row>
    <row r="107" spans="1:10" ht="13.8" x14ac:dyDescent="0.3">
      <c r="A107" s="30" t="s">
        <v>353</v>
      </c>
      <c r="B107" s="24" t="s">
        <v>354</v>
      </c>
      <c r="C107" s="25"/>
      <c r="D107" s="26">
        <v>0</v>
      </c>
      <c r="E107" s="26">
        <v>1356600</v>
      </c>
      <c r="F107" s="26">
        <v>1356600</v>
      </c>
      <c r="G107" s="29">
        <f t="shared" si="11"/>
        <v>0</v>
      </c>
      <c r="H107" s="25"/>
      <c r="I107" s="27">
        <f t="shared" si="1"/>
        <v>1</v>
      </c>
      <c r="J107" s="32"/>
    </row>
    <row r="108" spans="1:10" ht="13.8" x14ac:dyDescent="0.3">
      <c r="A108" s="30" t="s">
        <v>544</v>
      </c>
      <c r="B108" s="24" t="s">
        <v>107</v>
      </c>
      <c r="C108" s="25"/>
      <c r="D108" s="26">
        <v>0</v>
      </c>
      <c r="E108" s="26">
        <v>5400000</v>
      </c>
      <c r="F108" s="26">
        <v>0</v>
      </c>
      <c r="G108" s="29">
        <f t="shared" ref="G108" si="40">+E108-F108</f>
        <v>5400000</v>
      </c>
      <c r="H108" s="25"/>
      <c r="I108" s="27">
        <f t="shared" ref="I108" si="41">+F108/E108</f>
        <v>0</v>
      </c>
      <c r="J108" s="32"/>
    </row>
    <row r="109" spans="1:10" ht="13.8" x14ac:dyDescent="0.3">
      <c r="A109" s="24" t="s">
        <v>106</v>
      </c>
      <c r="B109" s="24" t="s">
        <v>107</v>
      </c>
      <c r="C109" s="25"/>
      <c r="D109" s="26">
        <v>16383000</v>
      </c>
      <c r="E109" s="26">
        <v>24005231</v>
      </c>
      <c r="F109" s="26">
        <v>23940507</v>
      </c>
      <c r="G109" s="29">
        <f t="shared" si="11"/>
        <v>64724</v>
      </c>
      <c r="H109" s="25"/>
      <c r="I109" s="27">
        <f t="shared" si="1"/>
        <v>0.99730375433587792</v>
      </c>
      <c r="J109" s="10"/>
    </row>
    <row r="110" spans="1:10" ht="13.8" x14ac:dyDescent="0.3">
      <c r="A110" s="18" t="s">
        <v>108</v>
      </c>
      <c r="B110" s="18" t="s">
        <v>43</v>
      </c>
      <c r="C110" s="23"/>
      <c r="D110" s="21">
        <f>SUM(D111:D117)</f>
        <v>120000000</v>
      </c>
      <c r="E110" s="21">
        <f>SUM(E111:E117)</f>
        <v>342429108</v>
      </c>
      <c r="F110" s="21">
        <f>SUM(F111:F117)</f>
        <v>111187345</v>
      </c>
      <c r="G110" s="28">
        <f t="shared" si="11"/>
        <v>231241763</v>
      </c>
      <c r="H110" s="23"/>
      <c r="I110" s="22">
        <f t="shared" si="1"/>
        <v>0.32470179199836013</v>
      </c>
      <c r="J110" s="10"/>
    </row>
    <row r="111" spans="1:10" ht="13.8" x14ac:dyDescent="0.3">
      <c r="A111" s="24" t="s">
        <v>109</v>
      </c>
      <c r="B111" s="24" t="s">
        <v>110</v>
      </c>
      <c r="C111" s="25"/>
      <c r="D111" s="26">
        <v>0</v>
      </c>
      <c r="E111" s="26">
        <v>0</v>
      </c>
      <c r="F111" s="26">
        <v>0</v>
      </c>
      <c r="G111" s="29">
        <f t="shared" si="11"/>
        <v>0</v>
      </c>
      <c r="H111" s="25"/>
      <c r="I111" s="27" t="e">
        <f t="shared" si="1"/>
        <v>#DIV/0!</v>
      </c>
      <c r="J111" s="10"/>
    </row>
    <row r="112" spans="1:10" ht="13.8" x14ac:dyDescent="0.3">
      <c r="A112" s="30" t="s">
        <v>545</v>
      </c>
      <c r="B112" s="24" t="s">
        <v>433</v>
      </c>
      <c r="C112" s="25"/>
      <c r="D112" s="26">
        <v>0</v>
      </c>
      <c r="E112" s="26">
        <v>29393000</v>
      </c>
      <c r="F112" s="26">
        <v>0</v>
      </c>
      <c r="G112" s="29">
        <f t="shared" ref="G112" si="42">+E112-F112</f>
        <v>29393000</v>
      </c>
      <c r="H112" s="25"/>
      <c r="I112" s="27">
        <f t="shared" ref="I112" si="43">+F112/E112</f>
        <v>0</v>
      </c>
      <c r="J112" s="10"/>
    </row>
    <row r="113" spans="1:10" ht="13.8" x14ac:dyDescent="0.3">
      <c r="A113" s="30" t="s">
        <v>432</v>
      </c>
      <c r="B113" s="24" t="s">
        <v>433</v>
      </c>
      <c r="C113" s="25"/>
      <c r="D113" s="26">
        <v>0</v>
      </c>
      <c r="E113" s="26">
        <v>16003494</v>
      </c>
      <c r="F113" s="26">
        <v>16002994</v>
      </c>
      <c r="G113" s="29">
        <f t="shared" si="11"/>
        <v>500</v>
      </c>
      <c r="H113" s="25"/>
      <c r="I113" s="27">
        <f t="shared" si="1"/>
        <v>0.99996875682272879</v>
      </c>
      <c r="J113" s="10"/>
    </row>
    <row r="114" spans="1:10" ht="13.8" x14ac:dyDescent="0.3">
      <c r="A114" s="30" t="s">
        <v>546</v>
      </c>
      <c r="B114" s="24" t="s">
        <v>393</v>
      </c>
      <c r="C114" s="25"/>
      <c r="D114" s="26">
        <v>0</v>
      </c>
      <c r="E114" s="26">
        <v>16919896</v>
      </c>
      <c r="F114" s="26">
        <v>0</v>
      </c>
      <c r="G114" s="29">
        <f t="shared" ref="G114" si="44">+E114-F114</f>
        <v>16919896</v>
      </c>
      <c r="H114" s="25"/>
      <c r="I114" s="27">
        <f t="shared" ref="I114" si="45">+F114/E114</f>
        <v>0</v>
      </c>
      <c r="J114" s="10"/>
    </row>
    <row r="115" spans="1:10" ht="13.8" x14ac:dyDescent="0.3">
      <c r="A115" s="30" t="s">
        <v>404</v>
      </c>
      <c r="B115" s="24" t="s">
        <v>393</v>
      </c>
      <c r="C115" s="25"/>
      <c r="D115" s="26">
        <v>80000000</v>
      </c>
      <c r="E115" s="26">
        <v>41980001</v>
      </c>
      <c r="F115" s="26">
        <v>41980001</v>
      </c>
      <c r="G115" s="29">
        <f t="shared" si="11"/>
        <v>0</v>
      </c>
      <c r="H115" s="25"/>
      <c r="I115" s="27">
        <f t="shared" si="1"/>
        <v>1</v>
      </c>
      <c r="J115" s="10"/>
    </row>
    <row r="116" spans="1:10" ht="13.8" x14ac:dyDescent="0.3">
      <c r="A116" s="30" t="s">
        <v>451</v>
      </c>
      <c r="B116" s="24" t="s">
        <v>112</v>
      </c>
      <c r="C116" s="25"/>
      <c r="D116" s="26">
        <v>0</v>
      </c>
      <c r="E116" s="26">
        <v>184928367</v>
      </c>
      <c r="F116" s="26">
        <v>0</v>
      </c>
      <c r="G116" s="29">
        <f t="shared" si="11"/>
        <v>184928367</v>
      </c>
      <c r="H116" s="25"/>
      <c r="I116" s="27">
        <f t="shared" si="1"/>
        <v>0</v>
      </c>
      <c r="J116" s="10"/>
    </row>
    <row r="117" spans="1:10" ht="13.8" x14ac:dyDescent="0.3">
      <c r="A117" s="24" t="s">
        <v>111</v>
      </c>
      <c r="B117" s="24" t="s">
        <v>112</v>
      </c>
      <c r="C117" s="25"/>
      <c r="D117" s="26">
        <v>40000000</v>
      </c>
      <c r="E117" s="26">
        <v>53204350</v>
      </c>
      <c r="F117" s="26">
        <v>53204350</v>
      </c>
      <c r="G117" s="29">
        <f t="shared" si="11"/>
        <v>0</v>
      </c>
      <c r="H117" s="25"/>
      <c r="I117" s="27">
        <f t="shared" si="1"/>
        <v>1</v>
      </c>
      <c r="J117" s="10"/>
    </row>
    <row r="118" spans="1:10" ht="13.8" x14ac:dyDescent="0.3">
      <c r="A118" s="31" t="s">
        <v>355</v>
      </c>
      <c r="B118" s="18" t="s">
        <v>356</v>
      </c>
      <c r="C118" s="23"/>
      <c r="D118" s="21">
        <f>SUM(D119:D122)</f>
        <v>0</v>
      </c>
      <c r="E118" s="21">
        <f t="shared" ref="E118:F118" si="46">SUM(E119:E122)</f>
        <v>9280063</v>
      </c>
      <c r="F118" s="21">
        <f t="shared" si="46"/>
        <v>9280063</v>
      </c>
      <c r="G118" s="28">
        <f>+E118-F118</f>
        <v>0</v>
      </c>
      <c r="H118" s="23"/>
      <c r="I118" s="22">
        <f t="shared" ref="I118" si="47">+F118/E118</f>
        <v>1</v>
      </c>
      <c r="J118" s="10"/>
    </row>
    <row r="119" spans="1:10" ht="13.8" x14ac:dyDescent="0.3">
      <c r="A119" s="30" t="s">
        <v>416</v>
      </c>
      <c r="B119" s="24" t="s">
        <v>417</v>
      </c>
      <c r="C119" s="23"/>
      <c r="D119" s="26">
        <v>0</v>
      </c>
      <c r="E119" s="26">
        <v>770373</v>
      </c>
      <c r="F119" s="26">
        <v>770373</v>
      </c>
      <c r="G119" s="29">
        <f t="shared" ref="G119:G122" si="48">+E119-F119</f>
        <v>0</v>
      </c>
      <c r="H119" s="23"/>
      <c r="I119" s="27">
        <f t="shared" si="1"/>
        <v>1</v>
      </c>
      <c r="J119" s="10"/>
    </row>
    <row r="120" spans="1:10" ht="13.8" x14ac:dyDescent="0.3">
      <c r="A120" s="30" t="s">
        <v>357</v>
      </c>
      <c r="B120" s="24" t="s">
        <v>358</v>
      </c>
      <c r="C120" s="25"/>
      <c r="D120" s="26">
        <v>0</v>
      </c>
      <c r="E120" s="26">
        <v>4742150</v>
      </c>
      <c r="F120" s="26">
        <v>4742150</v>
      </c>
      <c r="G120" s="29">
        <f t="shared" si="48"/>
        <v>0</v>
      </c>
      <c r="H120" s="25"/>
      <c r="I120" s="27">
        <f t="shared" si="1"/>
        <v>1</v>
      </c>
      <c r="J120" s="10"/>
    </row>
    <row r="121" spans="1:10" ht="13.8" x14ac:dyDescent="0.3">
      <c r="A121" s="50" t="s">
        <v>418</v>
      </c>
      <c r="B121" s="24" t="s">
        <v>419</v>
      </c>
      <c r="C121" s="25"/>
      <c r="D121" s="26">
        <v>0</v>
      </c>
      <c r="E121" s="26">
        <v>2875040</v>
      </c>
      <c r="F121" s="26">
        <v>2875040</v>
      </c>
      <c r="G121" s="29">
        <f t="shared" si="48"/>
        <v>0</v>
      </c>
      <c r="H121" s="25"/>
      <c r="I121" s="27">
        <f t="shared" si="1"/>
        <v>1</v>
      </c>
      <c r="J121" s="10"/>
    </row>
    <row r="122" spans="1:10" ht="13.8" x14ac:dyDescent="0.3">
      <c r="A122" s="30" t="s">
        <v>405</v>
      </c>
      <c r="B122" s="24" t="s">
        <v>406</v>
      </c>
      <c r="C122" s="25"/>
      <c r="D122" s="26">
        <v>0</v>
      </c>
      <c r="E122" s="26">
        <v>892500</v>
      </c>
      <c r="F122" s="26">
        <v>892500</v>
      </c>
      <c r="G122" s="29">
        <f t="shared" si="48"/>
        <v>0</v>
      </c>
      <c r="H122" s="25"/>
      <c r="I122" s="27">
        <f t="shared" si="1"/>
        <v>1</v>
      </c>
      <c r="J122" s="10"/>
    </row>
    <row r="123" spans="1:10" ht="13.8" x14ac:dyDescent="0.3">
      <c r="A123" s="18" t="s">
        <v>113</v>
      </c>
      <c r="B123" s="18" t="s">
        <v>47</v>
      </c>
      <c r="C123" s="23"/>
      <c r="D123" s="21">
        <f>SUM(D124:D126)</f>
        <v>80822800</v>
      </c>
      <c r="E123" s="21">
        <f>SUM(E124:E126)</f>
        <v>265579015</v>
      </c>
      <c r="F123" s="21">
        <f>SUM(F124:F126)</f>
        <v>232198376</v>
      </c>
      <c r="G123" s="28">
        <f t="shared" si="11"/>
        <v>33380639</v>
      </c>
      <c r="H123" s="23"/>
      <c r="I123" s="22">
        <f t="shared" si="1"/>
        <v>0.87430995253898358</v>
      </c>
      <c r="J123" s="10"/>
    </row>
    <row r="124" spans="1:10" ht="13.8" x14ac:dyDescent="0.3">
      <c r="A124" s="30" t="s">
        <v>359</v>
      </c>
      <c r="B124" s="24" t="s">
        <v>360</v>
      </c>
      <c r="C124" s="23"/>
      <c r="D124" s="26">
        <v>0</v>
      </c>
      <c r="E124" s="26">
        <v>8500000</v>
      </c>
      <c r="F124" s="26">
        <v>8499370</v>
      </c>
      <c r="G124" s="29">
        <f t="shared" si="11"/>
        <v>630</v>
      </c>
      <c r="H124" s="25"/>
      <c r="I124" s="27">
        <f t="shared" si="1"/>
        <v>0.99992588235294122</v>
      </c>
      <c r="J124" s="10"/>
    </row>
    <row r="125" spans="1:10" ht="13.8" x14ac:dyDescent="0.3">
      <c r="A125" s="30" t="s">
        <v>571</v>
      </c>
      <c r="B125" s="24" t="s">
        <v>115</v>
      </c>
      <c r="C125" s="25"/>
      <c r="D125" s="26">
        <v>0</v>
      </c>
      <c r="E125" s="26">
        <v>73347700</v>
      </c>
      <c r="F125" s="26">
        <v>39992330</v>
      </c>
      <c r="G125" s="29">
        <f t="shared" ref="G125" si="49">+E125-F125</f>
        <v>33355370</v>
      </c>
      <c r="H125" s="25"/>
      <c r="I125" s="27">
        <f t="shared" ref="I125" si="50">+F125/E125</f>
        <v>0.54524313645826661</v>
      </c>
      <c r="J125" s="10"/>
    </row>
    <row r="126" spans="1:10" ht="13.8" x14ac:dyDescent="0.3">
      <c r="A126" s="24" t="s">
        <v>114</v>
      </c>
      <c r="B126" s="24" t="s">
        <v>115</v>
      </c>
      <c r="C126" s="25"/>
      <c r="D126" s="26">
        <v>80822800</v>
      </c>
      <c r="E126" s="26">
        <v>183731315</v>
      </c>
      <c r="F126" s="26">
        <v>183706676</v>
      </c>
      <c r="G126" s="29">
        <f t="shared" si="11"/>
        <v>24639</v>
      </c>
      <c r="H126" s="25"/>
      <c r="I126" s="27">
        <f t="shared" si="1"/>
        <v>0.9998658965674958</v>
      </c>
      <c r="J126" s="10"/>
    </row>
    <row r="127" spans="1:10" ht="13.8" x14ac:dyDescent="0.3">
      <c r="A127" s="18" t="s">
        <v>116</v>
      </c>
      <c r="B127" s="18" t="s">
        <v>117</v>
      </c>
      <c r="C127" s="23"/>
      <c r="D127" s="21">
        <f>SUM(D128:D134)</f>
        <v>0</v>
      </c>
      <c r="E127" s="21">
        <f>SUM(E128:E134)</f>
        <v>117840469</v>
      </c>
      <c r="F127" s="21">
        <f>SUM(F128:F134)</f>
        <v>115629440</v>
      </c>
      <c r="G127" s="28">
        <f t="shared" si="11"/>
        <v>2211029</v>
      </c>
      <c r="H127" s="23"/>
      <c r="I127" s="22">
        <f t="shared" si="1"/>
        <v>0.98123709945519655</v>
      </c>
      <c r="J127" s="10"/>
    </row>
    <row r="128" spans="1:10" ht="13.8" x14ac:dyDescent="0.3">
      <c r="A128" s="30" t="s">
        <v>520</v>
      </c>
      <c r="B128" s="24" t="s">
        <v>380</v>
      </c>
      <c r="C128" s="23"/>
      <c r="D128" s="26">
        <v>0</v>
      </c>
      <c r="E128" s="26">
        <v>98347313</v>
      </c>
      <c r="F128" s="26">
        <v>98347313</v>
      </c>
      <c r="G128" s="29">
        <f t="shared" si="11"/>
        <v>0</v>
      </c>
      <c r="H128" s="23"/>
      <c r="I128" s="27">
        <f t="shared" si="1"/>
        <v>1</v>
      </c>
      <c r="J128" s="10"/>
    </row>
    <row r="129" spans="1:10" ht="13.8" x14ac:dyDescent="0.3">
      <c r="A129" s="30" t="s">
        <v>386</v>
      </c>
      <c r="B129" s="24" t="s">
        <v>389</v>
      </c>
      <c r="C129" s="23"/>
      <c r="D129" s="26">
        <v>0</v>
      </c>
      <c r="E129" s="26">
        <v>1005550</v>
      </c>
      <c r="F129" s="26">
        <v>1005550</v>
      </c>
      <c r="G129" s="29">
        <f t="shared" ref="G129:G134" si="51">+E129-F129</f>
        <v>0</v>
      </c>
      <c r="H129" s="23"/>
      <c r="I129" s="27">
        <f t="shared" si="1"/>
        <v>1</v>
      </c>
      <c r="J129" s="10"/>
    </row>
    <row r="130" spans="1:10" ht="13.8" x14ac:dyDescent="0.3">
      <c r="A130" s="30" t="s">
        <v>387</v>
      </c>
      <c r="B130" s="24" t="s">
        <v>390</v>
      </c>
      <c r="C130" s="23"/>
      <c r="D130" s="26">
        <v>0</v>
      </c>
      <c r="E130" s="26">
        <v>0</v>
      </c>
      <c r="F130" s="26">
        <v>0</v>
      </c>
      <c r="G130" s="29">
        <f t="shared" si="51"/>
        <v>0</v>
      </c>
      <c r="H130" s="23"/>
      <c r="I130" s="27" t="e">
        <f t="shared" si="1"/>
        <v>#DIV/0!</v>
      </c>
      <c r="J130" s="10"/>
    </row>
    <row r="131" spans="1:10" ht="13.8" x14ac:dyDescent="0.3">
      <c r="A131" s="30" t="s">
        <v>361</v>
      </c>
      <c r="B131" s="24" t="s">
        <v>362</v>
      </c>
      <c r="C131" s="25"/>
      <c r="D131" s="26">
        <v>0</v>
      </c>
      <c r="E131" s="26">
        <v>10999605</v>
      </c>
      <c r="F131" s="26">
        <v>10988576</v>
      </c>
      <c r="G131" s="29">
        <f t="shared" si="51"/>
        <v>11029</v>
      </c>
      <c r="H131" s="25"/>
      <c r="I131" s="27">
        <f>+F131/E131</f>
        <v>0.99899732763131044</v>
      </c>
      <c r="J131" s="10"/>
    </row>
    <row r="132" spans="1:10" ht="13.8" x14ac:dyDescent="0.3">
      <c r="A132" s="24" t="s">
        <v>118</v>
      </c>
      <c r="B132" s="24" t="s">
        <v>119</v>
      </c>
      <c r="C132" s="25"/>
      <c r="D132" s="26">
        <v>0</v>
      </c>
      <c r="E132" s="26">
        <v>0</v>
      </c>
      <c r="F132" s="26">
        <v>0</v>
      </c>
      <c r="G132" s="29">
        <f t="shared" si="11"/>
        <v>0</v>
      </c>
      <c r="H132" s="25"/>
      <c r="I132" s="27" t="e">
        <f t="shared" si="1"/>
        <v>#DIV/0!</v>
      </c>
      <c r="J132" s="10"/>
    </row>
    <row r="133" spans="1:10" ht="13.8" x14ac:dyDescent="0.3">
      <c r="A133" s="30" t="s">
        <v>547</v>
      </c>
      <c r="B133" s="24" t="s">
        <v>391</v>
      </c>
      <c r="C133" s="25"/>
      <c r="D133" s="26">
        <v>0</v>
      </c>
      <c r="E133" s="26">
        <v>2200000</v>
      </c>
      <c r="F133" s="26">
        <v>0</v>
      </c>
      <c r="G133" s="29">
        <f t="shared" si="11"/>
        <v>2200000</v>
      </c>
      <c r="H133" s="25"/>
      <c r="I133" s="27">
        <f t="shared" ref="I133" si="52">+F133/E133</f>
        <v>0</v>
      </c>
      <c r="J133" s="10"/>
    </row>
    <row r="134" spans="1:10" ht="13.8" x14ac:dyDescent="0.3">
      <c r="A134" s="30" t="s">
        <v>388</v>
      </c>
      <c r="B134" s="24" t="s">
        <v>391</v>
      </c>
      <c r="C134" s="25"/>
      <c r="D134" s="26">
        <v>0</v>
      </c>
      <c r="E134" s="26">
        <v>5288001</v>
      </c>
      <c r="F134" s="26">
        <v>5288001</v>
      </c>
      <c r="G134" s="29">
        <f t="shared" si="51"/>
        <v>0</v>
      </c>
      <c r="H134" s="25"/>
      <c r="I134" s="27">
        <f t="shared" si="1"/>
        <v>1</v>
      </c>
      <c r="J134" s="10"/>
    </row>
    <row r="135" spans="1:10" ht="13.8" x14ac:dyDescent="0.3">
      <c r="A135" s="18" t="s">
        <v>120</v>
      </c>
      <c r="B135" s="18" t="s">
        <v>51</v>
      </c>
      <c r="C135" s="23"/>
      <c r="D135" s="21">
        <f>SUM(D136:D137)</f>
        <v>14220444</v>
      </c>
      <c r="E135" s="21">
        <f>SUM(E136:E137)</f>
        <v>20420400</v>
      </c>
      <c r="F135" s="21">
        <f>SUM(F136:F137)</f>
        <v>20420400</v>
      </c>
      <c r="G135" s="28">
        <f t="shared" si="11"/>
        <v>0</v>
      </c>
      <c r="H135" s="23"/>
      <c r="I135" s="22">
        <f t="shared" si="1"/>
        <v>1</v>
      </c>
      <c r="J135" s="10"/>
    </row>
    <row r="136" spans="1:10" ht="13.8" x14ac:dyDescent="0.3">
      <c r="A136" s="30" t="s">
        <v>363</v>
      </c>
      <c r="B136" s="24" t="s">
        <v>364</v>
      </c>
      <c r="C136" s="25"/>
      <c r="D136" s="26">
        <v>0</v>
      </c>
      <c r="E136" s="26">
        <v>0</v>
      </c>
      <c r="F136" s="26">
        <v>0</v>
      </c>
      <c r="G136" s="29">
        <f t="shared" ref="G136" si="53">+E136-F136</f>
        <v>0</v>
      </c>
      <c r="H136" s="25"/>
      <c r="I136" s="27" t="e">
        <f t="shared" si="1"/>
        <v>#DIV/0!</v>
      </c>
      <c r="J136" s="10"/>
    </row>
    <row r="137" spans="1:10" ht="13.8" x14ac:dyDescent="0.3">
      <c r="A137" s="24" t="s">
        <v>121</v>
      </c>
      <c r="B137" s="24" t="s">
        <v>122</v>
      </c>
      <c r="C137" s="25"/>
      <c r="D137" s="26">
        <v>14220444</v>
      </c>
      <c r="E137" s="26">
        <v>20420400</v>
      </c>
      <c r="F137" s="26">
        <v>20420400</v>
      </c>
      <c r="G137" s="29">
        <f t="shared" si="11"/>
        <v>0</v>
      </c>
      <c r="H137" s="25"/>
      <c r="I137" s="27">
        <f t="shared" si="1"/>
        <v>1</v>
      </c>
      <c r="J137" s="10"/>
    </row>
    <row r="138" spans="1:10" ht="13.8" x14ac:dyDescent="0.3">
      <c r="A138" s="31" t="s">
        <v>365</v>
      </c>
      <c r="B138" s="18" t="s">
        <v>366</v>
      </c>
      <c r="C138" s="23"/>
      <c r="D138" s="21">
        <f>SUM(D139:D141)</f>
        <v>120000000</v>
      </c>
      <c r="E138" s="21">
        <f>SUM(E139:E141)</f>
        <v>131485305</v>
      </c>
      <c r="F138" s="21">
        <f>SUM(F139:F141)</f>
        <v>131483168</v>
      </c>
      <c r="G138" s="28">
        <f t="shared" ref="G138:G141" si="54">+E138-F138</f>
        <v>2137</v>
      </c>
      <c r="H138" s="23"/>
      <c r="I138" s="22">
        <f t="shared" ref="I138" si="55">+F138/E138</f>
        <v>0.99998374723319838</v>
      </c>
      <c r="J138" s="10"/>
    </row>
    <row r="139" spans="1:10" ht="13.8" x14ac:dyDescent="0.3">
      <c r="A139" s="30" t="s">
        <v>472</v>
      </c>
      <c r="B139" s="24" t="s">
        <v>473</v>
      </c>
      <c r="C139" s="25"/>
      <c r="D139" s="26">
        <v>0</v>
      </c>
      <c r="E139" s="26">
        <v>7808925</v>
      </c>
      <c r="F139" s="26">
        <v>7808925</v>
      </c>
      <c r="G139" s="29">
        <f t="shared" si="54"/>
        <v>0</v>
      </c>
      <c r="H139" s="25"/>
      <c r="I139" s="27">
        <f t="shared" si="1"/>
        <v>1</v>
      </c>
      <c r="J139" s="10"/>
    </row>
    <row r="140" spans="1:10" ht="13.8" x14ac:dyDescent="0.3">
      <c r="A140" s="30" t="s">
        <v>368</v>
      </c>
      <c r="B140" s="24" t="s">
        <v>367</v>
      </c>
      <c r="C140" s="25"/>
      <c r="D140" s="26">
        <v>0</v>
      </c>
      <c r="E140" s="26">
        <v>3676380</v>
      </c>
      <c r="F140" s="26">
        <v>3674243</v>
      </c>
      <c r="G140" s="29">
        <f t="shared" si="54"/>
        <v>2137</v>
      </c>
      <c r="H140" s="25"/>
      <c r="I140" s="27">
        <f t="shared" si="1"/>
        <v>0.99941872167730217</v>
      </c>
      <c r="J140" s="10"/>
    </row>
    <row r="141" spans="1:10" ht="13.8" x14ac:dyDescent="0.3">
      <c r="A141" s="30" t="s">
        <v>474</v>
      </c>
      <c r="B141" s="24" t="s">
        <v>407</v>
      </c>
      <c r="C141" s="25"/>
      <c r="D141" s="26">
        <v>120000000</v>
      </c>
      <c r="E141" s="26">
        <v>120000000</v>
      </c>
      <c r="F141" s="26">
        <v>120000000</v>
      </c>
      <c r="G141" s="29">
        <f t="shared" si="54"/>
        <v>0</v>
      </c>
      <c r="H141" s="25"/>
      <c r="I141" s="27">
        <f t="shared" si="1"/>
        <v>1</v>
      </c>
      <c r="J141" s="10"/>
    </row>
    <row r="142" spans="1:10" ht="13.8" x14ac:dyDescent="0.3">
      <c r="A142" s="18" t="s">
        <v>123</v>
      </c>
      <c r="B142" s="18" t="s">
        <v>124</v>
      </c>
      <c r="C142" s="23"/>
      <c r="D142" s="21">
        <f>+D143</f>
        <v>94693740</v>
      </c>
      <c r="E142" s="21">
        <f>+E143</f>
        <v>45612992</v>
      </c>
      <c r="F142" s="21">
        <f>+F143</f>
        <v>45612992</v>
      </c>
      <c r="G142" s="28">
        <f t="shared" si="11"/>
        <v>0</v>
      </c>
      <c r="H142" s="23"/>
      <c r="I142" s="22">
        <f t="shared" si="1"/>
        <v>1</v>
      </c>
      <c r="J142" s="10"/>
    </row>
    <row r="143" spans="1:10" ht="13.8" x14ac:dyDescent="0.3">
      <c r="A143" s="24" t="s">
        <v>125</v>
      </c>
      <c r="B143" s="24" t="s">
        <v>126</v>
      </c>
      <c r="C143" s="25"/>
      <c r="D143" s="26">
        <v>94693740</v>
      </c>
      <c r="E143" s="26">
        <v>45612992</v>
      </c>
      <c r="F143" s="26">
        <v>45612992</v>
      </c>
      <c r="G143" s="29">
        <f t="shared" si="11"/>
        <v>0</v>
      </c>
      <c r="H143" s="25"/>
      <c r="I143" s="27">
        <f t="shared" si="1"/>
        <v>1</v>
      </c>
      <c r="J143" s="10"/>
    </row>
    <row r="144" spans="1:10" ht="13.8" x14ac:dyDescent="0.3">
      <c r="A144" s="18" t="s">
        <v>127</v>
      </c>
      <c r="B144" s="18" t="s">
        <v>128</v>
      </c>
      <c r="C144" s="23"/>
      <c r="D144" s="21">
        <f>+D145+D150+D177+D204+D275+D301+D304</f>
        <v>19082549675.385002</v>
      </c>
      <c r="E144" s="21">
        <f>+E145+E150+E177+E204+E275+E301+E304</f>
        <v>28557350809</v>
      </c>
      <c r="F144" s="21">
        <f>+F145+F150+F177+F204+F275+F301+F304</f>
        <v>23440699693</v>
      </c>
      <c r="G144" s="28">
        <f t="shared" si="11"/>
        <v>5116651116</v>
      </c>
      <c r="H144" s="23"/>
      <c r="I144" s="22">
        <f t="shared" si="1"/>
        <v>0.82082892946822428</v>
      </c>
      <c r="J144" s="10"/>
    </row>
    <row r="145" spans="1:11" ht="13.8" x14ac:dyDescent="0.3">
      <c r="A145" s="18" t="s">
        <v>129</v>
      </c>
      <c r="B145" s="18" t="s">
        <v>130</v>
      </c>
      <c r="C145" s="23"/>
      <c r="D145" s="21">
        <f t="shared" ref="D145:F146" si="56">+D146</f>
        <v>54282340</v>
      </c>
      <c r="E145" s="21">
        <f t="shared" si="56"/>
        <v>43310111</v>
      </c>
      <c r="F145" s="21">
        <f t="shared" si="56"/>
        <v>43176778</v>
      </c>
      <c r="G145" s="28">
        <f t="shared" si="11"/>
        <v>133333</v>
      </c>
      <c r="H145" s="23"/>
      <c r="I145" s="22">
        <f t="shared" si="1"/>
        <v>0.99692143481230056</v>
      </c>
      <c r="J145" s="10"/>
      <c r="K145" s="33">
        <v>28112517738</v>
      </c>
    </row>
    <row r="146" spans="1:11" ht="13.8" x14ac:dyDescent="0.3">
      <c r="A146" s="18" t="s">
        <v>131</v>
      </c>
      <c r="B146" s="18" t="s">
        <v>132</v>
      </c>
      <c r="C146" s="23"/>
      <c r="D146" s="21">
        <f t="shared" si="56"/>
        <v>54282340</v>
      </c>
      <c r="E146" s="21">
        <f t="shared" si="56"/>
        <v>43310111</v>
      </c>
      <c r="F146" s="21">
        <f t="shared" si="56"/>
        <v>43176778</v>
      </c>
      <c r="G146" s="28">
        <f t="shared" si="11"/>
        <v>133333</v>
      </c>
      <c r="H146" s="23"/>
      <c r="I146" s="22">
        <f t="shared" ref="I146:I147" si="57">+F146/E146</f>
        <v>0.99692143481230056</v>
      </c>
      <c r="J146" s="10"/>
      <c r="K146" s="33">
        <f>+K145-E144</f>
        <v>-444833071</v>
      </c>
    </row>
    <row r="147" spans="1:11" ht="13.8" x14ac:dyDescent="0.3">
      <c r="A147" s="31" t="s">
        <v>369</v>
      </c>
      <c r="B147" s="18" t="s">
        <v>370</v>
      </c>
      <c r="C147" s="23"/>
      <c r="D147" s="21">
        <f>SUM(D148:D149)</f>
        <v>54282340</v>
      </c>
      <c r="E147" s="21">
        <f t="shared" ref="E147:F147" si="58">SUM(E148:E149)</f>
        <v>43310111</v>
      </c>
      <c r="F147" s="21">
        <f t="shared" si="58"/>
        <v>43176778</v>
      </c>
      <c r="G147" s="28">
        <f>+E147-F147</f>
        <v>133333</v>
      </c>
      <c r="H147" s="23"/>
      <c r="I147" s="22">
        <f t="shared" si="57"/>
        <v>0.99692143481230056</v>
      </c>
      <c r="J147" s="10"/>
    </row>
    <row r="148" spans="1:11" ht="13.8" x14ac:dyDescent="0.3">
      <c r="A148" s="30" t="s">
        <v>371</v>
      </c>
      <c r="B148" s="24" t="s">
        <v>370</v>
      </c>
      <c r="C148" s="25"/>
      <c r="D148" s="26">
        <v>54282340</v>
      </c>
      <c r="E148" s="26">
        <v>37224687</v>
      </c>
      <c r="F148" s="26">
        <v>37091354</v>
      </c>
      <c r="G148" s="29">
        <f t="shared" si="11"/>
        <v>133333</v>
      </c>
      <c r="H148" s="25"/>
      <c r="I148" s="27">
        <f t="shared" ref="I148" si="59">+F148/E148</f>
        <v>0.99641815658517152</v>
      </c>
      <c r="J148" s="10"/>
    </row>
    <row r="149" spans="1:11" ht="13.8" x14ac:dyDescent="0.3">
      <c r="A149" s="30" t="s">
        <v>522</v>
      </c>
      <c r="B149" s="24" t="s">
        <v>370</v>
      </c>
      <c r="C149" s="25"/>
      <c r="D149" s="26">
        <v>0</v>
      </c>
      <c r="E149" s="26">
        <v>6085424</v>
      </c>
      <c r="F149" s="26">
        <v>6085424</v>
      </c>
      <c r="G149" s="29">
        <f t="shared" ref="G149" si="60">+E149-F149</f>
        <v>0</v>
      </c>
      <c r="H149" s="25"/>
      <c r="I149" s="27">
        <f t="shared" ref="I149" si="61">+F149/E149</f>
        <v>1</v>
      </c>
      <c r="J149" s="10"/>
    </row>
    <row r="150" spans="1:11" ht="13.8" x14ac:dyDescent="0.3">
      <c r="A150" s="18" t="s">
        <v>133</v>
      </c>
      <c r="B150" s="18" t="s">
        <v>134</v>
      </c>
      <c r="C150" s="23"/>
      <c r="D150" s="21">
        <f>+D151+D161+D163+D166+D170</f>
        <v>3048620200</v>
      </c>
      <c r="E150" s="52">
        <f>+E151+E161+E163+E166+E170</f>
        <v>5546778286</v>
      </c>
      <c r="F150" s="21">
        <f>+F151+F161+F163+F166+F170</f>
        <v>4581483372</v>
      </c>
      <c r="G150" s="28">
        <f t="shared" ref="G150:H308" si="62">+E150-F150</f>
        <v>965294914</v>
      </c>
      <c r="H150" s="23"/>
      <c r="I150" s="22">
        <f t="shared" ref="I150:I308" si="63">+F150/E150</f>
        <v>0.82597196710811527</v>
      </c>
      <c r="J150" s="10"/>
    </row>
    <row r="151" spans="1:11" ht="13.8" x14ac:dyDescent="0.3">
      <c r="A151" s="18" t="s">
        <v>135</v>
      </c>
      <c r="B151" s="18" t="s">
        <v>136</v>
      </c>
      <c r="C151" s="23"/>
      <c r="D151" s="21">
        <f>SUM(D152:D160)</f>
        <v>1527760200</v>
      </c>
      <c r="E151" s="21">
        <f>SUM(E152:E160)</f>
        <v>2162441565</v>
      </c>
      <c r="F151" s="21">
        <f>SUM(F152:F160)</f>
        <v>1419678462</v>
      </c>
      <c r="G151" s="28">
        <f t="shared" si="62"/>
        <v>742763103</v>
      </c>
      <c r="H151" s="23"/>
      <c r="I151" s="22">
        <f t="shared" si="63"/>
        <v>0.65651645111621781</v>
      </c>
      <c r="J151" s="10"/>
    </row>
    <row r="152" spans="1:11" ht="13.8" x14ac:dyDescent="0.3">
      <c r="A152" s="30" t="s">
        <v>524</v>
      </c>
      <c r="B152" s="24" t="s">
        <v>138</v>
      </c>
      <c r="C152" s="25"/>
      <c r="D152" s="26">
        <v>0</v>
      </c>
      <c r="E152" s="26">
        <v>78050000</v>
      </c>
      <c r="F152" s="26">
        <v>28814245</v>
      </c>
      <c r="G152" s="29">
        <f t="shared" si="62"/>
        <v>49235755</v>
      </c>
      <c r="H152" s="25"/>
      <c r="I152" s="27">
        <f t="shared" si="63"/>
        <v>0.36917674567584879</v>
      </c>
      <c r="J152" s="10"/>
    </row>
    <row r="153" spans="1:11" ht="13.8" x14ac:dyDescent="0.3">
      <c r="A153" s="24" t="s">
        <v>137</v>
      </c>
      <c r="B153" s="24" t="s">
        <v>138</v>
      </c>
      <c r="C153" s="25"/>
      <c r="D153" s="26">
        <v>398653000</v>
      </c>
      <c r="E153" s="26">
        <v>496286593</v>
      </c>
      <c r="F153" s="26">
        <v>411206086</v>
      </c>
      <c r="G153" s="29">
        <f t="shared" si="62"/>
        <v>85080507</v>
      </c>
      <c r="H153" s="25"/>
      <c r="I153" s="27">
        <f t="shared" si="63"/>
        <v>0.82856577590440772</v>
      </c>
      <c r="J153" s="10"/>
    </row>
    <row r="154" spans="1:11" ht="13.8" x14ac:dyDescent="0.3">
      <c r="A154" s="30" t="s">
        <v>534</v>
      </c>
      <c r="B154" s="24" t="s">
        <v>140</v>
      </c>
      <c r="C154" s="25"/>
      <c r="D154" s="26">
        <v>0</v>
      </c>
      <c r="E154" s="26">
        <v>103100000</v>
      </c>
      <c r="F154" s="26">
        <v>75178839</v>
      </c>
      <c r="G154" s="29">
        <f t="shared" si="62"/>
        <v>27921161</v>
      </c>
      <c r="H154" s="25"/>
      <c r="I154" s="27">
        <f t="shared" si="63"/>
        <v>0.72918369544131911</v>
      </c>
      <c r="J154" s="10"/>
    </row>
    <row r="155" spans="1:11" ht="13.8" x14ac:dyDescent="0.3">
      <c r="A155" s="24" t="s">
        <v>139</v>
      </c>
      <c r="B155" s="24" t="s">
        <v>140</v>
      </c>
      <c r="C155" s="25"/>
      <c r="D155" s="26">
        <v>341858600</v>
      </c>
      <c r="E155" s="26">
        <v>398996881</v>
      </c>
      <c r="F155" s="26">
        <v>295228242</v>
      </c>
      <c r="G155" s="29">
        <f t="shared" si="62"/>
        <v>103768639</v>
      </c>
      <c r="H155" s="25"/>
      <c r="I155" s="27">
        <f t="shared" si="63"/>
        <v>0.73992619004959093</v>
      </c>
      <c r="J155" s="10"/>
    </row>
    <row r="156" spans="1:11" ht="13.8" x14ac:dyDescent="0.3">
      <c r="A156" s="30" t="s">
        <v>435</v>
      </c>
      <c r="B156" s="24" t="s">
        <v>436</v>
      </c>
      <c r="C156" s="25"/>
      <c r="D156" s="26">
        <v>500000000</v>
      </c>
      <c r="E156" s="26">
        <v>446966331</v>
      </c>
      <c r="F156" s="26">
        <v>325000000</v>
      </c>
      <c r="G156" s="29">
        <f t="shared" si="62"/>
        <v>121966331</v>
      </c>
      <c r="H156" s="25"/>
      <c r="I156" s="27">
        <f t="shared" si="63"/>
        <v>0.72712411978073577</v>
      </c>
      <c r="J156" s="10"/>
    </row>
    <row r="157" spans="1:11" ht="13.8" x14ac:dyDescent="0.3">
      <c r="A157" s="50" t="s">
        <v>512</v>
      </c>
      <c r="B157" s="24" t="s">
        <v>436</v>
      </c>
      <c r="C157" s="25"/>
      <c r="D157" s="26">
        <v>0</v>
      </c>
      <c r="E157" s="26">
        <v>253033669</v>
      </c>
      <c r="F157" s="26">
        <v>0</v>
      </c>
      <c r="G157" s="29">
        <f t="shared" ref="G157" si="64">+E157-F157</f>
        <v>253033669</v>
      </c>
      <c r="H157" s="25"/>
      <c r="I157" s="27">
        <f t="shared" ref="I157" si="65">+F157/E157</f>
        <v>0</v>
      </c>
      <c r="J157" s="10"/>
    </row>
    <row r="158" spans="1:11" ht="13.8" x14ac:dyDescent="0.3">
      <c r="A158" s="30" t="s">
        <v>271</v>
      </c>
      <c r="B158" s="24" t="s">
        <v>270</v>
      </c>
      <c r="C158" s="25"/>
      <c r="D158" s="26">
        <v>32766000</v>
      </c>
      <c r="E158" s="26">
        <v>39766000</v>
      </c>
      <c r="F158" s="26">
        <v>39766000</v>
      </c>
      <c r="G158" s="29">
        <f t="shared" si="62"/>
        <v>0</v>
      </c>
      <c r="H158" s="25"/>
      <c r="I158" s="27">
        <f t="shared" si="63"/>
        <v>1</v>
      </c>
      <c r="J158" s="10"/>
    </row>
    <row r="159" spans="1:11" ht="13.8" x14ac:dyDescent="0.3">
      <c r="A159" s="30" t="s">
        <v>523</v>
      </c>
      <c r="B159" s="24" t="s">
        <v>142</v>
      </c>
      <c r="C159" s="25"/>
      <c r="D159" s="26">
        <v>0</v>
      </c>
      <c r="E159" s="26">
        <v>29021210</v>
      </c>
      <c r="F159" s="26">
        <v>0</v>
      </c>
      <c r="G159" s="29"/>
      <c r="H159" s="25"/>
      <c r="I159" s="27"/>
      <c r="J159" s="10"/>
    </row>
    <row r="160" spans="1:11" ht="13.8" x14ac:dyDescent="0.3">
      <c r="A160" s="24" t="s">
        <v>141</v>
      </c>
      <c r="B160" s="24" t="s">
        <v>142</v>
      </c>
      <c r="C160" s="25"/>
      <c r="D160" s="26">
        <v>254482600</v>
      </c>
      <c r="E160" s="26">
        <v>317220881</v>
      </c>
      <c r="F160" s="26">
        <v>244485050</v>
      </c>
      <c r="G160" s="29">
        <f t="shared" si="62"/>
        <v>72735831</v>
      </c>
      <c r="H160" s="25"/>
      <c r="I160" s="27">
        <f t="shared" si="63"/>
        <v>0.77070919552739026</v>
      </c>
      <c r="J160" s="10"/>
    </row>
    <row r="161" spans="1:10" ht="13.8" x14ac:dyDescent="0.3">
      <c r="A161" s="18" t="s">
        <v>143</v>
      </c>
      <c r="B161" s="18" t="s">
        <v>144</v>
      </c>
      <c r="C161" s="23"/>
      <c r="D161" s="21">
        <f>+D162</f>
        <v>0</v>
      </c>
      <c r="E161" s="21">
        <f>+E162</f>
        <v>0</v>
      </c>
      <c r="F161" s="21">
        <f>+F162</f>
        <v>0</v>
      </c>
      <c r="G161" s="28">
        <f t="shared" si="62"/>
        <v>0</v>
      </c>
      <c r="H161" s="23"/>
      <c r="I161" s="22" t="e">
        <f t="shared" si="63"/>
        <v>#DIV/0!</v>
      </c>
      <c r="J161" s="10"/>
    </row>
    <row r="162" spans="1:10" ht="13.8" x14ac:dyDescent="0.3">
      <c r="A162" s="24" t="s">
        <v>145</v>
      </c>
      <c r="B162" s="24" t="s">
        <v>146</v>
      </c>
      <c r="C162" s="25"/>
      <c r="D162" s="26">
        <v>0</v>
      </c>
      <c r="E162" s="26">
        <v>0</v>
      </c>
      <c r="F162" s="26">
        <v>0</v>
      </c>
      <c r="G162" s="29">
        <f t="shared" si="62"/>
        <v>0</v>
      </c>
      <c r="H162" s="25"/>
      <c r="I162" s="27" t="e">
        <f t="shared" ref="I162" si="66">+F162/E162</f>
        <v>#DIV/0!</v>
      </c>
      <c r="J162" s="10"/>
    </row>
    <row r="163" spans="1:10" ht="13.8" x14ac:dyDescent="0.3">
      <c r="A163" s="18" t="s">
        <v>147</v>
      </c>
      <c r="B163" s="18" t="s">
        <v>148</v>
      </c>
      <c r="C163" s="23"/>
      <c r="D163" s="21">
        <f>+D164+D165</f>
        <v>32766000</v>
      </c>
      <c r="E163" s="21">
        <f t="shared" ref="E163:F163" si="67">+E164+E165</f>
        <v>35139600</v>
      </c>
      <c r="F163" s="21">
        <f t="shared" si="67"/>
        <v>13574693</v>
      </c>
      <c r="G163" s="28">
        <f>+E163-F163</f>
        <v>21564907</v>
      </c>
      <c r="H163" s="23"/>
      <c r="I163" s="22">
        <f>+F163/E163</f>
        <v>0.38630755614748036</v>
      </c>
      <c r="J163" s="10"/>
    </row>
    <row r="164" spans="1:10" ht="13.8" x14ac:dyDescent="0.3">
      <c r="A164" s="30" t="s">
        <v>548</v>
      </c>
      <c r="B164" s="24" t="s">
        <v>150</v>
      </c>
      <c r="C164" s="25"/>
      <c r="D164" s="26">
        <v>0</v>
      </c>
      <c r="E164" s="26">
        <v>2373600</v>
      </c>
      <c r="F164" s="26">
        <v>1700000</v>
      </c>
      <c r="G164" s="29">
        <f t="shared" ref="G164" si="68">+E164-F164</f>
        <v>673600</v>
      </c>
      <c r="H164" s="25"/>
      <c r="I164" s="27">
        <f>+F164/E164</f>
        <v>0.71621166161105498</v>
      </c>
      <c r="J164" s="10"/>
    </row>
    <row r="165" spans="1:10" ht="13.8" x14ac:dyDescent="0.3">
      <c r="A165" s="24" t="s">
        <v>149</v>
      </c>
      <c r="B165" s="24" t="s">
        <v>150</v>
      </c>
      <c r="C165" s="25"/>
      <c r="D165" s="26">
        <v>32766000</v>
      </c>
      <c r="E165" s="26">
        <v>32766000</v>
      </c>
      <c r="F165" s="26">
        <v>11874693</v>
      </c>
      <c r="G165" s="29">
        <f t="shared" si="62"/>
        <v>20891307</v>
      </c>
      <c r="H165" s="25"/>
      <c r="I165" s="27">
        <f t="shared" si="63"/>
        <v>0.36240899102728436</v>
      </c>
      <c r="J165" s="10"/>
    </row>
    <row r="166" spans="1:10" ht="13.8" x14ac:dyDescent="0.3">
      <c r="A166" s="18" t="s">
        <v>151</v>
      </c>
      <c r="B166" s="18" t="s">
        <v>152</v>
      </c>
      <c r="C166" s="23"/>
      <c r="D166" s="21">
        <f>+D167</f>
        <v>70000000</v>
      </c>
      <c r="E166" s="21">
        <f>+E167</f>
        <v>38800000</v>
      </c>
      <c r="F166" s="21">
        <f>+F167</f>
        <v>38666667</v>
      </c>
      <c r="G166" s="28">
        <f t="shared" si="62"/>
        <v>133333</v>
      </c>
      <c r="H166" s="23"/>
      <c r="I166" s="22">
        <f t="shared" si="63"/>
        <v>0.99656358247422683</v>
      </c>
      <c r="J166" s="10"/>
    </row>
    <row r="167" spans="1:10" ht="13.8" x14ac:dyDescent="0.3">
      <c r="A167" s="18" t="s">
        <v>153</v>
      </c>
      <c r="B167" s="18" t="s">
        <v>152</v>
      </c>
      <c r="C167" s="23"/>
      <c r="D167" s="21">
        <f>SUM(D168:D169)</f>
        <v>70000000</v>
      </c>
      <c r="E167" s="21">
        <f>SUM(E168:E169)</f>
        <v>38800000</v>
      </c>
      <c r="F167" s="21">
        <f>SUM(F168:F169)</f>
        <v>38666667</v>
      </c>
      <c r="G167" s="21">
        <f>SUM(G168:G169)</f>
        <v>133333</v>
      </c>
      <c r="H167" s="23"/>
      <c r="I167" s="22">
        <f t="shared" si="63"/>
        <v>0.99656358247422683</v>
      </c>
      <c r="J167" s="10"/>
    </row>
    <row r="168" spans="1:10" ht="13.8" x14ac:dyDescent="0.3">
      <c r="A168" s="24" t="s">
        <v>154</v>
      </c>
      <c r="B168" s="24" t="s">
        <v>152</v>
      </c>
      <c r="C168" s="25"/>
      <c r="D168" s="26">
        <v>70000000</v>
      </c>
      <c r="E168" s="26">
        <v>38800000</v>
      </c>
      <c r="F168" s="26">
        <v>38666667</v>
      </c>
      <c r="G168" s="29">
        <f t="shared" si="62"/>
        <v>133333</v>
      </c>
      <c r="H168" s="25"/>
      <c r="I168" s="27">
        <f t="shared" si="63"/>
        <v>0.99656358247422683</v>
      </c>
      <c r="J168" s="10"/>
    </row>
    <row r="169" spans="1:10" ht="13.8" x14ac:dyDescent="0.3">
      <c r="A169" s="30" t="s">
        <v>475</v>
      </c>
      <c r="B169" s="24" t="s">
        <v>152</v>
      </c>
      <c r="C169" s="25"/>
      <c r="D169" s="26">
        <v>0</v>
      </c>
      <c r="E169" s="26">
        <v>0</v>
      </c>
      <c r="F169" s="26">
        <v>0</v>
      </c>
      <c r="G169" s="29">
        <v>0</v>
      </c>
      <c r="H169" s="25"/>
      <c r="I169" s="27" t="e">
        <f t="shared" si="63"/>
        <v>#DIV/0!</v>
      </c>
      <c r="J169" s="10"/>
    </row>
    <row r="170" spans="1:10" ht="13.8" x14ac:dyDescent="0.3">
      <c r="A170" s="18" t="s">
        <v>155</v>
      </c>
      <c r="B170" s="18" t="s">
        <v>156</v>
      </c>
      <c r="C170" s="23"/>
      <c r="D170" s="21">
        <f>SUM(D171:D176)</f>
        <v>1418094000</v>
      </c>
      <c r="E170" s="21">
        <f>SUM(E171:E176)</f>
        <v>3310397121</v>
      </c>
      <c r="F170" s="21">
        <f>SUM(F171:F176)</f>
        <v>3109563550</v>
      </c>
      <c r="G170" s="28">
        <f t="shared" si="62"/>
        <v>200833571</v>
      </c>
      <c r="H170" s="23"/>
      <c r="I170" s="22">
        <f t="shared" si="63"/>
        <v>0.93933248378994105</v>
      </c>
      <c r="J170" s="10"/>
    </row>
    <row r="171" spans="1:10" ht="13.8" x14ac:dyDescent="0.3">
      <c r="A171" s="30" t="s">
        <v>408</v>
      </c>
      <c r="B171" s="24" t="s">
        <v>158</v>
      </c>
      <c r="C171" s="23"/>
      <c r="D171" s="26">
        <v>0</v>
      </c>
      <c r="E171" s="26">
        <v>1516000000</v>
      </c>
      <c r="F171" s="26">
        <v>1516000000</v>
      </c>
      <c r="G171" s="29">
        <f t="shared" si="62"/>
        <v>0</v>
      </c>
      <c r="H171" s="25"/>
      <c r="I171" s="27">
        <f t="shared" si="63"/>
        <v>1</v>
      </c>
      <c r="J171" s="10"/>
    </row>
    <row r="172" spans="1:10" ht="13.8" x14ac:dyDescent="0.3">
      <c r="A172" s="30" t="s">
        <v>452</v>
      </c>
      <c r="B172" s="24" t="s">
        <v>158</v>
      </c>
      <c r="C172" s="23"/>
      <c r="D172" s="26">
        <v>0</v>
      </c>
      <c r="E172" s="26">
        <v>0</v>
      </c>
      <c r="F172" s="26">
        <v>0</v>
      </c>
      <c r="G172" s="29">
        <f t="shared" si="62"/>
        <v>0</v>
      </c>
      <c r="H172" s="25"/>
      <c r="I172" s="27" t="e">
        <f t="shared" si="63"/>
        <v>#DIV/0!</v>
      </c>
      <c r="J172" s="10"/>
    </row>
    <row r="173" spans="1:10" ht="13.8" x14ac:dyDescent="0.3">
      <c r="A173" s="24" t="s">
        <v>157</v>
      </c>
      <c r="B173" s="24" t="s">
        <v>158</v>
      </c>
      <c r="C173" s="25"/>
      <c r="D173" s="26">
        <v>1224411500</v>
      </c>
      <c r="E173" s="26">
        <v>1405714621</v>
      </c>
      <c r="F173" s="26">
        <v>1224881050</v>
      </c>
      <c r="G173" s="29">
        <f t="shared" si="62"/>
        <v>180833571</v>
      </c>
      <c r="H173" s="25"/>
      <c r="I173" s="27">
        <f t="shared" si="63"/>
        <v>0.87135826269534122</v>
      </c>
      <c r="J173" s="10"/>
    </row>
    <row r="174" spans="1:10" ht="13.8" x14ac:dyDescent="0.3">
      <c r="A174" s="30" t="s">
        <v>453</v>
      </c>
      <c r="B174" s="24" t="s">
        <v>158</v>
      </c>
      <c r="C174" s="25"/>
      <c r="D174" s="26">
        <v>0</v>
      </c>
      <c r="E174" s="53">
        <v>0</v>
      </c>
      <c r="F174" s="26">
        <v>0</v>
      </c>
      <c r="G174" s="29">
        <f t="shared" si="62"/>
        <v>0</v>
      </c>
      <c r="H174" s="25"/>
      <c r="I174" s="27" t="e">
        <f t="shared" si="63"/>
        <v>#DIV/0!</v>
      </c>
      <c r="J174" s="10"/>
    </row>
    <row r="175" spans="1:10" ht="13.8" x14ac:dyDescent="0.3">
      <c r="A175" s="30" t="s">
        <v>549</v>
      </c>
      <c r="B175" s="24" t="s">
        <v>160</v>
      </c>
      <c r="C175" s="25"/>
      <c r="D175" s="26">
        <v>0</v>
      </c>
      <c r="E175" s="26">
        <v>20000000</v>
      </c>
      <c r="F175" s="26">
        <v>0</v>
      </c>
      <c r="G175" s="29">
        <f t="shared" ref="G175" si="69">+E175-F175</f>
        <v>20000000</v>
      </c>
      <c r="H175" s="25"/>
      <c r="I175" s="27">
        <f t="shared" ref="I175" si="70">+F175/E175</f>
        <v>0</v>
      </c>
      <c r="J175" s="10"/>
    </row>
    <row r="176" spans="1:10" ht="13.8" x14ac:dyDescent="0.3">
      <c r="A176" s="24" t="s">
        <v>159</v>
      </c>
      <c r="B176" s="24" t="s">
        <v>160</v>
      </c>
      <c r="C176" s="25"/>
      <c r="D176" s="26">
        <v>193682500</v>
      </c>
      <c r="E176" s="26">
        <v>368682500</v>
      </c>
      <c r="F176" s="26">
        <v>368682500</v>
      </c>
      <c r="G176" s="29">
        <f t="shared" si="62"/>
        <v>0</v>
      </c>
      <c r="H176" s="25"/>
      <c r="I176" s="27">
        <f t="shared" si="63"/>
        <v>1</v>
      </c>
      <c r="J176" s="10"/>
    </row>
    <row r="177" spans="1:10" ht="13.8" x14ac:dyDescent="0.3">
      <c r="A177" s="18" t="s">
        <v>161</v>
      </c>
      <c r="B177" s="18" t="s">
        <v>162</v>
      </c>
      <c r="C177" s="23"/>
      <c r="D177" s="21">
        <f>+D178+D196+D180+D202</f>
        <v>2190963956</v>
      </c>
      <c r="E177" s="21">
        <f>+E178+E196+E180+E202</f>
        <v>2157646353</v>
      </c>
      <c r="F177" s="21">
        <f t="shared" ref="F177" si="71">+F178+F196+F180+F202</f>
        <v>1711905019</v>
      </c>
      <c r="G177" s="28">
        <f>+E177-F177</f>
        <v>445741334</v>
      </c>
      <c r="H177" s="23"/>
      <c r="I177" s="22">
        <f t="shared" si="63"/>
        <v>0.79341316366315573</v>
      </c>
      <c r="J177" s="10"/>
    </row>
    <row r="178" spans="1:10" ht="13.8" x14ac:dyDescent="0.3">
      <c r="A178" s="18" t="s">
        <v>163</v>
      </c>
      <c r="B178" s="18" t="s">
        <v>164</v>
      </c>
      <c r="C178" s="23"/>
      <c r="D178" s="21">
        <f>+D179</f>
        <v>262128000</v>
      </c>
      <c r="E178" s="21">
        <f>+E179</f>
        <v>300000000</v>
      </c>
      <c r="F178" s="21">
        <f>+F179</f>
        <v>156677924</v>
      </c>
      <c r="G178" s="28">
        <f>+E178-F178</f>
        <v>143322076</v>
      </c>
      <c r="H178" s="23"/>
      <c r="I178" s="22">
        <f t="shared" si="63"/>
        <v>0.52225974666666664</v>
      </c>
      <c r="J178" s="10"/>
    </row>
    <row r="179" spans="1:10" ht="13.8" x14ac:dyDescent="0.3">
      <c r="A179" s="30" t="s">
        <v>288</v>
      </c>
      <c r="B179" s="24" t="s">
        <v>289</v>
      </c>
      <c r="C179" s="25"/>
      <c r="D179" s="26">
        <v>262128000</v>
      </c>
      <c r="E179" s="26">
        <v>300000000</v>
      </c>
      <c r="F179" s="26">
        <v>156677924</v>
      </c>
      <c r="G179" s="29">
        <f t="shared" si="62"/>
        <v>143322076</v>
      </c>
      <c r="H179" s="25"/>
      <c r="I179" s="27">
        <f t="shared" si="63"/>
        <v>0.52225974666666664</v>
      </c>
      <c r="J179" s="10"/>
    </row>
    <row r="180" spans="1:10" ht="13.8" x14ac:dyDescent="0.3">
      <c r="A180" s="18" t="s">
        <v>165</v>
      </c>
      <c r="B180" s="18" t="s">
        <v>166</v>
      </c>
      <c r="C180" s="23"/>
      <c r="D180" s="21">
        <f>SUM(D181:D195)</f>
        <v>1308662539</v>
      </c>
      <c r="E180" s="52">
        <f>SUM(E181:E195)</f>
        <v>1642956436</v>
      </c>
      <c r="F180" s="21">
        <f>SUM(F181:F195)</f>
        <v>1347371638</v>
      </c>
      <c r="G180" s="28">
        <f t="shared" si="62"/>
        <v>295584798</v>
      </c>
      <c r="H180" s="23"/>
      <c r="I180" s="22">
        <f t="shared" si="63"/>
        <v>0.82008969226254036</v>
      </c>
      <c r="J180" s="10"/>
    </row>
    <row r="181" spans="1:10" ht="13.8" x14ac:dyDescent="0.3">
      <c r="A181" s="24" t="s">
        <v>167</v>
      </c>
      <c r="B181" s="24" t="s">
        <v>168</v>
      </c>
      <c r="C181" s="25"/>
      <c r="D181" s="26">
        <v>274783000</v>
      </c>
      <c r="E181" s="26">
        <v>244783000</v>
      </c>
      <c r="F181" s="26">
        <v>214146192</v>
      </c>
      <c r="G181" s="29">
        <f t="shared" si="62"/>
        <v>30636808</v>
      </c>
      <c r="H181" s="25"/>
      <c r="I181" s="27">
        <f t="shared" si="63"/>
        <v>0.87484094892210651</v>
      </c>
      <c r="J181" s="10"/>
    </row>
    <row r="182" spans="1:10" ht="13.8" x14ac:dyDescent="0.3">
      <c r="A182" s="30" t="s">
        <v>437</v>
      </c>
      <c r="B182" s="24" t="s">
        <v>272</v>
      </c>
      <c r="C182" s="25"/>
      <c r="D182" s="26">
        <v>0</v>
      </c>
      <c r="E182" s="26">
        <v>0</v>
      </c>
      <c r="F182" s="26">
        <v>0</v>
      </c>
      <c r="G182" s="29">
        <f t="shared" si="62"/>
        <v>0</v>
      </c>
      <c r="H182" s="25"/>
      <c r="I182" s="27" t="e">
        <f t="shared" si="63"/>
        <v>#DIV/0!</v>
      </c>
      <c r="J182" s="10"/>
    </row>
    <row r="183" spans="1:10" ht="13.8" x14ac:dyDescent="0.3">
      <c r="A183" s="30" t="s">
        <v>273</v>
      </c>
      <c r="B183" s="24" t="s">
        <v>272</v>
      </c>
      <c r="C183" s="25"/>
      <c r="D183" s="26">
        <v>0</v>
      </c>
      <c r="E183" s="26">
        <v>293528000</v>
      </c>
      <c r="F183" s="26">
        <v>254048100</v>
      </c>
      <c r="G183" s="29">
        <f t="shared" si="62"/>
        <v>39479900</v>
      </c>
      <c r="H183" s="25"/>
      <c r="I183" s="27">
        <f t="shared" si="63"/>
        <v>0.86549869177727512</v>
      </c>
      <c r="J183" s="10"/>
    </row>
    <row r="184" spans="1:10" ht="13.8" x14ac:dyDescent="0.3">
      <c r="A184" s="30" t="s">
        <v>274</v>
      </c>
      <c r="B184" s="24" t="s">
        <v>275</v>
      </c>
      <c r="C184" s="25"/>
      <c r="D184" s="26">
        <v>238509175</v>
      </c>
      <c r="E184" s="26">
        <v>238509175</v>
      </c>
      <c r="F184" s="26">
        <v>167813288</v>
      </c>
      <c r="G184" s="29">
        <f t="shared" si="62"/>
        <v>70695887</v>
      </c>
      <c r="H184" s="25"/>
      <c r="I184" s="27">
        <f t="shared" si="63"/>
        <v>0.70359258925783463</v>
      </c>
      <c r="J184" s="10"/>
    </row>
    <row r="185" spans="1:10" ht="13.8" x14ac:dyDescent="0.3">
      <c r="A185" s="30" t="s">
        <v>454</v>
      </c>
      <c r="B185" s="24" t="s">
        <v>276</v>
      </c>
      <c r="C185" s="25"/>
      <c r="D185" s="26">
        <v>0</v>
      </c>
      <c r="E185" s="26">
        <v>0</v>
      </c>
      <c r="F185" s="26">
        <v>0</v>
      </c>
      <c r="G185" s="29">
        <f t="shared" si="62"/>
        <v>0</v>
      </c>
      <c r="H185" s="25"/>
      <c r="I185" s="27" t="e">
        <f t="shared" si="63"/>
        <v>#DIV/0!</v>
      </c>
      <c r="J185" s="10"/>
    </row>
    <row r="186" spans="1:10" ht="13.8" x14ac:dyDescent="0.3">
      <c r="A186" s="30" t="s">
        <v>278</v>
      </c>
      <c r="B186" s="24" t="s">
        <v>276</v>
      </c>
      <c r="C186" s="25"/>
      <c r="D186" s="26">
        <v>43523000</v>
      </c>
      <c r="E186" s="26">
        <v>73523000</v>
      </c>
      <c r="F186" s="26">
        <v>70477668</v>
      </c>
      <c r="G186" s="29">
        <f t="shared" si="62"/>
        <v>3045332</v>
      </c>
      <c r="H186" s="25"/>
      <c r="I186" s="27">
        <f t="shared" si="63"/>
        <v>0.95857987296492253</v>
      </c>
      <c r="J186" s="10"/>
    </row>
    <row r="187" spans="1:10" ht="13.8" x14ac:dyDescent="0.3">
      <c r="A187" s="30" t="s">
        <v>277</v>
      </c>
      <c r="B187" s="24" t="s">
        <v>279</v>
      </c>
      <c r="C187" s="25"/>
      <c r="D187" s="26">
        <v>419900000</v>
      </c>
      <c r="E187" s="26">
        <v>419900000</v>
      </c>
      <c r="F187" s="26">
        <v>288966775</v>
      </c>
      <c r="G187" s="29">
        <f t="shared" si="62"/>
        <v>130933225</v>
      </c>
      <c r="H187" s="25"/>
      <c r="I187" s="27">
        <f t="shared" si="63"/>
        <v>0.68817998332936414</v>
      </c>
      <c r="J187" s="10"/>
    </row>
    <row r="188" spans="1:10" ht="13.8" x14ac:dyDescent="0.3">
      <c r="A188" s="30" t="s">
        <v>280</v>
      </c>
      <c r="B188" s="24" t="s">
        <v>281</v>
      </c>
      <c r="C188" s="25"/>
      <c r="D188" s="26">
        <v>146149000</v>
      </c>
      <c r="E188" s="26">
        <v>146148999</v>
      </c>
      <c r="F188" s="26">
        <v>145028724</v>
      </c>
      <c r="G188" s="29">
        <f t="shared" si="62"/>
        <v>1120275</v>
      </c>
      <c r="H188" s="25"/>
      <c r="I188" s="27">
        <f t="shared" si="63"/>
        <v>0.99233470630886766</v>
      </c>
      <c r="J188" s="10"/>
    </row>
    <row r="189" spans="1:10" ht="13.8" x14ac:dyDescent="0.3">
      <c r="A189" s="30" t="s">
        <v>525</v>
      </c>
      <c r="B189" s="24" t="s">
        <v>526</v>
      </c>
      <c r="C189" s="25"/>
      <c r="D189" s="26">
        <v>0</v>
      </c>
      <c r="E189" s="26">
        <v>2764762</v>
      </c>
      <c r="F189" s="26">
        <v>2764762</v>
      </c>
      <c r="G189" s="29">
        <f t="shared" ref="G189" si="72">+E189-F189</f>
        <v>0</v>
      </c>
      <c r="H189" s="25"/>
      <c r="I189" s="27">
        <f t="shared" ref="I189" si="73">+F189/E189</f>
        <v>1</v>
      </c>
      <c r="J189" s="10"/>
    </row>
    <row r="190" spans="1:10" ht="13.8" x14ac:dyDescent="0.3">
      <c r="A190" s="50" t="s">
        <v>282</v>
      </c>
      <c r="B190" s="24" t="s">
        <v>283</v>
      </c>
      <c r="C190" s="25"/>
      <c r="D190" s="26">
        <v>7492000</v>
      </c>
      <c r="E190" s="26">
        <v>7492000</v>
      </c>
      <c r="F190" s="26">
        <v>6994600</v>
      </c>
      <c r="G190" s="29">
        <f t="shared" si="62"/>
        <v>497400</v>
      </c>
      <c r="H190" s="25"/>
      <c r="I190" s="27">
        <f t="shared" si="63"/>
        <v>0.93360918312867058</v>
      </c>
      <c r="J190" s="10"/>
    </row>
    <row r="191" spans="1:10" ht="13.8" x14ac:dyDescent="0.3">
      <c r="A191" s="30" t="s">
        <v>284</v>
      </c>
      <c r="B191" s="24" t="s">
        <v>285</v>
      </c>
      <c r="C191" s="25"/>
      <c r="D191" s="26">
        <v>83700000</v>
      </c>
      <c r="E191" s="26">
        <v>83700000</v>
      </c>
      <c r="F191" s="26">
        <v>66939945</v>
      </c>
      <c r="G191" s="29">
        <f t="shared" si="62"/>
        <v>16760055</v>
      </c>
      <c r="H191" s="25"/>
      <c r="I191" s="27">
        <f t="shared" si="63"/>
        <v>0.79976039426523293</v>
      </c>
      <c r="J191" s="10"/>
    </row>
    <row r="192" spans="1:10" ht="13.8" x14ac:dyDescent="0.3">
      <c r="A192" s="30" t="s">
        <v>421</v>
      </c>
      <c r="B192" s="24" t="s">
        <v>422</v>
      </c>
      <c r="C192" s="25"/>
      <c r="D192" s="26">
        <v>0</v>
      </c>
      <c r="E192" s="26">
        <v>0</v>
      </c>
      <c r="F192" s="26">
        <v>0</v>
      </c>
      <c r="G192" s="29">
        <f t="shared" si="62"/>
        <v>0</v>
      </c>
      <c r="H192" s="25"/>
      <c r="I192" s="27" t="e">
        <f t="shared" si="63"/>
        <v>#DIV/0!</v>
      </c>
      <c r="J192" s="10"/>
    </row>
    <row r="193" spans="1:10" ht="13.8" x14ac:dyDescent="0.3">
      <c r="A193" s="30" t="s">
        <v>423</v>
      </c>
      <c r="B193" s="24" t="s">
        <v>422</v>
      </c>
      <c r="C193" s="25"/>
      <c r="D193" s="26">
        <v>0</v>
      </c>
      <c r="E193" s="26">
        <v>0</v>
      </c>
      <c r="F193" s="26">
        <v>0</v>
      </c>
      <c r="G193" s="29">
        <f t="shared" si="62"/>
        <v>0</v>
      </c>
      <c r="H193" s="25"/>
      <c r="I193" s="27" t="e">
        <f t="shared" si="63"/>
        <v>#DIV/0!</v>
      </c>
      <c r="J193" s="10"/>
    </row>
    <row r="194" spans="1:10" ht="13.8" x14ac:dyDescent="0.3">
      <c r="A194" s="30" t="s">
        <v>476</v>
      </c>
      <c r="B194" s="24" t="s">
        <v>201</v>
      </c>
      <c r="C194" s="25"/>
      <c r="D194" s="26">
        <v>0</v>
      </c>
      <c r="E194" s="26">
        <v>0</v>
      </c>
      <c r="F194" s="26">
        <v>0</v>
      </c>
      <c r="G194" s="29">
        <f t="shared" si="62"/>
        <v>0</v>
      </c>
      <c r="H194" s="25"/>
      <c r="I194" s="27" t="e">
        <f t="shared" si="63"/>
        <v>#DIV/0!</v>
      </c>
      <c r="J194" s="10"/>
    </row>
    <row r="195" spans="1:10" ht="13.8" x14ac:dyDescent="0.3">
      <c r="A195" s="30" t="s">
        <v>477</v>
      </c>
      <c r="B195" s="24" t="s">
        <v>201</v>
      </c>
      <c r="C195" s="25"/>
      <c r="D195" s="26">
        <v>94606364</v>
      </c>
      <c r="E195" s="26">
        <v>132607500</v>
      </c>
      <c r="F195" s="26">
        <v>130191584</v>
      </c>
      <c r="G195" s="29">
        <f t="shared" si="62"/>
        <v>2415916</v>
      </c>
      <c r="H195" s="25"/>
      <c r="I195" s="27">
        <f t="shared" si="63"/>
        <v>0.98178145278359064</v>
      </c>
      <c r="J195" s="10"/>
    </row>
    <row r="196" spans="1:10" ht="13.8" x14ac:dyDescent="0.3">
      <c r="A196" s="18" t="s">
        <v>169</v>
      </c>
      <c r="B196" s="18" t="s">
        <v>170</v>
      </c>
      <c r="C196" s="23"/>
      <c r="D196" s="21">
        <f>+D197</f>
        <v>69884417</v>
      </c>
      <c r="E196" s="21">
        <f>+E197</f>
        <v>214689917</v>
      </c>
      <c r="F196" s="21">
        <f>+F197</f>
        <v>207855457</v>
      </c>
      <c r="G196" s="28">
        <f t="shared" si="62"/>
        <v>6834460</v>
      </c>
      <c r="H196" s="23"/>
      <c r="I196" s="22">
        <f t="shared" si="63"/>
        <v>0.96816590133573899</v>
      </c>
      <c r="J196" s="10"/>
    </row>
    <row r="197" spans="1:10" ht="13.8" x14ac:dyDescent="0.3">
      <c r="A197" s="18" t="s">
        <v>171</v>
      </c>
      <c r="B197" s="18" t="s">
        <v>172</v>
      </c>
      <c r="C197" s="23"/>
      <c r="D197" s="21">
        <f>SUM(D198:D201)</f>
        <v>69884417</v>
      </c>
      <c r="E197" s="21">
        <f t="shared" ref="E197:F197" si="74">SUM(E198:E201)</f>
        <v>214689917</v>
      </c>
      <c r="F197" s="21">
        <f t="shared" si="74"/>
        <v>207855457</v>
      </c>
      <c r="G197" s="28">
        <f t="shared" si="62"/>
        <v>6834460</v>
      </c>
      <c r="H197" s="23"/>
      <c r="I197" s="22">
        <f t="shared" si="63"/>
        <v>0.96816590133573899</v>
      </c>
      <c r="J197" s="10"/>
    </row>
    <row r="198" spans="1:10" ht="13.8" x14ac:dyDescent="0.3">
      <c r="A198" s="30" t="s">
        <v>550</v>
      </c>
      <c r="B198" s="24" t="s">
        <v>287</v>
      </c>
      <c r="C198" s="25"/>
      <c r="D198" s="26">
        <v>0</v>
      </c>
      <c r="E198" s="26">
        <v>15000000</v>
      </c>
      <c r="F198" s="26">
        <v>15000000</v>
      </c>
      <c r="G198" s="29">
        <f t="shared" ref="G198" si="75">+E198-F198</f>
        <v>0</v>
      </c>
      <c r="H198" s="25"/>
      <c r="I198" s="27">
        <f t="shared" ref="I198" si="76">+F198/E198</f>
        <v>1</v>
      </c>
      <c r="J198" s="10"/>
    </row>
    <row r="199" spans="1:10" ht="13.8" x14ac:dyDescent="0.3">
      <c r="A199" s="30" t="s">
        <v>286</v>
      </c>
      <c r="B199" s="24" t="s">
        <v>287</v>
      </c>
      <c r="C199" s="25"/>
      <c r="D199" s="26">
        <v>0</v>
      </c>
      <c r="E199" s="26">
        <v>14805500</v>
      </c>
      <c r="F199" s="26">
        <v>14805494</v>
      </c>
      <c r="G199" s="29">
        <f t="shared" si="62"/>
        <v>6</v>
      </c>
      <c r="H199" s="25"/>
      <c r="I199" s="27">
        <f t="shared" si="63"/>
        <v>0.99999959474519606</v>
      </c>
      <c r="J199" s="10"/>
    </row>
    <row r="200" spans="1:10" ht="13.8" x14ac:dyDescent="0.3">
      <c r="A200" s="24" t="s">
        <v>173</v>
      </c>
      <c r="B200" s="24" t="s">
        <v>174</v>
      </c>
      <c r="C200" s="25"/>
      <c r="D200" s="26">
        <v>69884417</v>
      </c>
      <c r="E200" s="26">
        <v>69884417</v>
      </c>
      <c r="F200" s="26">
        <v>64818300</v>
      </c>
      <c r="G200" s="29">
        <f t="shared" si="62"/>
        <v>5066117</v>
      </c>
      <c r="H200" s="25"/>
      <c r="I200" s="27">
        <f t="shared" si="63"/>
        <v>0.9275072009257801</v>
      </c>
      <c r="J200" s="10"/>
    </row>
    <row r="201" spans="1:10" ht="13.8" x14ac:dyDescent="0.3">
      <c r="A201" s="24" t="s">
        <v>173</v>
      </c>
      <c r="B201" s="24" t="s">
        <v>513</v>
      </c>
      <c r="C201" s="25"/>
      <c r="D201" s="26">
        <v>0</v>
      </c>
      <c r="E201" s="26">
        <v>115000000</v>
      </c>
      <c r="F201" s="26">
        <v>113231663</v>
      </c>
      <c r="G201" s="29">
        <f t="shared" ref="G201" si="77">+E201-F201</f>
        <v>1768337</v>
      </c>
      <c r="H201" s="25"/>
      <c r="I201" s="27">
        <f t="shared" ref="I201" si="78">+F201/E201</f>
        <v>0.98462315652173915</v>
      </c>
      <c r="J201" s="10"/>
    </row>
    <row r="202" spans="1:10" ht="13.8" x14ac:dyDescent="0.3">
      <c r="A202" s="31" t="s">
        <v>487</v>
      </c>
      <c r="B202" s="38" t="s">
        <v>488</v>
      </c>
      <c r="C202" s="25"/>
      <c r="D202" s="21">
        <f>+D203</f>
        <v>550289000</v>
      </c>
      <c r="E202" s="21">
        <f>+E203</f>
        <v>0</v>
      </c>
      <c r="F202" s="21">
        <f t="shared" ref="F202:G202" si="79">+F203</f>
        <v>0</v>
      </c>
      <c r="G202" s="21">
        <f t="shared" si="79"/>
        <v>0</v>
      </c>
      <c r="H202" s="25"/>
      <c r="I202" s="22" t="e">
        <f t="shared" si="63"/>
        <v>#DIV/0!</v>
      </c>
      <c r="J202" s="10"/>
    </row>
    <row r="203" spans="1:10" ht="13.8" x14ac:dyDescent="0.3">
      <c r="A203" s="30" t="s">
        <v>489</v>
      </c>
      <c r="B203" s="24" t="s">
        <v>490</v>
      </c>
      <c r="C203" s="25"/>
      <c r="D203" s="26">
        <v>550289000</v>
      </c>
      <c r="E203" s="26">
        <v>0</v>
      </c>
      <c r="F203" s="26">
        <v>0</v>
      </c>
      <c r="G203" s="29">
        <f t="shared" si="62"/>
        <v>0</v>
      </c>
      <c r="H203" s="25"/>
      <c r="I203" s="27" t="e">
        <f t="shared" si="63"/>
        <v>#DIV/0!</v>
      </c>
      <c r="J203" s="10"/>
    </row>
    <row r="204" spans="1:10" ht="13.8" x14ac:dyDescent="0.3">
      <c r="A204" s="18" t="s">
        <v>175</v>
      </c>
      <c r="B204" s="18" t="s">
        <v>176</v>
      </c>
      <c r="C204" s="23"/>
      <c r="D204" s="21">
        <f>+D211+D229+D238+D253+D257+D273+D205</f>
        <v>12424340254.385</v>
      </c>
      <c r="E204" s="21">
        <f>+E211+E229+E238+E253+E257+E273+E205</f>
        <v>19012918092</v>
      </c>
      <c r="F204" s="21">
        <f>+F211+F229+F238+F253+F257+F273+F205</f>
        <v>15987836638</v>
      </c>
      <c r="G204" s="28">
        <f t="shared" si="62"/>
        <v>3025081454</v>
      </c>
      <c r="H204" s="23"/>
      <c r="I204" s="22">
        <f t="shared" si="63"/>
        <v>0.8408933631669695</v>
      </c>
      <c r="J204" s="10"/>
    </row>
    <row r="205" spans="1:10" ht="13.8" x14ac:dyDescent="0.3">
      <c r="A205" s="31" t="s">
        <v>290</v>
      </c>
      <c r="B205" s="18" t="s">
        <v>292</v>
      </c>
      <c r="C205" s="23"/>
      <c r="D205" s="21">
        <f>SUM(D206:D210)</f>
        <v>1424884120</v>
      </c>
      <c r="E205" s="21">
        <f>SUM(E206:E210)</f>
        <v>2577511800</v>
      </c>
      <c r="F205" s="21">
        <f>SUM(F206:F210)</f>
        <v>2502248036</v>
      </c>
      <c r="G205" s="28">
        <f t="shared" si="62"/>
        <v>75263764</v>
      </c>
      <c r="H205" s="23"/>
      <c r="I205" s="22">
        <f t="shared" si="63"/>
        <v>0.97079983726941621</v>
      </c>
      <c r="J205" s="10"/>
    </row>
    <row r="206" spans="1:10" ht="13.8" x14ac:dyDescent="0.3">
      <c r="A206" s="30" t="s">
        <v>430</v>
      </c>
      <c r="B206" s="24" t="s">
        <v>409</v>
      </c>
      <c r="C206" s="23"/>
      <c r="D206" s="26">
        <v>0</v>
      </c>
      <c r="E206" s="26">
        <v>0</v>
      </c>
      <c r="F206" s="26">
        <v>0</v>
      </c>
      <c r="G206" s="29">
        <f t="shared" si="62"/>
        <v>0</v>
      </c>
      <c r="H206" s="25"/>
      <c r="I206" s="27" t="e">
        <f t="shared" si="63"/>
        <v>#DIV/0!</v>
      </c>
      <c r="J206" s="10"/>
    </row>
    <row r="207" spans="1:10" ht="13.8" x14ac:dyDescent="0.3">
      <c r="A207" s="30" t="s">
        <v>291</v>
      </c>
      <c r="B207" s="24" t="s">
        <v>293</v>
      </c>
      <c r="C207" s="25"/>
      <c r="D207" s="26">
        <v>1223264000</v>
      </c>
      <c r="E207" s="26">
        <v>2369853320</v>
      </c>
      <c r="F207" s="26">
        <v>2300883428</v>
      </c>
      <c r="G207" s="29">
        <f t="shared" si="62"/>
        <v>68969892</v>
      </c>
      <c r="H207" s="25"/>
      <c r="I207" s="27">
        <f t="shared" si="63"/>
        <v>0.97089697855224222</v>
      </c>
      <c r="J207" s="10"/>
    </row>
    <row r="208" spans="1:10" ht="13.8" x14ac:dyDescent="0.3">
      <c r="A208" s="30" t="s">
        <v>410</v>
      </c>
      <c r="B208" s="24" t="s">
        <v>409</v>
      </c>
      <c r="C208" s="25"/>
      <c r="D208" s="26">
        <v>0</v>
      </c>
      <c r="E208" s="26">
        <v>0</v>
      </c>
      <c r="F208" s="26">
        <v>0</v>
      </c>
      <c r="G208" s="29">
        <f t="shared" si="62"/>
        <v>0</v>
      </c>
      <c r="H208" s="25"/>
      <c r="I208" s="27" t="e">
        <f t="shared" si="63"/>
        <v>#DIV/0!</v>
      </c>
      <c r="J208" s="10"/>
    </row>
    <row r="209" spans="1:10" ht="13.8" x14ac:dyDescent="0.3">
      <c r="A209" s="30" t="s">
        <v>411</v>
      </c>
      <c r="B209" s="24" t="s">
        <v>294</v>
      </c>
      <c r="C209" s="25"/>
      <c r="D209" s="26">
        <v>0</v>
      </c>
      <c r="E209" s="26">
        <v>0</v>
      </c>
      <c r="F209" s="26">
        <v>0</v>
      </c>
      <c r="G209" s="29">
        <f t="shared" si="62"/>
        <v>0</v>
      </c>
      <c r="H209" s="25"/>
      <c r="I209" s="27" t="e">
        <f t="shared" si="63"/>
        <v>#DIV/0!</v>
      </c>
      <c r="J209" s="10"/>
    </row>
    <row r="210" spans="1:10" ht="13.8" x14ac:dyDescent="0.3">
      <c r="A210" s="30" t="s">
        <v>295</v>
      </c>
      <c r="B210" s="24" t="s">
        <v>294</v>
      </c>
      <c r="C210" s="25"/>
      <c r="D210" s="26">
        <v>201620120</v>
      </c>
      <c r="E210" s="26">
        <v>207658480</v>
      </c>
      <c r="F210" s="26">
        <v>201364608</v>
      </c>
      <c r="G210" s="28">
        <f t="shared" si="62"/>
        <v>6293872</v>
      </c>
      <c r="H210" s="25"/>
      <c r="I210" s="22">
        <f t="shared" si="63"/>
        <v>0.96969123533987145</v>
      </c>
      <c r="J210" s="10"/>
    </row>
    <row r="211" spans="1:10" ht="13.8" x14ac:dyDescent="0.3">
      <c r="A211" s="18" t="s">
        <v>177</v>
      </c>
      <c r="B211" s="18" t="s">
        <v>178</v>
      </c>
      <c r="C211" s="23"/>
      <c r="D211" s="21">
        <f>SUM(D212:D228)</f>
        <v>668320108.875</v>
      </c>
      <c r="E211" s="21">
        <f>SUM(E212:E228)</f>
        <v>846888845</v>
      </c>
      <c r="F211" s="21">
        <f>SUM(F212:F228)</f>
        <v>774152409</v>
      </c>
      <c r="G211" s="28">
        <f t="shared" si="62"/>
        <v>72736436</v>
      </c>
      <c r="H211" s="23"/>
      <c r="I211" s="22">
        <f t="shared" si="63"/>
        <v>0.91411336159469669</v>
      </c>
      <c r="J211" s="10"/>
    </row>
    <row r="212" spans="1:10" ht="13.8" x14ac:dyDescent="0.3">
      <c r="A212" s="30" t="s">
        <v>438</v>
      </c>
      <c r="B212" s="24" t="s">
        <v>180</v>
      </c>
      <c r="C212" s="23"/>
      <c r="D212" s="26">
        <v>0</v>
      </c>
      <c r="E212" s="26">
        <v>0</v>
      </c>
      <c r="F212" s="26">
        <v>0</v>
      </c>
      <c r="G212" s="29">
        <f t="shared" si="62"/>
        <v>0</v>
      </c>
      <c r="H212" s="23"/>
      <c r="I212" s="27" t="e">
        <f t="shared" si="63"/>
        <v>#DIV/0!</v>
      </c>
      <c r="J212" s="10"/>
    </row>
    <row r="213" spans="1:10" ht="13.8" x14ac:dyDescent="0.3">
      <c r="A213" s="30" t="s">
        <v>439</v>
      </c>
      <c r="B213" s="24" t="s">
        <v>180</v>
      </c>
      <c r="C213" s="23"/>
      <c r="D213" s="26">
        <v>0</v>
      </c>
      <c r="E213" s="26">
        <v>0</v>
      </c>
      <c r="F213" s="26">
        <v>0</v>
      </c>
      <c r="G213" s="29">
        <f t="shared" si="62"/>
        <v>0</v>
      </c>
      <c r="H213" s="23"/>
      <c r="I213" s="27" t="e">
        <f t="shared" si="63"/>
        <v>#DIV/0!</v>
      </c>
      <c r="J213" s="10"/>
    </row>
    <row r="214" spans="1:10" ht="13.8" x14ac:dyDescent="0.3">
      <c r="A214" s="24" t="s">
        <v>179</v>
      </c>
      <c r="B214" s="24" t="s">
        <v>180</v>
      </c>
      <c r="C214" s="25"/>
      <c r="D214" s="26">
        <v>300000000</v>
      </c>
      <c r="E214" s="26">
        <v>457472370</v>
      </c>
      <c r="F214" s="26">
        <v>411057304</v>
      </c>
      <c r="G214" s="29">
        <f t="shared" si="62"/>
        <v>46415066</v>
      </c>
      <c r="H214" s="25"/>
      <c r="I214" s="27">
        <f t="shared" si="63"/>
        <v>0.89854017631709648</v>
      </c>
      <c r="J214" s="10"/>
    </row>
    <row r="215" spans="1:10" ht="13.8" x14ac:dyDescent="0.3">
      <c r="A215" s="24" t="s">
        <v>181</v>
      </c>
      <c r="B215" s="24" t="s">
        <v>182</v>
      </c>
      <c r="C215" s="25"/>
      <c r="D215" s="26">
        <v>95000000</v>
      </c>
      <c r="E215" s="26">
        <v>101472000</v>
      </c>
      <c r="F215" s="26">
        <v>101472000</v>
      </c>
      <c r="G215" s="29">
        <f t="shared" si="62"/>
        <v>0</v>
      </c>
      <c r="H215" s="25"/>
      <c r="I215" s="27">
        <f t="shared" si="63"/>
        <v>1</v>
      </c>
      <c r="J215" s="10"/>
    </row>
    <row r="216" spans="1:10" ht="13.8" x14ac:dyDescent="0.3">
      <c r="A216" s="30" t="s">
        <v>551</v>
      </c>
      <c r="B216" s="24" t="s">
        <v>440</v>
      </c>
      <c r="C216" s="25"/>
      <c r="D216" s="26">
        <v>0</v>
      </c>
      <c r="E216" s="26">
        <v>300000</v>
      </c>
      <c r="F216" s="26">
        <v>0</v>
      </c>
      <c r="G216" s="29">
        <f t="shared" ref="G216" si="80">+E216-F216</f>
        <v>300000</v>
      </c>
      <c r="H216" s="25"/>
      <c r="I216" s="27">
        <f t="shared" ref="I216" si="81">+F216/E216</f>
        <v>0</v>
      </c>
      <c r="J216" s="10"/>
    </row>
    <row r="217" spans="1:10" ht="13.8" x14ac:dyDescent="0.3">
      <c r="A217" s="30" t="s">
        <v>441</v>
      </c>
      <c r="B217" s="24" t="s">
        <v>440</v>
      </c>
      <c r="C217" s="25"/>
      <c r="D217" s="26">
        <v>18960592</v>
      </c>
      <c r="E217" s="26">
        <v>13267800</v>
      </c>
      <c r="F217" s="26">
        <v>5583800</v>
      </c>
      <c r="G217" s="29">
        <f t="shared" si="62"/>
        <v>7684000</v>
      </c>
      <c r="H217" s="25"/>
      <c r="I217" s="27">
        <f t="shared" si="63"/>
        <v>0.42085349492756902</v>
      </c>
      <c r="J217" s="10"/>
    </row>
    <row r="218" spans="1:10" ht="13.8" x14ac:dyDescent="0.3">
      <c r="A218" s="30" t="s">
        <v>443</v>
      </c>
      <c r="B218" s="24" t="s">
        <v>297</v>
      </c>
      <c r="C218" s="25"/>
      <c r="D218" s="26">
        <v>0</v>
      </c>
      <c r="E218" s="26">
        <v>0</v>
      </c>
      <c r="F218" s="26">
        <v>0</v>
      </c>
      <c r="G218" s="29">
        <f t="shared" si="62"/>
        <v>0</v>
      </c>
      <c r="H218" s="25"/>
      <c r="I218" s="27" t="e">
        <f t="shared" si="63"/>
        <v>#DIV/0!</v>
      </c>
      <c r="J218" s="10"/>
    </row>
    <row r="219" spans="1:10" ht="13.8" x14ac:dyDescent="0.3">
      <c r="A219" s="30" t="s">
        <v>442</v>
      </c>
      <c r="B219" s="24" t="s">
        <v>297</v>
      </c>
      <c r="C219" s="25"/>
      <c r="D219" s="26">
        <v>0</v>
      </c>
      <c r="E219" s="26">
        <v>0</v>
      </c>
      <c r="F219" s="26">
        <v>0</v>
      </c>
      <c r="G219" s="29">
        <f t="shared" si="62"/>
        <v>0</v>
      </c>
      <c r="H219" s="25"/>
      <c r="I219" s="27" t="e">
        <f t="shared" si="63"/>
        <v>#DIV/0!</v>
      </c>
      <c r="J219" s="10"/>
    </row>
    <row r="220" spans="1:10" ht="13.8" x14ac:dyDescent="0.3">
      <c r="A220" s="30" t="s">
        <v>296</v>
      </c>
      <c r="B220" s="24" t="s">
        <v>297</v>
      </c>
      <c r="C220" s="25"/>
      <c r="D220" s="26">
        <v>200000000</v>
      </c>
      <c r="E220" s="26">
        <v>202905675</v>
      </c>
      <c r="F220" s="26">
        <v>188546625</v>
      </c>
      <c r="G220" s="29">
        <f t="shared" si="62"/>
        <v>14359050</v>
      </c>
      <c r="H220" s="25"/>
      <c r="I220" s="27">
        <f t="shared" si="63"/>
        <v>0.92923288123902892</v>
      </c>
      <c r="J220" s="10"/>
    </row>
    <row r="221" spans="1:10" ht="13.8" hidden="1" x14ac:dyDescent="0.3">
      <c r="A221" s="30" t="s">
        <v>479</v>
      </c>
      <c r="B221" s="24" t="s">
        <v>456</v>
      </c>
      <c r="C221" s="25"/>
      <c r="D221" s="26">
        <v>0</v>
      </c>
      <c r="E221" s="26">
        <v>0</v>
      </c>
      <c r="F221" s="26">
        <v>0</v>
      </c>
      <c r="G221" s="29">
        <f t="shared" si="62"/>
        <v>0</v>
      </c>
      <c r="H221" s="25"/>
      <c r="I221" s="27" t="e">
        <f t="shared" si="63"/>
        <v>#DIV/0!</v>
      </c>
      <c r="J221" s="10"/>
    </row>
    <row r="222" spans="1:10" ht="13.8" hidden="1" x14ac:dyDescent="0.3">
      <c r="A222" s="30" t="s">
        <v>455</v>
      </c>
      <c r="B222" s="24" t="s">
        <v>456</v>
      </c>
      <c r="C222" s="25"/>
      <c r="D222" s="26">
        <v>0</v>
      </c>
      <c r="E222" s="26">
        <v>0</v>
      </c>
      <c r="F222" s="26">
        <v>0</v>
      </c>
      <c r="G222" s="29">
        <f t="shared" si="62"/>
        <v>0</v>
      </c>
      <c r="H222" s="25"/>
      <c r="I222" s="27" t="e">
        <f t="shared" si="63"/>
        <v>#DIV/0!</v>
      </c>
      <c r="J222" s="10"/>
    </row>
    <row r="223" spans="1:10" ht="13.8" hidden="1" x14ac:dyDescent="0.3">
      <c r="A223" s="30" t="s">
        <v>478</v>
      </c>
      <c r="B223" s="24" t="s">
        <v>425</v>
      </c>
      <c r="C223" s="25"/>
      <c r="D223" s="26">
        <v>0</v>
      </c>
      <c r="E223" s="26">
        <v>0</v>
      </c>
      <c r="F223" s="26">
        <v>0</v>
      </c>
      <c r="G223" s="29">
        <f t="shared" si="62"/>
        <v>0</v>
      </c>
      <c r="H223" s="25"/>
      <c r="I223" s="27" t="e">
        <f t="shared" si="63"/>
        <v>#DIV/0!</v>
      </c>
      <c r="J223" s="10"/>
    </row>
    <row r="224" spans="1:10" ht="13.8" hidden="1" x14ac:dyDescent="0.3">
      <c r="A224" s="30" t="s">
        <v>424</v>
      </c>
      <c r="B224" s="24" t="s">
        <v>425</v>
      </c>
      <c r="C224" s="25"/>
      <c r="D224" s="26">
        <v>0</v>
      </c>
      <c r="E224" s="26">
        <v>0</v>
      </c>
      <c r="F224" s="26">
        <v>0</v>
      </c>
      <c r="G224" s="29">
        <f t="shared" si="62"/>
        <v>0</v>
      </c>
      <c r="H224" s="25"/>
      <c r="I224" s="27" t="e">
        <f t="shared" si="63"/>
        <v>#DIV/0!</v>
      </c>
      <c r="J224" s="10"/>
    </row>
    <row r="225" spans="1:10" ht="13.8" x14ac:dyDescent="0.3">
      <c r="A225" s="24" t="s">
        <v>183</v>
      </c>
      <c r="B225" s="24" t="s">
        <v>184</v>
      </c>
      <c r="C225" s="25"/>
      <c r="D225" s="26">
        <v>8192000</v>
      </c>
      <c r="E225" s="26">
        <v>11471000</v>
      </c>
      <c r="F225" s="26">
        <v>7592680</v>
      </c>
      <c r="G225" s="29">
        <f t="shared" si="62"/>
        <v>3878320</v>
      </c>
      <c r="H225" s="25"/>
      <c r="I225" s="27">
        <f t="shared" si="63"/>
        <v>0.66190218812658008</v>
      </c>
      <c r="J225" s="10"/>
    </row>
    <row r="226" spans="1:10" ht="13.8" x14ac:dyDescent="0.3">
      <c r="A226" s="24" t="s">
        <v>185</v>
      </c>
      <c r="B226" s="24" t="s">
        <v>186</v>
      </c>
      <c r="C226" s="25"/>
      <c r="D226" s="26">
        <v>40000000</v>
      </c>
      <c r="E226" s="26">
        <v>40000000</v>
      </c>
      <c r="F226" s="26">
        <v>40000000</v>
      </c>
      <c r="G226" s="29">
        <f t="shared" si="62"/>
        <v>0</v>
      </c>
      <c r="H226" s="25"/>
      <c r="I226" s="27">
        <f t="shared" si="63"/>
        <v>1</v>
      </c>
      <c r="J226" s="10"/>
    </row>
    <row r="227" spans="1:10" ht="13.8" x14ac:dyDescent="0.3">
      <c r="A227" s="30" t="s">
        <v>527</v>
      </c>
      <c r="B227" s="24" t="s">
        <v>186</v>
      </c>
      <c r="C227" s="25"/>
      <c r="D227" s="26">
        <v>0</v>
      </c>
      <c r="E227" s="26">
        <v>20000000</v>
      </c>
      <c r="F227" s="26">
        <v>19900000</v>
      </c>
      <c r="G227" s="29">
        <f t="shared" ref="G227" si="82">+E227-F227</f>
        <v>100000</v>
      </c>
      <c r="H227" s="25"/>
      <c r="I227" s="27">
        <f t="shared" ref="I227" si="83">+F227/E227</f>
        <v>0.995</v>
      </c>
      <c r="J227" s="10"/>
    </row>
    <row r="228" spans="1:10" ht="13.8" x14ac:dyDescent="0.3">
      <c r="A228" s="30" t="s">
        <v>298</v>
      </c>
      <c r="B228" s="24" t="s">
        <v>187</v>
      </c>
      <c r="C228" s="25"/>
      <c r="D228" s="26">
        <v>6167516.875</v>
      </c>
      <c r="E228" s="26">
        <v>0</v>
      </c>
      <c r="F228" s="26">
        <v>0</v>
      </c>
      <c r="G228" s="29">
        <f t="shared" si="62"/>
        <v>0</v>
      </c>
      <c r="H228" s="25"/>
      <c r="I228" s="27" t="e">
        <f t="shared" si="63"/>
        <v>#DIV/0!</v>
      </c>
      <c r="J228" s="10"/>
    </row>
    <row r="229" spans="1:10" ht="13.8" x14ac:dyDescent="0.3">
      <c r="A229" s="18" t="s">
        <v>188</v>
      </c>
      <c r="B229" s="18" t="s">
        <v>189</v>
      </c>
      <c r="C229" s="23"/>
      <c r="D229" s="21">
        <f>SUM(D230:D237)</f>
        <v>879723705</v>
      </c>
      <c r="E229" s="21">
        <f>SUM(E230:E237)</f>
        <v>1153555610</v>
      </c>
      <c r="F229" s="21">
        <f>SUM(F230:F237)</f>
        <v>1128645598</v>
      </c>
      <c r="G229" s="28">
        <f t="shared" si="62"/>
        <v>24910012</v>
      </c>
      <c r="H229" s="23"/>
      <c r="I229" s="22">
        <f t="shared" si="63"/>
        <v>0.97840588543451323</v>
      </c>
      <c r="J229" s="10"/>
    </row>
    <row r="230" spans="1:10" ht="13.8" x14ac:dyDescent="0.3">
      <c r="A230" s="51" t="s">
        <v>190</v>
      </c>
      <c r="B230" s="24" t="s">
        <v>191</v>
      </c>
      <c r="C230" s="25"/>
      <c r="D230" s="26">
        <v>8185000</v>
      </c>
      <c r="E230" s="26">
        <v>28185000</v>
      </c>
      <c r="F230" s="26">
        <v>8185000</v>
      </c>
      <c r="G230" s="29">
        <f t="shared" si="62"/>
        <v>20000000</v>
      </c>
      <c r="H230" s="25"/>
      <c r="I230" s="27">
        <f t="shared" si="63"/>
        <v>0.29040269646975342</v>
      </c>
      <c r="J230" s="10"/>
    </row>
    <row r="231" spans="1:10" ht="13.8" x14ac:dyDescent="0.3">
      <c r="A231" s="24" t="s">
        <v>192</v>
      </c>
      <c r="B231" s="24" t="s">
        <v>193</v>
      </c>
      <c r="C231" s="25"/>
      <c r="D231" s="26">
        <v>586538705</v>
      </c>
      <c r="E231" s="53">
        <v>586895705</v>
      </c>
      <c r="F231" s="26">
        <v>586895705</v>
      </c>
      <c r="G231" s="29">
        <f t="shared" ref="G231:G237" si="84">+E231-F231</f>
        <v>0</v>
      </c>
      <c r="H231" s="25"/>
      <c r="I231" s="27">
        <f t="shared" si="63"/>
        <v>1</v>
      </c>
      <c r="J231" s="10"/>
    </row>
    <row r="232" spans="1:10" ht="13.8" x14ac:dyDescent="0.3">
      <c r="A232" s="30" t="s">
        <v>426</v>
      </c>
      <c r="B232" s="24" t="s">
        <v>300</v>
      </c>
      <c r="C232" s="25"/>
      <c r="D232" s="26">
        <v>0</v>
      </c>
      <c r="E232" s="26">
        <v>0</v>
      </c>
      <c r="F232" s="26">
        <v>0</v>
      </c>
      <c r="G232" s="29">
        <f t="shared" si="84"/>
        <v>0</v>
      </c>
      <c r="H232" s="25"/>
      <c r="I232" s="27" t="e">
        <f t="shared" si="63"/>
        <v>#DIV/0!</v>
      </c>
      <c r="J232" s="10"/>
    </row>
    <row r="233" spans="1:10" ht="13.8" x14ac:dyDescent="0.3">
      <c r="A233" s="30" t="s">
        <v>299</v>
      </c>
      <c r="B233" s="24" t="s">
        <v>300</v>
      </c>
      <c r="C233" s="25"/>
      <c r="D233" s="26">
        <v>35000000</v>
      </c>
      <c r="E233" s="26">
        <v>88738250</v>
      </c>
      <c r="F233" s="26">
        <v>85614917</v>
      </c>
      <c r="G233" s="29">
        <f t="shared" si="84"/>
        <v>3123333</v>
      </c>
      <c r="H233" s="25"/>
      <c r="I233" s="27">
        <f t="shared" si="63"/>
        <v>0.96480285558933154</v>
      </c>
      <c r="J233" s="10"/>
    </row>
    <row r="234" spans="1:10" ht="13.8" hidden="1" x14ac:dyDescent="0.3">
      <c r="A234" s="30" t="s">
        <v>444</v>
      </c>
      <c r="B234" s="24" t="s">
        <v>302</v>
      </c>
      <c r="C234" s="25"/>
      <c r="D234" s="26">
        <v>0</v>
      </c>
      <c r="E234" s="26">
        <v>0</v>
      </c>
      <c r="F234" s="26">
        <v>0</v>
      </c>
      <c r="G234" s="29">
        <f t="shared" si="84"/>
        <v>0</v>
      </c>
      <c r="H234" s="25"/>
      <c r="I234" s="27" t="e">
        <f t="shared" si="63"/>
        <v>#DIV/0!</v>
      </c>
      <c r="J234" s="10"/>
    </row>
    <row r="235" spans="1:10" ht="13.8" hidden="1" x14ac:dyDescent="0.3">
      <c r="A235" s="30" t="s">
        <v>445</v>
      </c>
      <c r="B235" s="24" t="s">
        <v>302</v>
      </c>
      <c r="C235" s="25"/>
      <c r="D235" s="26">
        <v>0</v>
      </c>
      <c r="E235" s="26">
        <v>0</v>
      </c>
      <c r="F235" s="26">
        <v>0</v>
      </c>
      <c r="G235" s="29">
        <f t="shared" si="84"/>
        <v>0</v>
      </c>
      <c r="H235" s="25"/>
      <c r="I235" s="27" t="e">
        <f t="shared" si="63"/>
        <v>#DIV/0!</v>
      </c>
      <c r="J235" s="10"/>
    </row>
    <row r="236" spans="1:10" ht="13.8" hidden="1" x14ac:dyDescent="0.3">
      <c r="A236" s="30" t="s">
        <v>480</v>
      </c>
      <c r="B236" s="24" t="s">
        <v>302</v>
      </c>
      <c r="C236" s="25"/>
      <c r="D236" s="26">
        <v>0</v>
      </c>
      <c r="E236" s="26">
        <v>0</v>
      </c>
      <c r="F236" s="26">
        <v>0</v>
      </c>
      <c r="G236" s="29">
        <f t="shared" si="84"/>
        <v>0</v>
      </c>
      <c r="H236" s="25"/>
      <c r="I236" s="27" t="e">
        <f t="shared" si="63"/>
        <v>#DIV/0!</v>
      </c>
      <c r="J236" s="10"/>
    </row>
    <row r="237" spans="1:10" ht="13.8" x14ac:dyDescent="0.3">
      <c r="A237" s="30" t="s">
        <v>301</v>
      </c>
      <c r="B237" s="24" t="s">
        <v>302</v>
      </c>
      <c r="C237" s="25"/>
      <c r="D237" s="26">
        <v>250000000</v>
      </c>
      <c r="E237" s="26">
        <v>449736655</v>
      </c>
      <c r="F237" s="26">
        <v>447949976</v>
      </c>
      <c r="G237" s="29">
        <f t="shared" si="84"/>
        <v>1786679</v>
      </c>
      <c r="H237" s="25"/>
      <c r="I237" s="27">
        <f t="shared" si="63"/>
        <v>0.99602727734078067</v>
      </c>
      <c r="J237" s="10"/>
    </row>
    <row r="238" spans="1:10" ht="13.8" x14ac:dyDescent="0.3">
      <c r="A238" s="18" t="s">
        <v>194</v>
      </c>
      <c r="B238" s="18" t="s">
        <v>195</v>
      </c>
      <c r="C238" s="23"/>
      <c r="D238" s="21">
        <f>SUM(D239:D252)</f>
        <v>9192986468</v>
      </c>
      <c r="E238" s="21">
        <f t="shared" ref="E238:F238" si="85">SUM(E239:E252)</f>
        <v>14013520726</v>
      </c>
      <c r="F238" s="21">
        <f t="shared" si="85"/>
        <v>11186607995</v>
      </c>
      <c r="G238" s="28">
        <f t="shared" si="62"/>
        <v>2826912731</v>
      </c>
      <c r="H238" s="23"/>
      <c r="I238" s="22">
        <f t="shared" si="63"/>
        <v>0.79827248367677617</v>
      </c>
      <c r="J238" s="10"/>
    </row>
    <row r="239" spans="1:10" ht="13.8" x14ac:dyDescent="0.3">
      <c r="A239" s="30" t="s">
        <v>552</v>
      </c>
      <c r="B239" s="24" t="s">
        <v>197</v>
      </c>
      <c r="C239" s="25"/>
      <c r="D239" s="26">
        <v>0</v>
      </c>
      <c r="E239" s="26">
        <v>395000000</v>
      </c>
      <c r="F239" s="26">
        <v>0</v>
      </c>
      <c r="G239" s="29">
        <f t="shared" ref="G239" si="86">+E239-F239</f>
        <v>395000000</v>
      </c>
      <c r="H239" s="25"/>
      <c r="I239" s="27">
        <f t="shared" ref="I239" si="87">+F239/E239</f>
        <v>0</v>
      </c>
      <c r="J239" s="10"/>
    </row>
    <row r="240" spans="1:10" ht="13.8" x14ac:dyDescent="0.3">
      <c r="A240" s="24" t="s">
        <v>196</v>
      </c>
      <c r="B240" s="24" t="s">
        <v>197</v>
      </c>
      <c r="C240" s="25"/>
      <c r="D240" s="26">
        <v>4211258502</v>
      </c>
      <c r="E240" s="26">
        <v>4269347831</v>
      </c>
      <c r="F240" s="26">
        <v>4267669230</v>
      </c>
      <c r="G240" s="29">
        <f t="shared" si="62"/>
        <v>1678601</v>
      </c>
      <c r="H240" s="25"/>
      <c r="I240" s="27">
        <f t="shared" si="63"/>
        <v>0.99960682496099018</v>
      </c>
      <c r="J240" s="10"/>
    </row>
    <row r="241" spans="1:11" ht="13.8" x14ac:dyDescent="0.3">
      <c r="A241" s="30" t="s">
        <v>554</v>
      </c>
      <c r="B241" s="24" t="s">
        <v>553</v>
      </c>
      <c r="C241" s="25"/>
      <c r="D241" s="26">
        <v>0</v>
      </c>
      <c r="E241" s="26">
        <v>271000000</v>
      </c>
      <c r="F241" s="26">
        <v>0</v>
      </c>
      <c r="G241" s="29">
        <f t="shared" si="62"/>
        <v>271000000</v>
      </c>
      <c r="H241" s="25"/>
      <c r="I241" s="27">
        <f t="shared" si="63"/>
        <v>0</v>
      </c>
      <c r="J241" s="10"/>
    </row>
    <row r="242" spans="1:11" ht="13.8" x14ac:dyDescent="0.3">
      <c r="A242" s="24" t="s">
        <v>198</v>
      </c>
      <c r="B242" s="24" t="s">
        <v>200</v>
      </c>
      <c r="C242" s="25"/>
      <c r="D242" s="26">
        <v>2910898796</v>
      </c>
      <c r="E242" s="26">
        <v>3007822196</v>
      </c>
      <c r="F242" s="26">
        <v>3003044358</v>
      </c>
      <c r="G242" s="29">
        <f t="shared" si="62"/>
        <v>4777838</v>
      </c>
      <c r="H242" s="25"/>
      <c r="I242" s="27">
        <f t="shared" si="63"/>
        <v>0.99841152911021336</v>
      </c>
      <c r="J242" s="10"/>
      <c r="K242" s="33"/>
    </row>
    <row r="243" spans="1:11" ht="13.8" x14ac:dyDescent="0.3">
      <c r="A243" s="30" t="s">
        <v>412</v>
      </c>
      <c r="B243" s="24" t="s">
        <v>304</v>
      </c>
      <c r="C243" s="25"/>
      <c r="D243" s="26">
        <v>0</v>
      </c>
      <c r="E243" s="26">
        <v>3000000000</v>
      </c>
      <c r="F243" s="26">
        <v>906512893</v>
      </c>
      <c r="G243" s="29">
        <f t="shared" si="62"/>
        <v>2093487107</v>
      </c>
      <c r="H243" s="25"/>
      <c r="I243" s="27">
        <f t="shared" si="63"/>
        <v>0.30217096433333335</v>
      </c>
      <c r="J243" s="10"/>
      <c r="K243" s="33"/>
    </row>
    <row r="244" spans="1:11" ht="13.8" x14ac:dyDescent="0.3">
      <c r="A244" s="30" t="s">
        <v>427</v>
      </c>
      <c r="B244" s="24" t="s">
        <v>304</v>
      </c>
      <c r="C244" s="25"/>
      <c r="D244" s="26">
        <v>0</v>
      </c>
      <c r="E244" s="26">
        <v>0</v>
      </c>
      <c r="F244" s="26">
        <v>0</v>
      </c>
      <c r="G244" s="29">
        <f t="shared" si="62"/>
        <v>0</v>
      </c>
      <c r="H244" s="25"/>
      <c r="I244" s="27" t="e">
        <f t="shared" si="63"/>
        <v>#DIV/0!</v>
      </c>
      <c r="J244" s="10"/>
      <c r="K244" s="33"/>
    </row>
    <row r="245" spans="1:11" ht="13.8" x14ac:dyDescent="0.3">
      <c r="A245" s="30" t="s">
        <v>481</v>
      </c>
      <c r="B245" s="24" t="s">
        <v>304</v>
      </c>
      <c r="C245" s="25"/>
      <c r="D245" s="26">
        <v>0</v>
      </c>
      <c r="E245" s="26">
        <v>0</v>
      </c>
      <c r="F245" s="26">
        <v>0</v>
      </c>
      <c r="G245" s="29">
        <f t="shared" si="62"/>
        <v>0</v>
      </c>
      <c r="H245" s="25"/>
      <c r="I245" s="27" t="e">
        <f t="shared" si="63"/>
        <v>#DIV/0!</v>
      </c>
      <c r="J245" s="10"/>
      <c r="K245" s="33"/>
    </row>
    <row r="246" spans="1:11" ht="13.8" x14ac:dyDescent="0.3">
      <c r="A246" s="30" t="s">
        <v>303</v>
      </c>
      <c r="B246" s="24" t="s">
        <v>304</v>
      </c>
      <c r="C246" s="25"/>
      <c r="D246" s="26">
        <v>2000000000</v>
      </c>
      <c r="E246" s="26">
        <v>2955802699</v>
      </c>
      <c r="F246" s="26">
        <v>2927574114</v>
      </c>
      <c r="G246" s="29">
        <f t="shared" si="62"/>
        <v>28228585</v>
      </c>
      <c r="H246" s="25"/>
      <c r="I246" s="27">
        <f t="shared" si="63"/>
        <v>0.99044977358957342</v>
      </c>
      <c r="J246" s="10"/>
    </row>
    <row r="247" spans="1:11" ht="13.8" x14ac:dyDescent="0.3">
      <c r="A247" s="30" t="s">
        <v>501</v>
      </c>
      <c r="B247" s="24" t="s">
        <v>304</v>
      </c>
      <c r="C247" s="25"/>
      <c r="D247" s="26">
        <v>0</v>
      </c>
      <c r="E247" s="26">
        <v>45000000</v>
      </c>
      <c r="F247" s="26">
        <v>12380280</v>
      </c>
      <c r="G247" s="29">
        <f t="shared" si="62"/>
        <v>32619720</v>
      </c>
      <c r="H247" s="25"/>
      <c r="I247" s="27">
        <f t="shared" si="63"/>
        <v>0.27511733333333332</v>
      </c>
      <c r="J247" s="10"/>
    </row>
    <row r="248" spans="1:11" ht="13.8" x14ac:dyDescent="0.3">
      <c r="A248" s="30" t="s">
        <v>482</v>
      </c>
      <c r="B248" s="24" t="s">
        <v>201</v>
      </c>
      <c r="C248" s="25"/>
      <c r="D248" s="26">
        <v>0</v>
      </c>
      <c r="E248" s="26">
        <v>0</v>
      </c>
      <c r="F248" s="26">
        <v>0</v>
      </c>
      <c r="G248" s="29">
        <f t="shared" si="62"/>
        <v>0</v>
      </c>
      <c r="H248" s="25"/>
      <c r="I248" s="27" t="e">
        <f t="shared" si="63"/>
        <v>#DIV/0!</v>
      </c>
      <c r="J248" s="10"/>
    </row>
    <row r="249" spans="1:11" ht="13.8" x14ac:dyDescent="0.3">
      <c r="A249" s="24" t="s">
        <v>202</v>
      </c>
      <c r="B249" s="24" t="s">
        <v>203</v>
      </c>
      <c r="C249" s="25"/>
      <c r="D249" s="26">
        <v>43688000</v>
      </c>
      <c r="E249" s="26">
        <v>43688000</v>
      </c>
      <c r="F249" s="26">
        <v>43688000</v>
      </c>
      <c r="G249" s="29">
        <f t="shared" si="62"/>
        <v>0</v>
      </c>
      <c r="H249" s="25"/>
      <c r="I249" s="27">
        <f t="shared" si="63"/>
        <v>1</v>
      </c>
      <c r="J249" s="10"/>
    </row>
    <row r="250" spans="1:11" ht="13.8" x14ac:dyDescent="0.3">
      <c r="A250" s="30" t="s">
        <v>457</v>
      </c>
      <c r="B250" s="24" t="s">
        <v>205</v>
      </c>
      <c r="C250" s="25"/>
      <c r="D250" s="26">
        <v>0</v>
      </c>
      <c r="E250" s="26">
        <v>0</v>
      </c>
      <c r="F250" s="26">
        <v>0</v>
      </c>
      <c r="G250" s="29">
        <f t="shared" si="62"/>
        <v>0</v>
      </c>
      <c r="H250" s="25"/>
      <c r="I250" s="27" t="e">
        <f t="shared" si="63"/>
        <v>#DIV/0!</v>
      </c>
      <c r="J250" s="10"/>
    </row>
    <row r="251" spans="1:11" ht="13.8" x14ac:dyDescent="0.3">
      <c r="A251" s="30" t="s">
        <v>483</v>
      </c>
      <c r="B251" s="24" t="s">
        <v>205</v>
      </c>
      <c r="C251" s="25"/>
      <c r="D251" s="26">
        <v>0</v>
      </c>
      <c r="E251" s="26">
        <v>0</v>
      </c>
      <c r="F251" s="26">
        <v>0</v>
      </c>
      <c r="G251" s="29">
        <f t="shared" si="62"/>
        <v>0</v>
      </c>
      <c r="H251" s="25"/>
      <c r="I251" s="27" t="e">
        <f t="shared" si="63"/>
        <v>#DIV/0!</v>
      </c>
      <c r="J251" s="10"/>
    </row>
    <row r="252" spans="1:11" ht="13.8" x14ac:dyDescent="0.3">
      <c r="A252" s="24" t="s">
        <v>204</v>
      </c>
      <c r="B252" s="24" t="s">
        <v>205</v>
      </c>
      <c r="C252" s="25"/>
      <c r="D252" s="26">
        <v>27141170</v>
      </c>
      <c r="E252" s="26">
        <v>25860000</v>
      </c>
      <c r="F252" s="26">
        <v>25739120</v>
      </c>
      <c r="G252" s="29">
        <f t="shared" si="62"/>
        <v>120880</v>
      </c>
      <c r="H252" s="25"/>
      <c r="I252" s="27">
        <f t="shared" si="63"/>
        <v>0.99532559938128384</v>
      </c>
      <c r="J252" s="10"/>
    </row>
    <row r="253" spans="1:11" ht="13.8" x14ac:dyDescent="0.3">
      <c r="A253" s="18" t="s">
        <v>206</v>
      </c>
      <c r="B253" s="18" t="s">
        <v>207</v>
      </c>
      <c r="C253" s="23"/>
      <c r="D253" s="21">
        <f>SUM(D254:D256)</f>
        <v>0</v>
      </c>
      <c r="E253" s="21">
        <f t="shared" ref="E253:F253" si="88">SUM(E254:E256)</f>
        <v>4087776</v>
      </c>
      <c r="F253" s="21">
        <f t="shared" si="88"/>
        <v>4087776</v>
      </c>
      <c r="G253" s="28">
        <f t="shared" si="62"/>
        <v>0</v>
      </c>
      <c r="H253" s="23"/>
      <c r="I253" s="22">
        <f t="shared" si="63"/>
        <v>1</v>
      </c>
      <c r="J253" s="10"/>
    </row>
    <row r="254" spans="1:11" ht="13.8" x14ac:dyDescent="0.3">
      <c r="A254" s="24" t="s">
        <v>208</v>
      </c>
      <c r="B254" s="24" t="s">
        <v>209</v>
      </c>
      <c r="C254" s="25"/>
      <c r="D254" s="26">
        <v>0</v>
      </c>
      <c r="E254" s="26">
        <v>0</v>
      </c>
      <c r="F254" s="26">
        <v>0</v>
      </c>
      <c r="G254" s="29">
        <f t="shared" si="62"/>
        <v>0</v>
      </c>
      <c r="H254" s="25"/>
      <c r="I254" s="27" t="e">
        <f t="shared" si="63"/>
        <v>#DIV/0!</v>
      </c>
      <c r="J254" s="10"/>
    </row>
    <row r="255" spans="1:11" ht="13.8" x14ac:dyDescent="0.3">
      <c r="A255" s="30" t="s">
        <v>530</v>
      </c>
      <c r="B255" s="24" t="s">
        <v>528</v>
      </c>
      <c r="C255" s="25"/>
      <c r="D255" s="26">
        <v>0</v>
      </c>
      <c r="E255" s="26">
        <v>1375176</v>
      </c>
      <c r="F255" s="26">
        <v>1375176</v>
      </c>
      <c r="G255" s="29">
        <f t="shared" ref="G255:G256" si="89">+E255-F255</f>
        <v>0</v>
      </c>
      <c r="H255" s="25"/>
      <c r="I255" s="27">
        <f t="shared" ref="I255:I256" si="90">+F255/E255</f>
        <v>1</v>
      </c>
      <c r="J255" s="10"/>
    </row>
    <row r="256" spans="1:11" ht="13.8" x14ac:dyDescent="0.3">
      <c r="A256" s="30" t="s">
        <v>531</v>
      </c>
      <c r="B256" s="24" t="s">
        <v>529</v>
      </c>
      <c r="C256" s="25"/>
      <c r="D256" s="26">
        <v>0</v>
      </c>
      <c r="E256" s="26">
        <v>2712600</v>
      </c>
      <c r="F256" s="26">
        <v>2712600</v>
      </c>
      <c r="G256" s="29">
        <f t="shared" si="89"/>
        <v>0</v>
      </c>
      <c r="H256" s="25"/>
      <c r="I256" s="27">
        <f t="shared" si="90"/>
        <v>1</v>
      </c>
      <c r="J256" s="10"/>
    </row>
    <row r="257" spans="1:10" ht="13.8" x14ac:dyDescent="0.3">
      <c r="A257" s="18" t="s">
        <v>210</v>
      </c>
      <c r="B257" s="18" t="s">
        <v>211</v>
      </c>
      <c r="C257" s="23"/>
      <c r="D257" s="21">
        <f>+D258+D271</f>
        <v>198425852.50999999</v>
      </c>
      <c r="E257" s="21">
        <f>+E258+E271</f>
        <v>257353335</v>
      </c>
      <c r="F257" s="21">
        <f>+F258+F271</f>
        <v>232094824</v>
      </c>
      <c r="G257" s="28">
        <f t="shared" si="62"/>
        <v>25258511</v>
      </c>
      <c r="H257" s="23"/>
      <c r="I257" s="22">
        <f t="shared" si="63"/>
        <v>0.90185279316469713</v>
      </c>
      <c r="J257" s="10"/>
    </row>
    <row r="258" spans="1:10" ht="13.8" x14ac:dyDescent="0.3">
      <c r="A258" s="18" t="s">
        <v>212</v>
      </c>
      <c r="B258" s="18" t="s">
        <v>213</v>
      </c>
      <c r="C258" s="23"/>
      <c r="D258" s="21">
        <f>SUM(D259:D270)</f>
        <v>179858452.50999999</v>
      </c>
      <c r="E258" s="21">
        <f>SUM(E259:E270)</f>
        <v>257353335</v>
      </c>
      <c r="F258" s="21">
        <f>SUM(F259:F270)</f>
        <v>232094824</v>
      </c>
      <c r="G258" s="28">
        <f>+E258-F258</f>
        <v>25258511</v>
      </c>
      <c r="H258" s="23"/>
      <c r="I258" s="22">
        <f t="shared" si="63"/>
        <v>0.90185279316469713</v>
      </c>
      <c r="J258" s="10"/>
    </row>
    <row r="259" spans="1:10" ht="13.8" hidden="1" x14ac:dyDescent="0.3">
      <c r="A259" s="30" t="s">
        <v>458</v>
      </c>
      <c r="B259" s="24" t="s">
        <v>215</v>
      </c>
      <c r="C259" s="23"/>
      <c r="D259" s="26">
        <v>0</v>
      </c>
      <c r="E259" s="26">
        <v>0</v>
      </c>
      <c r="F259" s="26">
        <v>0</v>
      </c>
      <c r="G259" s="29">
        <f t="shared" si="62"/>
        <v>0</v>
      </c>
      <c r="H259" s="36"/>
      <c r="I259" s="27" t="e">
        <f t="shared" si="63"/>
        <v>#DIV/0!</v>
      </c>
      <c r="J259" s="10"/>
    </row>
    <row r="260" spans="1:10" ht="13.8" hidden="1" x14ac:dyDescent="0.3">
      <c r="A260" s="30" t="s">
        <v>459</v>
      </c>
      <c r="B260" s="24" t="s">
        <v>215</v>
      </c>
      <c r="C260" s="23"/>
      <c r="D260" s="26">
        <v>0</v>
      </c>
      <c r="E260" s="26">
        <v>0</v>
      </c>
      <c r="F260" s="26">
        <v>0</v>
      </c>
      <c r="G260" s="29">
        <f t="shared" si="62"/>
        <v>0</v>
      </c>
      <c r="H260" s="36"/>
      <c r="I260" s="27" t="e">
        <f t="shared" si="63"/>
        <v>#DIV/0!</v>
      </c>
      <c r="J260" s="10"/>
    </row>
    <row r="261" spans="1:10" ht="13.8" hidden="1" x14ac:dyDescent="0.3">
      <c r="A261" s="30" t="s">
        <v>484</v>
      </c>
      <c r="B261" s="24" t="s">
        <v>215</v>
      </c>
      <c r="C261" s="23"/>
      <c r="D261" s="26">
        <v>0</v>
      </c>
      <c r="E261" s="26">
        <v>0</v>
      </c>
      <c r="F261" s="26">
        <v>0</v>
      </c>
      <c r="G261" s="29">
        <f t="shared" si="62"/>
        <v>0</v>
      </c>
      <c r="H261" s="36"/>
      <c r="I261" s="27" t="e">
        <f t="shared" si="63"/>
        <v>#DIV/0!</v>
      </c>
      <c r="J261" s="10"/>
    </row>
    <row r="262" spans="1:10" ht="13.8" x14ac:dyDescent="0.3">
      <c r="A262" s="24" t="s">
        <v>214</v>
      </c>
      <c r="B262" s="24" t="s">
        <v>215</v>
      </c>
      <c r="C262" s="25"/>
      <c r="D262" s="26">
        <v>104326452.51000001</v>
      </c>
      <c r="E262" s="26">
        <v>114269000</v>
      </c>
      <c r="F262" s="26">
        <v>113500001</v>
      </c>
      <c r="G262" s="29">
        <f t="shared" si="62"/>
        <v>768999</v>
      </c>
      <c r="H262" s="29">
        <f t="shared" si="62"/>
        <v>112731002</v>
      </c>
      <c r="I262" s="27">
        <f t="shared" si="63"/>
        <v>0.99327027452764971</v>
      </c>
      <c r="J262" s="10"/>
    </row>
    <row r="263" spans="1:10" ht="13.8" hidden="1" x14ac:dyDescent="0.3">
      <c r="A263" s="30" t="s">
        <v>428</v>
      </c>
      <c r="B263" s="24" t="s">
        <v>306</v>
      </c>
      <c r="C263" s="25"/>
      <c r="D263" s="26">
        <v>0</v>
      </c>
      <c r="E263" s="26">
        <v>0</v>
      </c>
      <c r="F263" s="26">
        <v>0</v>
      </c>
      <c r="G263" s="29">
        <f t="shared" si="62"/>
        <v>0</v>
      </c>
      <c r="H263" s="29"/>
      <c r="I263" s="27" t="e">
        <f t="shared" si="63"/>
        <v>#DIV/0!</v>
      </c>
      <c r="J263" s="10"/>
    </row>
    <row r="264" spans="1:10" ht="13.8" hidden="1" x14ac:dyDescent="0.3">
      <c r="A264" s="30" t="s">
        <v>429</v>
      </c>
      <c r="B264" s="24" t="s">
        <v>306</v>
      </c>
      <c r="C264" s="25"/>
      <c r="D264" s="26">
        <v>0</v>
      </c>
      <c r="E264" s="26">
        <v>0</v>
      </c>
      <c r="F264" s="26">
        <v>0</v>
      </c>
      <c r="G264" s="29">
        <f t="shared" si="62"/>
        <v>0</v>
      </c>
      <c r="H264" s="29"/>
      <c r="I264" s="27" t="e">
        <f t="shared" si="63"/>
        <v>#DIV/0!</v>
      </c>
      <c r="J264" s="10"/>
    </row>
    <row r="265" spans="1:10" ht="13.8" hidden="1" x14ac:dyDescent="0.3">
      <c r="A265" s="30" t="s">
        <v>305</v>
      </c>
      <c r="B265" s="24" t="s">
        <v>306</v>
      </c>
      <c r="C265" s="25"/>
      <c r="D265" s="26">
        <v>0</v>
      </c>
      <c r="E265" s="26">
        <v>0</v>
      </c>
      <c r="F265" s="26">
        <v>0</v>
      </c>
      <c r="G265" s="29">
        <f t="shared" si="62"/>
        <v>0</v>
      </c>
      <c r="H265" s="25"/>
      <c r="I265" s="27" t="e">
        <f t="shared" si="63"/>
        <v>#DIV/0!</v>
      </c>
      <c r="J265" s="10"/>
    </row>
    <row r="266" spans="1:10" ht="13.8" hidden="1" x14ac:dyDescent="0.3">
      <c r="A266" s="30" t="s">
        <v>460</v>
      </c>
      <c r="B266" s="24" t="s">
        <v>217</v>
      </c>
      <c r="C266" s="25"/>
      <c r="D266" s="26">
        <v>0</v>
      </c>
      <c r="E266" s="26">
        <v>0</v>
      </c>
      <c r="F266" s="26">
        <v>0</v>
      </c>
      <c r="G266" s="29">
        <f t="shared" si="62"/>
        <v>0</v>
      </c>
      <c r="H266" s="25"/>
      <c r="I266" s="27" t="e">
        <f t="shared" si="63"/>
        <v>#DIV/0!</v>
      </c>
      <c r="J266" s="10"/>
    </row>
    <row r="267" spans="1:10" ht="13.8" x14ac:dyDescent="0.3">
      <c r="A267" s="30" t="s">
        <v>460</v>
      </c>
      <c r="B267" s="24" t="s">
        <v>217</v>
      </c>
      <c r="C267" s="25"/>
      <c r="D267" s="26">
        <v>0</v>
      </c>
      <c r="E267" s="26">
        <v>1547000</v>
      </c>
      <c r="F267" s="26">
        <v>0</v>
      </c>
      <c r="G267" s="29">
        <f t="shared" ref="G267" si="91">+E267-F267</f>
        <v>1547000</v>
      </c>
      <c r="H267" s="25"/>
      <c r="I267" s="27">
        <f t="shared" ref="I267" si="92">+F267/E267</f>
        <v>0</v>
      </c>
      <c r="J267" s="10"/>
    </row>
    <row r="268" spans="1:10" ht="13.8" x14ac:dyDescent="0.3">
      <c r="A268" s="24" t="s">
        <v>216</v>
      </c>
      <c r="B268" s="24" t="s">
        <v>217</v>
      </c>
      <c r="C268" s="25"/>
      <c r="D268" s="26">
        <v>0</v>
      </c>
      <c r="E268" s="26">
        <v>52693504</v>
      </c>
      <c r="F268" s="26">
        <v>52693504</v>
      </c>
      <c r="G268" s="29">
        <f t="shared" si="62"/>
        <v>0</v>
      </c>
      <c r="H268" s="25"/>
      <c r="I268" s="27">
        <f t="shared" si="63"/>
        <v>1</v>
      </c>
      <c r="J268" s="10"/>
    </row>
    <row r="269" spans="1:10" ht="13.8" x14ac:dyDescent="0.3">
      <c r="A269" s="24" t="s">
        <v>218</v>
      </c>
      <c r="B269" s="24" t="s">
        <v>219</v>
      </c>
      <c r="C269" s="25"/>
      <c r="D269" s="26">
        <v>75532000</v>
      </c>
      <c r="E269" s="26">
        <v>88843831</v>
      </c>
      <c r="F269" s="26">
        <v>65901319</v>
      </c>
      <c r="G269" s="29">
        <f t="shared" si="62"/>
        <v>22942512</v>
      </c>
      <c r="H269" s="25"/>
      <c r="I269" s="27">
        <f t="shared" si="63"/>
        <v>0.74176584078189967</v>
      </c>
      <c r="J269" s="10"/>
    </row>
    <row r="270" spans="1:10" ht="13.8" x14ac:dyDescent="0.3">
      <c r="A270" s="30" t="s">
        <v>372</v>
      </c>
      <c r="B270" s="24" t="s">
        <v>373</v>
      </c>
      <c r="C270" s="25"/>
      <c r="D270" s="26">
        <v>0</v>
      </c>
      <c r="E270" s="26">
        <v>0</v>
      </c>
      <c r="F270" s="26">
        <v>0</v>
      </c>
      <c r="G270" s="29">
        <f t="shared" si="62"/>
        <v>0</v>
      </c>
      <c r="H270" s="25"/>
      <c r="I270" s="27" t="e">
        <f t="shared" si="63"/>
        <v>#DIV/0!</v>
      </c>
      <c r="J270" s="10"/>
    </row>
    <row r="271" spans="1:10" ht="13.8" x14ac:dyDescent="0.3">
      <c r="A271" s="18" t="s">
        <v>220</v>
      </c>
      <c r="B271" s="18" t="s">
        <v>221</v>
      </c>
      <c r="C271" s="23"/>
      <c r="D271" s="21">
        <f>+D272</f>
        <v>18567400</v>
      </c>
      <c r="E271" s="21">
        <f>+E272</f>
        <v>0</v>
      </c>
      <c r="F271" s="21">
        <f>+F272</f>
        <v>0</v>
      </c>
      <c r="G271" s="28">
        <f t="shared" si="62"/>
        <v>0</v>
      </c>
      <c r="H271" s="23"/>
      <c r="I271" s="22" t="e">
        <f t="shared" si="63"/>
        <v>#DIV/0!</v>
      </c>
      <c r="J271" s="10"/>
    </row>
    <row r="272" spans="1:10" ht="13.8" x14ac:dyDescent="0.3">
      <c r="A272" s="24" t="s">
        <v>222</v>
      </c>
      <c r="B272" s="24" t="s">
        <v>223</v>
      </c>
      <c r="C272" s="25"/>
      <c r="D272" s="26">
        <v>18567400</v>
      </c>
      <c r="E272" s="26">
        <v>0</v>
      </c>
      <c r="F272" s="26">
        <v>0</v>
      </c>
      <c r="G272" s="29">
        <f t="shared" si="62"/>
        <v>0</v>
      </c>
      <c r="H272" s="25"/>
      <c r="I272" s="27" t="e">
        <f t="shared" si="63"/>
        <v>#DIV/0!</v>
      </c>
      <c r="J272" s="10"/>
    </row>
    <row r="273" spans="1:10" ht="13.8" x14ac:dyDescent="0.3">
      <c r="A273" s="18" t="s">
        <v>224</v>
      </c>
      <c r="B273" s="18" t="s">
        <v>225</v>
      </c>
      <c r="C273" s="23"/>
      <c r="D273" s="21">
        <f>+D274</f>
        <v>60000000</v>
      </c>
      <c r="E273" s="21">
        <f>+E274</f>
        <v>160000000</v>
      </c>
      <c r="F273" s="21">
        <f>+F274</f>
        <v>160000000</v>
      </c>
      <c r="G273" s="28">
        <f t="shared" si="62"/>
        <v>0</v>
      </c>
      <c r="H273" s="23"/>
      <c r="I273" s="22">
        <f t="shared" si="63"/>
        <v>1</v>
      </c>
      <c r="J273" s="10"/>
    </row>
    <row r="274" spans="1:10" ht="13.8" x14ac:dyDescent="0.3">
      <c r="A274" s="24" t="s">
        <v>226</v>
      </c>
      <c r="B274" s="24" t="s">
        <v>227</v>
      </c>
      <c r="C274" s="25"/>
      <c r="D274" s="26">
        <v>60000000</v>
      </c>
      <c r="E274" s="26">
        <v>160000000</v>
      </c>
      <c r="F274" s="26">
        <v>160000000</v>
      </c>
      <c r="G274" s="29">
        <f t="shared" si="62"/>
        <v>0</v>
      </c>
      <c r="H274" s="25"/>
      <c r="I274" s="27">
        <f t="shared" si="63"/>
        <v>1</v>
      </c>
      <c r="J274" s="10"/>
    </row>
    <row r="275" spans="1:10" ht="13.8" x14ac:dyDescent="0.3">
      <c r="A275" s="18" t="s">
        <v>228</v>
      </c>
      <c r="B275" s="18" t="s">
        <v>229</v>
      </c>
      <c r="C275" s="23"/>
      <c r="D275" s="21">
        <f>+D288+D290+D295+D299+D276+D282</f>
        <v>477462925</v>
      </c>
      <c r="E275" s="21">
        <f>+E288+E290+E295+E299+E276+E282</f>
        <v>812689091</v>
      </c>
      <c r="F275" s="21">
        <f>+F288+F290+F295+F299+F276+F282</f>
        <v>536960876</v>
      </c>
      <c r="G275" s="28">
        <f t="shared" si="62"/>
        <v>275728215</v>
      </c>
      <c r="H275" s="23"/>
      <c r="I275" s="22">
        <f t="shared" si="63"/>
        <v>0.66072115640100304</v>
      </c>
      <c r="J275" s="10"/>
    </row>
    <row r="276" spans="1:10" ht="13.8" x14ac:dyDescent="0.3">
      <c r="A276" s="31" t="s">
        <v>307</v>
      </c>
      <c r="B276" s="18" t="s">
        <v>308</v>
      </c>
      <c r="C276" s="23"/>
      <c r="D276" s="21">
        <f>SUM(D280:D281)</f>
        <v>117837000</v>
      </c>
      <c r="E276" s="21">
        <f t="shared" ref="E276:F276" si="93">SUM(E280:E281)</f>
        <v>152115446</v>
      </c>
      <c r="F276" s="21">
        <f t="shared" si="93"/>
        <v>109869645</v>
      </c>
      <c r="G276" s="28">
        <f t="shared" si="62"/>
        <v>42245801</v>
      </c>
      <c r="H276" s="23"/>
      <c r="I276" s="22">
        <f>+F276/E276</f>
        <v>0.72227803217301156</v>
      </c>
      <c r="J276" s="10"/>
    </row>
    <row r="277" spans="1:10" ht="13.8" hidden="1" x14ac:dyDescent="0.3">
      <c r="A277" s="30" t="s">
        <v>461</v>
      </c>
      <c r="B277" s="24" t="s">
        <v>308</v>
      </c>
      <c r="C277" s="23"/>
      <c r="D277" s="26">
        <v>0</v>
      </c>
      <c r="E277" s="26">
        <v>0</v>
      </c>
      <c r="F277" s="26">
        <v>0</v>
      </c>
      <c r="G277" s="29">
        <f t="shared" si="62"/>
        <v>0</v>
      </c>
      <c r="H277" s="25"/>
      <c r="I277" s="27" t="e">
        <f t="shared" si="63"/>
        <v>#DIV/0!</v>
      </c>
      <c r="J277" s="10"/>
    </row>
    <row r="278" spans="1:10" ht="13.8" hidden="1" x14ac:dyDescent="0.3">
      <c r="A278" s="30" t="s">
        <v>462</v>
      </c>
      <c r="B278" s="24" t="s">
        <v>308</v>
      </c>
      <c r="C278" s="23"/>
      <c r="D278" s="26">
        <v>0</v>
      </c>
      <c r="E278" s="26">
        <v>0</v>
      </c>
      <c r="F278" s="26">
        <v>0</v>
      </c>
      <c r="G278" s="29">
        <f t="shared" si="62"/>
        <v>0</v>
      </c>
      <c r="H278" s="25"/>
      <c r="I278" s="27" t="e">
        <f t="shared" si="63"/>
        <v>#DIV/0!</v>
      </c>
      <c r="J278" s="10"/>
    </row>
    <row r="279" spans="1:10" ht="13.8" hidden="1" x14ac:dyDescent="0.3">
      <c r="A279" s="30" t="s">
        <v>485</v>
      </c>
      <c r="B279" s="24" t="s">
        <v>308</v>
      </c>
      <c r="C279" s="23"/>
      <c r="D279" s="26">
        <v>0</v>
      </c>
      <c r="E279" s="26">
        <v>0</v>
      </c>
      <c r="F279" s="26">
        <v>0</v>
      </c>
      <c r="G279" s="29">
        <f t="shared" si="62"/>
        <v>0</v>
      </c>
      <c r="H279" s="25"/>
      <c r="I279" s="27" t="e">
        <f t="shared" si="63"/>
        <v>#DIV/0!</v>
      </c>
      <c r="J279" s="10"/>
    </row>
    <row r="280" spans="1:10" ht="13.8" x14ac:dyDescent="0.3">
      <c r="A280" s="30" t="s">
        <v>309</v>
      </c>
      <c r="B280" s="24" t="s">
        <v>308</v>
      </c>
      <c r="C280" s="25"/>
      <c r="D280" s="26">
        <v>117837000</v>
      </c>
      <c r="E280" s="26">
        <v>118153683</v>
      </c>
      <c r="F280" s="26">
        <v>75907882</v>
      </c>
      <c r="G280" s="29">
        <f t="shared" si="62"/>
        <v>42245801</v>
      </c>
      <c r="H280" s="25"/>
      <c r="I280" s="27">
        <f t="shared" si="63"/>
        <v>0.64245040926908725</v>
      </c>
      <c r="J280" s="10"/>
    </row>
    <row r="281" spans="1:10" ht="13.8" x14ac:dyDescent="0.3">
      <c r="A281" s="30" t="s">
        <v>532</v>
      </c>
      <c r="B281" s="24" t="s">
        <v>308</v>
      </c>
      <c r="C281" s="25"/>
      <c r="D281" s="26">
        <v>0</v>
      </c>
      <c r="E281" s="26">
        <v>33961763</v>
      </c>
      <c r="F281" s="26">
        <v>33961763</v>
      </c>
      <c r="G281" s="29">
        <f t="shared" ref="G281" si="94">+E281-F281</f>
        <v>0</v>
      </c>
      <c r="H281" s="25"/>
      <c r="I281" s="27">
        <f t="shared" ref="I281" si="95">+F281/E281</f>
        <v>1</v>
      </c>
      <c r="J281" s="10"/>
    </row>
    <row r="282" spans="1:10" ht="13.8" x14ac:dyDescent="0.3">
      <c r="A282" s="31" t="s">
        <v>310</v>
      </c>
      <c r="B282" s="18" t="s">
        <v>311</v>
      </c>
      <c r="C282" s="23"/>
      <c r="D282" s="21">
        <f>SUM(D283:D287)</f>
        <v>150000000</v>
      </c>
      <c r="E282" s="21">
        <f>SUM(E283:E287)</f>
        <v>376375313</v>
      </c>
      <c r="F282" s="21">
        <f>SUM(F283:F287)</f>
        <v>216034021</v>
      </c>
      <c r="G282" s="28">
        <f t="shared" si="62"/>
        <v>160341292</v>
      </c>
      <c r="H282" s="23"/>
      <c r="I282" s="22">
        <f t="shared" si="63"/>
        <v>0.57398562960477695</v>
      </c>
      <c r="J282" s="10"/>
    </row>
    <row r="283" spans="1:10" ht="13.8" x14ac:dyDescent="0.3">
      <c r="A283" s="30" t="s">
        <v>463</v>
      </c>
      <c r="B283" s="24" t="s">
        <v>311</v>
      </c>
      <c r="C283" s="23"/>
      <c r="D283" s="26">
        <v>0</v>
      </c>
      <c r="E283" s="26">
        <v>0</v>
      </c>
      <c r="F283" s="26">
        <v>0</v>
      </c>
      <c r="G283" s="29">
        <f t="shared" si="62"/>
        <v>0</v>
      </c>
      <c r="H283" s="25"/>
      <c r="I283" s="27" t="e">
        <f t="shared" si="63"/>
        <v>#DIV/0!</v>
      </c>
      <c r="J283" s="10"/>
    </row>
    <row r="284" spans="1:10" ht="13.8" x14ac:dyDescent="0.3">
      <c r="A284" s="30" t="s">
        <v>312</v>
      </c>
      <c r="B284" s="24" t="s">
        <v>311</v>
      </c>
      <c r="C284" s="25"/>
      <c r="D284" s="26">
        <v>80000000</v>
      </c>
      <c r="E284" s="26">
        <v>276375313</v>
      </c>
      <c r="F284" s="26">
        <v>160665693</v>
      </c>
      <c r="G284" s="29">
        <f t="shared" si="62"/>
        <v>115709620</v>
      </c>
      <c r="H284" s="25"/>
      <c r="I284" s="27">
        <f t="shared" si="63"/>
        <v>0.5813315641545741</v>
      </c>
      <c r="J284" s="10"/>
    </row>
    <row r="285" spans="1:10" ht="13.8" x14ac:dyDescent="0.3">
      <c r="A285" s="30" t="s">
        <v>521</v>
      </c>
      <c r="B285" s="24" t="s">
        <v>311</v>
      </c>
      <c r="C285" s="25"/>
      <c r="D285" s="26">
        <v>0</v>
      </c>
      <c r="E285" s="26">
        <v>30000000</v>
      </c>
      <c r="F285" s="26">
        <v>30000000</v>
      </c>
      <c r="G285" s="29">
        <f t="shared" ref="G285" si="96">+E285-F285</f>
        <v>0</v>
      </c>
      <c r="H285" s="25"/>
      <c r="I285" s="27">
        <f t="shared" ref="I285" si="97">+F285/E285</f>
        <v>1</v>
      </c>
      <c r="J285" s="10"/>
    </row>
    <row r="286" spans="1:10" ht="13.8" hidden="1" x14ac:dyDescent="0.3">
      <c r="A286" s="30" t="s">
        <v>413</v>
      </c>
      <c r="B286" s="24" t="s">
        <v>314</v>
      </c>
      <c r="C286" s="25"/>
      <c r="D286" s="26">
        <v>0</v>
      </c>
      <c r="E286" s="26">
        <v>0</v>
      </c>
      <c r="F286" s="26">
        <v>0</v>
      </c>
      <c r="G286" s="29">
        <f t="shared" si="62"/>
        <v>0</v>
      </c>
      <c r="H286" s="25"/>
      <c r="I286" s="27" t="e">
        <f t="shared" si="63"/>
        <v>#DIV/0!</v>
      </c>
      <c r="J286" s="10"/>
    </row>
    <row r="287" spans="1:10" ht="13.8" x14ac:dyDescent="0.3">
      <c r="A287" s="30" t="s">
        <v>313</v>
      </c>
      <c r="B287" s="24" t="s">
        <v>314</v>
      </c>
      <c r="C287" s="25"/>
      <c r="D287" s="26">
        <v>70000000</v>
      </c>
      <c r="E287" s="26">
        <v>70000000</v>
      </c>
      <c r="F287" s="26">
        <v>25368328</v>
      </c>
      <c r="G287" s="29">
        <f t="shared" si="62"/>
        <v>44631672</v>
      </c>
      <c r="H287" s="25"/>
      <c r="I287" s="27">
        <f t="shared" si="63"/>
        <v>0.36240468571428569</v>
      </c>
      <c r="J287" s="10"/>
    </row>
    <row r="288" spans="1:10" ht="13.8" x14ac:dyDescent="0.3">
      <c r="A288" s="18" t="s">
        <v>230</v>
      </c>
      <c r="B288" s="18" t="s">
        <v>231</v>
      </c>
      <c r="C288" s="23"/>
      <c r="D288" s="21">
        <f>+D289</f>
        <v>29625925</v>
      </c>
      <c r="E288" s="21">
        <f>+E289</f>
        <v>29625925</v>
      </c>
      <c r="F288" s="21">
        <f>+F289</f>
        <v>29625925</v>
      </c>
      <c r="G288" s="28">
        <f t="shared" si="62"/>
        <v>0</v>
      </c>
      <c r="H288" s="23"/>
      <c r="I288" s="22">
        <f t="shared" si="63"/>
        <v>1</v>
      </c>
      <c r="J288" s="10"/>
    </row>
    <row r="289" spans="1:10" ht="13.8" x14ac:dyDescent="0.3">
      <c r="A289" s="24" t="s">
        <v>232</v>
      </c>
      <c r="B289" s="24" t="s">
        <v>233</v>
      </c>
      <c r="C289" s="25"/>
      <c r="D289" s="26">
        <v>29625925</v>
      </c>
      <c r="E289" s="26">
        <v>29625925</v>
      </c>
      <c r="F289" s="26">
        <v>29625925</v>
      </c>
      <c r="G289" s="29">
        <f t="shared" si="62"/>
        <v>0</v>
      </c>
      <c r="H289" s="25"/>
      <c r="I289" s="27">
        <f t="shared" si="63"/>
        <v>1</v>
      </c>
      <c r="J289" s="10"/>
    </row>
    <row r="290" spans="1:10" ht="13.8" x14ac:dyDescent="0.3">
      <c r="A290" s="18" t="s">
        <v>234</v>
      </c>
      <c r="B290" s="18" t="s">
        <v>235</v>
      </c>
      <c r="C290" s="23"/>
      <c r="D290" s="21">
        <f>SUM(D291:D294)</f>
        <v>120000000</v>
      </c>
      <c r="E290" s="21">
        <f t="shared" ref="E290:F290" si="98">SUM(E291:E294)</f>
        <v>164572407</v>
      </c>
      <c r="F290" s="21">
        <f t="shared" si="98"/>
        <v>121431285</v>
      </c>
      <c r="G290" s="28">
        <f t="shared" si="62"/>
        <v>43141122</v>
      </c>
      <c r="H290" s="23"/>
      <c r="I290" s="22">
        <f t="shared" si="63"/>
        <v>0.73785932413323696</v>
      </c>
      <c r="J290" s="10"/>
    </row>
    <row r="291" spans="1:10" ht="13.8" x14ac:dyDescent="0.3">
      <c r="A291" s="30" t="s">
        <v>514</v>
      </c>
      <c r="B291" s="24" t="s">
        <v>237</v>
      </c>
      <c r="C291" s="25"/>
      <c r="D291" s="26">
        <v>0</v>
      </c>
      <c r="E291" s="26">
        <v>42953123</v>
      </c>
      <c r="F291" s="26">
        <v>0</v>
      </c>
      <c r="G291" s="29">
        <f t="shared" ref="G291" si="99">+E291-F291</f>
        <v>42953123</v>
      </c>
      <c r="H291" s="25"/>
      <c r="I291" s="27">
        <f t="shared" ref="I291" si="100">+F291/E291</f>
        <v>0</v>
      </c>
      <c r="J291" s="10"/>
    </row>
    <row r="292" spans="1:10" ht="13.8" x14ac:dyDescent="0.3">
      <c r="A292" s="24" t="s">
        <v>236</v>
      </c>
      <c r="B292" s="24" t="s">
        <v>237</v>
      </c>
      <c r="C292" s="25"/>
      <c r="D292" s="26">
        <v>120000000</v>
      </c>
      <c r="E292" s="26">
        <v>120000000</v>
      </c>
      <c r="F292" s="26">
        <v>120000000</v>
      </c>
      <c r="G292" s="29">
        <f t="shared" si="62"/>
        <v>0</v>
      </c>
      <c r="H292" s="25"/>
      <c r="I292" s="27">
        <f t="shared" si="63"/>
        <v>1</v>
      </c>
      <c r="J292" s="10"/>
    </row>
    <row r="293" spans="1:10" ht="13.8" x14ac:dyDescent="0.3">
      <c r="A293" s="30" t="s">
        <v>464</v>
      </c>
      <c r="B293" s="24" t="s">
        <v>237</v>
      </c>
      <c r="C293" s="25"/>
      <c r="D293" s="26">
        <v>0</v>
      </c>
      <c r="E293" s="26">
        <v>0</v>
      </c>
      <c r="F293" s="26">
        <v>0</v>
      </c>
      <c r="G293" s="29">
        <f t="shared" ref="G293" si="101">+E293-F293</f>
        <v>0</v>
      </c>
      <c r="H293" s="25"/>
      <c r="I293" s="27" t="e">
        <f t="shared" si="63"/>
        <v>#DIV/0!</v>
      </c>
      <c r="J293" s="10"/>
    </row>
    <row r="294" spans="1:10" ht="13.8" x14ac:dyDescent="0.3">
      <c r="A294" s="30" t="s">
        <v>515</v>
      </c>
      <c r="B294" s="24" t="s">
        <v>516</v>
      </c>
      <c r="C294" s="25"/>
      <c r="D294" s="26">
        <v>0</v>
      </c>
      <c r="E294" s="26">
        <v>1619284</v>
      </c>
      <c r="F294" s="26">
        <v>1431285</v>
      </c>
      <c r="G294" s="29">
        <f t="shared" ref="G294" si="102">+E294-F294</f>
        <v>187999</v>
      </c>
      <c r="H294" s="25"/>
      <c r="I294" s="27">
        <f t="shared" ref="I294" si="103">+F294/E294</f>
        <v>0.88389992119974015</v>
      </c>
      <c r="J294" s="10"/>
    </row>
    <row r="295" spans="1:10" ht="13.8" x14ac:dyDescent="0.3">
      <c r="A295" s="18" t="s">
        <v>238</v>
      </c>
      <c r="B295" s="18" t="s">
        <v>239</v>
      </c>
      <c r="C295" s="23"/>
      <c r="D295" s="21">
        <f>SUM(D296:D298)</f>
        <v>60000000</v>
      </c>
      <c r="E295" s="21">
        <f>SUM(E296:E298)</f>
        <v>90000000</v>
      </c>
      <c r="F295" s="21">
        <f>SUM(F296:F298)</f>
        <v>60000000</v>
      </c>
      <c r="G295" s="28">
        <f t="shared" si="62"/>
        <v>30000000</v>
      </c>
      <c r="H295" s="23"/>
      <c r="I295" s="22">
        <f t="shared" si="63"/>
        <v>0.66666666666666663</v>
      </c>
      <c r="J295" s="10"/>
    </row>
    <row r="296" spans="1:10" ht="13.8" x14ac:dyDescent="0.3">
      <c r="A296" s="30" t="s">
        <v>374</v>
      </c>
      <c r="B296" s="24" t="s">
        <v>376</v>
      </c>
      <c r="C296" s="25"/>
      <c r="D296" s="26">
        <v>0</v>
      </c>
      <c r="E296" s="26">
        <v>0</v>
      </c>
      <c r="F296" s="26">
        <v>0</v>
      </c>
      <c r="G296" s="29">
        <f t="shared" ref="G296:G297" si="104">+E296-F296</f>
        <v>0</v>
      </c>
      <c r="H296" s="25"/>
      <c r="I296" s="27" t="e">
        <f t="shared" si="63"/>
        <v>#DIV/0!</v>
      </c>
      <c r="J296" s="10"/>
    </row>
    <row r="297" spans="1:10" ht="13.8" x14ac:dyDescent="0.3">
      <c r="A297" s="30" t="s">
        <v>375</v>
      </c>
      <c r="B297" s="24" t="s">
        <v>377</v>
      </c>
      <c r="C297" s="25"/>
      <c r="D297" s="26">
        <v>0</v>
      </c>
      <c r="E297" s="26">
        <v>30000000</v>
      </c>
      <c r="F297" s="26">
        <v>0</v>
      </c>
      <c r="G297" s="29">
        <f t="shared" si="104"/>
        <v>30000000</v>
      </c>
      <c r="H297" s="25"/>
      <c r="I297" s="27">
        <f t="shared" si="63"/>
        <v>0</v>
      </c>
      <c r="J297" s="10"/>
    </row>
    <row r="298" spans="1:10" ht="13.8" x14ac:dyDescent="0.3">
      <c r="A298" s="24" t="s">
        <v>240</v>
      </c>
      <c r="B298" s="24" t="s">
        <v>241</v>
      </c>
      <c r="C298" s="25"/>
      <c r="D298" s="26">
        <v>60000000</v>
      </c>
      <c r="E298" s="26">
        <v>60000000</v>
      </c>
      <c r="F298" s="26">
        <v>60000000</v>
      </c>
      <c r="G298" s="29">
        <f t="shared" si="62"/>
        <v>0</v>
      </c>
      <c r="H298" s="25"/>
      <c r="I298" s="27">
        <f t="shared" si="63"/>
        <v>1</v>
      </c>
      <c r="J298" s="10"/>
    </row>
    <row r="299" spans="1:10" ht="13.8" x14ac:dyDescent="0.3">
      <c r="A299" s="18" t="s">
        <v>242</v>
      </c>
      <c r="B299" s="18" t="s">
        <v>243</v>
      </c>
      <c r="C299" s="23"/>
      <c r="D299" s="21">
        <f>+D300</f>
        <v>0</v>
      </c>
      <c r="E299" s="21">
        <f>+E300</f>
        <v>0</v>
      </c>
      <c r="F299" s="21">
        <f>+F300</f>
        <v>0</v>
      </c>
      <c r="G299" s="28">
        <f t="shared" si="62"/>
        <v>0</v>
      </c>
      <c r="H299" s="23"/>
      <c r="I299" s="22" t="e">
        <f t="shared" si="63"/>
        <v>#DIV/0!</v>
      </c>
      <c r="J299" s="10"/>
    </row>
    <row r="300" spans="1:10" ht="13.8" x14ac:dyDescent="0.3">
      <c r="A300" s="24" t="s">
        <v>244</v>
      </c>
      <c r="B300" s="24" t="s">
        <v>245</v>
      </c>
      <c r="C300" s="25"/>
      <c r="D300" s="26">
        <v>0</v>
      </c>
      <c r="E300" s="26">
        <v>0</v>
      </c>
      <c r="F300" s="26">
        <v>0</v>
      </c>
      <c r="G300" s="29">
        <f t="shared" si="62"/>
        <v>0</v>
      </c>
      <c r="H300" s="25"/>
      <c r="I300" s="27" t="e">
        <f t="shared" si="63"/>
        <v>#DIV/0!</v>
      </c>
      <c r="J300" s="10"/>
    </row>
    <row r="301" spans="1:10" ht="13.8" x14ac:dyDescent="0.3">
      <c r="A301" s="31" t="s">
        <v>517</v>
      </c>
      <c r="B301" s="18" t="s">
        <v>247</v>
      </c>
      <c r="C301" s="23"/>
      <c r="D301" s="21">
        <f>SUM(D302:D303)</f>
        <v>436880000</v>
      </c>
      <c r="E301" s="21">
        <f t="shared" ref="E301:F301" si="105">SUM(E302:E303)</f>
        <v>390041484</v>
      </c>
      <c r="F301" s="21">
        <f t="shared" si="105"/>
        <v>304922624</v>
      </c>
      <c r="G301" s="28">
        <f t="shared" si="62"/>
        <v>85118860</v>
      </c>
      <c r="H301" s="23"/>
      <c r="I301" s="22">
        <f t="shared" si="63"/>
        <v>0.78176972580690929</v>
      </c>
      <c r="J301" s="10"/>
    </row>
    <row r="302" spans="1:10" ht="13.8" x14ac:dyDescent="0.3">
      <c r="A302" s="30" t="s">
        <v>533</v>
      </c>
      <c r="B302" s="24" t="s">
        <v>247</v>
      </c>
      <c r="C302" s="23"/>
      <c r="D302" s="26">
        <v>0</v>
      </c>
      <c r="E302" s="26">
        <v>45041484</v>
      </c>
      <c r="F302" s="26">
        <v>35080575</v>
      </c>
      <c r="G302" s="29">
        <f t="shared" ref="G302" si="106">+E302-F302</f>
        <v>9960909</v>
      </c>
      <c r="H302" s="25"/>
      <c r="I302" s="27">
        <f t="shared" ref="I302" si="107">+F302/E302</f>
        <v>0.77885033716917496</v>
      </c>
      <c r="J302" s="10"/>
    </row>
    <row r="303" spans="1:10" ht="13.8" x14ac:dyDescent="0.3">
      <c r="A303" s="30" t="s">
        <v>518</v>
      </c>
      <c r="B303" s="24" t="s">
        <v>247</v>
      </c>
      <c r="C303" s="25"/>
      <c r="D303" s="26">
        <v>436880000</v>
      </c>
      <c r="E303" s="26">
        <v>345000000</v>
      </c>
      <c r="F303" s="26">
        <v>269842049</v>
      </c>
      <c r="G303" s="29">
        <f t="shared" si="62"/>
        <v>75157951</v>
      </c>
      <c r="H303" s="25"/>
      <c r="I303" s="27">
        <f t="shared" si="63"/>
        <v>0.78215086666666667</v>
      </c>
      <c r="J303" s="10"/>
    </row>
    <row r="304" spans="1:10" ht="13.8" x14ac:dyDescent="0.3">
      <c r="A304" s="31" t="s">
        <v>315</v>
      </c>
      <c r="B304" s="18" t="s">
        <v>316</v>
      </c>
      <c r="C304" s="23"/>
      <c r="D304" s="21">
        <f>SUM(D305:D307)</f>
        <v>450000000</v>
      </c>
      <c r="E304" s="21">
        <f t="shared" ref="E304:F304" si="108">SUM(E305:E307)</f>
        <v>593967392</v>
      </c>
      <c r="F304" s="21">
        <f t="shared" si="108"/>
        <v>274414386</v>
      </c>
      <c r="G304" s="28">
        <f t="shared" si="62"/>
        <v>319553006</v>
      </c>
      <c r="H304" s="23"/>
      <c r="I304" s="22">
        <f t="shared" si="63"/>
        <v>0.46200244271995322</v>
      </c>
      <c r="J304" s="10"/>
    </row>
    <row r="305" spans="1:10" ht="13.8" x14ac:dyDescent="0.3">
      <c r="A305" s="30" t="s">
        <v>555</v>
      </c>
      <c r="B305" s="24" t="s">
        <v>316</v>
      </c>
      <c r="C305" s="25"/>
      <c r="D305" s="26">
        <v>0</v>
      </c>
      <c r="E305" s="26">
        <v>60000000</v>
      </c>
      <c r="F305" s="26">
        <v>0</v>
      </c>
      <c r="G305" s="29">
        <f t="shared" ref="G305" si="109">+E305-F305</f>
        <v>60000000</v>
      </c>
      <c r="H305" s="25"/>
      <c r="I305" s="27">
        <f t="shared" ref="I305" si="110">+F305/E305</f>
        <v>0</v>
      </c>
      <c r="J305" s="10"/>
    </row>
    <row r="306" spans="1:10" ht="13.8" x14ac:dyDescent="0.3">
      <c r="A306" s="30" t="s">
        <v>317</v>
      </c>
      <c r="B306" s="24" t="s">
        <v>316</v>
      </c>
      <c r="C306" s="25"/>
      <c r="D306" s="26">
        <v>450000000</v>
      </c>
      <c r="E306" s="26">
        <v>450000000</v>
      </c>
      <c r="F306" s="26">
        <v>274414386</v>
      </c>
      <c r="G306" s="29">
        <f t="shared" si="62"/>
        <v>175585614</v>
      </c>
      <c r="H306" s="25"/>
      <c r="I306" s="27">
        <f t="shared" si="63"/>
        <v>0.60980974666666665</v>
      </c>
      <c r="J306" s="10"/>
    </row>
    <row r="307" spans="1:10" ht="13.8" x14ac:dyDescent="0.3">
      <c r="A307" s="30" t="s">
        <v>502</v>
      </c>
      <c r="B307" s="24" t="s">
        <v>316</v>
      </c>
      <c r="C307" s="25"/>
      <c r="D307" s="26">
        <v>0</v>
      </c>
      <c r="E307" s="26">
        <v>83967392</v>
      </c>
      <c r="F307" s="26">
        <v>0</v>
      </c>
      <c r="G307" s="29">
        <f t="shared" ref="G307" si="111">+E307-F307</f>
        <v>83967392</v>
      </c>
      <c r="H307" s="25"/>
      <c r="I307" s="27">
        <f t="shared" ref="I307" si="112">+F307/E307</f>
        <v>0</v>
      </c>
      <c r="J307" s="10"/>
    </row>
    <row r="308" spans="1:10" ht="13.8" x14ac:dyDescent="0.3">
      <c r="A308" s="18" t="s">
        <v>249</v>
      </c>
      <c r="B308" s="18" t="s">
        <v>266</v>
      </c>
      <c r="C308" s="23"/>
      <c r="D308" s="21">
        <f>+D309</f>
        <v>284521000</v>
      </c>
      <c r="E308" s="21">
        <f>+E309</f>
        <v>284521000</v>
      </c>
      <c r="F308" s="21">
        <f>+F309</f>
        <v>139025034</v>
      </c>
      <c r="G308" s="28">
        <f t="shared" si="62"/>
        <v>145495966</v>
      </c>
      <c r="H308" s="23"/>
      <c r="I308" s="22">
        <f t="shared" si="63"/>
        <v>0.48862837540989945</v>
      </c>
      <c r="J308" s="10"/>
    </row>
    <row r="309" spans="1:10" ht="13.8" x14ac:dyDescent="0.3">
      <c r="A309" s="18" t="s">
        <v>250</v>
      </c>
      <c r="B309" s="18" t="s">
        <v>266</v>
      </c>
      <c r="C309" s="23"/>
      <c r="D309" s="21">
        <f>+D310+D321</f>
        <v>284521000</v>
      </c>
      <c r="E309" s="21">
        <f>+E310+E321</f>
        <v>284521000</v>
      </c>
      <c r="F309" s="21">
        <f>+F310+F321</f>
        <v>139025034</v>
      </c>
      <c r="G309" s="28">
        <f t="shared" ref="G309:G331" si="113">+E309-F309</f>
        <v>145495966</v>
      </c>
      <c r="H309" s="23"/>
      <c r="I309" s="22">
        <f t="shared" ref="I309:I330" si="114">+F309/E309</f>
        <v>0.48862837540989945</v>
      </c>
      <c r="J309" s="10"/>
    </row>
    <row r="310" spans="1:10" ht="13.8" x14ac:dyDescent="0.3">
      <c r="A310" s="18" t="s">
        <v>251</v>
      </c>
      <c r="B310" s="18" t="s">
        <v>57</v>
      </c>
      <c r="C310" s="23"/>
      <c r="D310" s="21">
        <f>SUM(D311:D320)</f>
        <v>160696000</v>
      </c>
      <c r="E310" s="21">
        <f>SUM(E311:E320)</f>
        <v>125696000</v>
      </c>
      <c r="F310" s="21">
        <f>SUM(F311:F320)</f>
        <v>10780000</v>
      </c>
      <c r="G310" s="28">
        <f t="shared" si="113"/>
        <v>114916000</v>
      </c>
      <c r="H310" s="23"/>
      <c r="I310" s="22">
        <f t="shared" si="114"/>
        <v>8.5762474541751524E-2</v>
      </c>
      <c r="J310" s="10"/>
    </row>
    <row r="311" spans="1:10" ht="13.8" x14ac:dyDescent="0.3">
      <c r="A311" s="24" t="s">
        <v>252</v>
      </c>
      <c r="B311" s="24" t="s">
        <v>58</v>
      </c>
      <c r="C311" s="25"/>
      <c r="D311" s="26">
        <v>34500000</v>
      </c>
      <c r="E311" s="26">
        <v>34500000</v>
      </c>
      <c r="F311" s="26">
        <v>0</v>
      </c>
      <c r="G311" s="29">
        <f t="shared" si="113"/>
        <v>34500000</v>
      </c>
      <c r="H311" s="25"/>
      <c r="I311" s="27">
        <f t="shared" si="114"/>
        <v>0</v>
      </c>
      <c r="J311" s="10"/>
    </row>
    <row r="312" spans="1:10" ht="13.8" x14ac:dyDescent="0.3">
      <c r="A312" s="24" t="s">
        <v>253</v>
      </c>
      <c r="B312" s="24" t="s">
        <v>76</v>
      </c>
      <c r="C312" s="25"/>
      <c r="D312" s="26">
        <v>10780000</v>
      </c>
      <c r="E312" s="26">
        <v>10780000</v>
      </c>
      <c r="F312" s="26">
        <v>10780000</v>
      </c>
      <c r="G312" s="29">
        <f t="shared" si="113"/>
        <v>0</v>
      </c>
      <c r="H312" s="25"/>
      <c r="I312" s="27">
        <f t="shared" si="114"/>
        <v>1</v>
      </c>
      <c r="J312" s="10"/>
    </row>
    <row r="313" spans="1:10" ht="13.8" x14ac:dyDescent="0.3">
      <c r="A313" s="24" t="s">
        <v>254</v>
      </c>
      <c r="B313" s="24" t="s">
        <v>267</v>
      </c>
      <c r="C313" s="25"/>
      <c r="D313" s="26">
        <v>88400000</v>
      </c>
      <c r="E313" s="26">
        <v>53400000</v>
      </c>
      <c r="F313" s="26">
        <v>0</v>
      </c>
      <c r="G313" s="29">
        <f t="shared" si="113"/>
        <v>53400000</v>
      </c>
      <c r="H313" s="25"/>
      <c r="I313" s="27">
        <f t="shared" si="114"/>
        <v>0</v>
      </c>
      <c r="J313" s="10"/>
    </row>
    <row r="314" spans="1:10" ht="13.8" x14ac:dyDescent="0.3">
      <c r="A314" s="24" t="s">
        <v>255</v>
      </c>
      <c r="B314" s="24" t="s">
        <v>84</v>
      </c>
      <c r="C314" s="25"/>
      <c r="D314" s="26">
        <v>0</v>
      </c>
      <c r="E314" s="26">
        <v>0</v>
      </c>
      <c r="F314" s="26">
        <v>0</v>
      </c>
      <c r="G314" s="29">
        <f t="shared" si="113"/>
        <v>0</v>
      </c>
      <c r="H314" s="25"/>
      <c r="I314" s="27" t="e">
        <f t="shared" si="114"/>
        <v>#DIV/0!</v>
      </c>
      <c r="J314" s="10"/>
    </row>
    <row r="315" spans="1:10" ht="13.8" x14ac:dyDescent="0.3">
      <c r="A315" s="24" t="s">
        <v>256</v>
      </c>
      <c r="B315" s="24" t="s">
        <v>92</v>
      </c>
      <c r="C315" s="25"/>
      <c r="D315" s="26">
        <v>550000</v>
      </c>
      <c r="E315" s="26">
        <v>550000</v>
      </c>
      <c r="F315" s="26">
        <v>0</v>
      </c>
      <c r="G315" s="29">
        <f t="shared" si="113"/>
        <v>550000</v>
      </c>
      <c r="H315" s="25"/>
      <c r="I315" s="27">
        <f t="shared" si="114"/>
        <v>0</v>
      </c>
      <c r="J315" s="10"/>
    </row>
    <row r="316" spans="1:10" ht="13.8" x14ac:dyDescent="0.3">
      <c r="A316" s="24" t="s">
        <v>257</v>
      </c>
      <c r="B316" s="24" t="s">
        <v>268</v>
      </c>
      <c r="C316" s="25"/>
      <c r="D316" s="26">
        <v>550000</v>
      </c>
      <c r="E316" s="26">
        <v>550000</v>
      </c>
      <c r="F316" s="26">
        <v>0</v>
      </c>
      <c r="G316" s="29">
        <f t="shared" si="113"/>
        <v>550000</v>
      </c>
      <c r="H316" s="25"/>
      <c r="I316" s="27">
        <f t="shared" si="114"/>
        <v>0</v>
      </c>
      <c r="J316" s="10"/>
    </row>
    <row r="317" spans="1:10" ht="13.8" x14ac:dyDescent="0.3">
      <c r="A317" s="24" t="s">
        <v>258</v>
      </c>
      <c r="B317" s="24" t="s">
        <v>107</v>
      </c>
      <c r="C317" s="25"/>
      <c r="D317" s="26">
        <v>1100000</v>
      </c>
      <c r="E317" s="26">
        <v>1100000</v>
      </c>
      <c r="F317" s="26">
        <v>0</v>
      </c>
      <c r="G317" s="29">
        <f t="shared" si="113"/>
        <v>1100000</v>
      </c>
      <c r="H317" s="25"/>
      <c r="I317" s="27">
        <f t="shared" si="114"/>
        <v>0</v>
      </c>
      <c r="J317" s="10"/>
    </row>
    <row r="318" spans="1:10" ht="13.8" x14ac:dyDescent="0.3">
      <c r="A318" s="24" t="s">
        <v>259</v>
      </c>
      <c r="B318" s="24" t="s">
        <v>110</v>
      </c>
      <c r="C318" s="25"/>
      <c r="D318" s="26">
        <v>6468000</v>
      </c>
      <c r="E318" s="26">
        <v>6468000</v>
      </c>
      <c r="F318" s="26">
        <v>0</v>
      </c>
      <c r="G318" s="29">
        <f t="shared" si="113"/>
        <v>6468000</v>
      </c>
      <c r="H318" s="25"/>
      <c r="I318" s="27">
        <f t="shared" si="114"/>
        <v>0</v>
      </c>
      <c r="J318" s="10"/>
    </row>
    <row r="319" spans="1:10" ht="13.8" x14ac:dyDescent="0.3">
      <c r="A319" s="24" t="s">
        <v>260</v>
      </c>
      <c r="B319" s="24" t="s">
        <v>126</v>
      </c>
      <c r="C319" s="25"/>
      <c r="D319" s="26">
        <v>11880000</v>
      </c>
      <c r="E319" s="26">
        <v>11880000</v>
      </c>
      <c r="F319" s="26">
        <v>0</v>
      </c>
      <c r="G319" s="29">
        <f t="shared" si="113"/>
        <v>11880000</v>
      </c>
      <c r="H319" s="25"/>
      <c r="I319" s="27">
        <f t="shared" si="114"/>
        <v>0</v>
      </c>
      <c r="J319" s="10"/>
    </row>
    <row r="320" spans="1:10" ht="13.8" x14ac:dyDescent="0.3">
      <c r="A320" s="24" t="s">
        <v>261</v>
      </c>
      <c r="B320" s="24" t="s">
        <v>146</v>
      </c>
      <c r="C320" s="25"/>
      <c r="D320" s="26">
        <v>6468000</v>
      </c>
      <c r="E320" s="26">
        <v>6468000</v>
      </c>
      <c r="F320" s="26">
        <v>0</v>
      </c>
      <c r="G320" s="29">
        <f t="shared" si="113"/>
        <v>6468000</v>
      </c>
      <c r="H320" s="25"/>
      <c r="I320" s="27">
        <f t="shared" si="114"/>
        <v>0</v>
      </c>
      <c r="J320" s="10"/>
    </row>
    <row r="321" spans="1:11" ht="13.8" x14ac:dyDescent="0.3">
      <c r="A321" s="18" t="s">
        <v>262</v>
      </c>
      <c r="B321" s="18" t="s">
        <v>128</v>
      </c>
      <c r="C321" s="23"/>
      <c r="D321" s="21">
        <f>SUM(D322:D324)</f>
        <v>123825000</v>
      </c>
      <c r="E321" s="21">
        <f>SUM(E322:E324)</f>
        <v>158825000</v>
      </c>
      <c r="F321" s="21">
        <f>SUM(F322:F324)</f>
        <v>128245034</v>
      </c>
      <c r="G321" s="28">
        <f t="shared" si="113"/>
        <v>30579966</v>
      </c>
      <c r="H321" s="23"/>
      <c r="I321" s="22">
        <f t="shared" si="114"/>
        <v>0.80746125609948061</v>
      </c>
      <c r="J321" s="10"/>
    </row>
    <row r="322" spans="1:11" ht="13.8" x14ac:dyDescent="0.3">
      <c r="A322" s="24" t="s">
        <v>263</v>
      </c>
      <c r="B322" s="24" t="s">
        <v>209</v>
      </c>
      <c r="C322" s="25"/>
      <c r="D322" s="26">
        <v>114101000</v>
      </c>
      <c r="E322" s="26">
        <v>149101000</v>
      </c>
      <c r="F322" s="26">
        <v>125168884</v>
      </c>
      <c r="G322" s="29">
        <f t="shared" si="113"/>
        <v>23932116</v>
      </c>
      <c r="H322" s="25"/>
      <c r="I322" s="27">
        <f t="shared" si="114"/>
        <v>0.83949057350386647</v>
      </c>
      <c r="J322" s="10"/>
    </row>
    <row r="323" spans="1:11" ht="13.8" x14ac:dyDescent="0.3">
      <c r="A323" s="24" t="s">
        <v>264</v>
      </c>
      <c r="B323" s="24" t="s">
        <v>217</v>
      </c>
      <c r="C323" s="25"/>
      <c r="D323" s="26">
        <v>0</v>
      </c>
      <c r="E323" s="26">
        <v>0</v>
      </c>
      <c r="F323" s="26">
        <v>0</v>
      </c>
      <c r="G323" s="29">
        <f t="shared" si="113"/>
        <v>0</v>
      </c>
      <c r="H323" s="25"/>
      <c r="I323" s="27" t="e">
        <f t="shared" si="114"/>
        <v>#DIV/0!</v>
      </c>
      <c r="J323" s="10"/>
    </row>
    <row r="324" spans="1:11" ht="13.8" x14ac:dyDescent="0.3">
      <c r="A324" s="24" t="s">
        <v>265</v>
      </c>
      <c r="B324" s="24" t="s">
        <v>219</v>
      </c>
      <c r="C324" s="25"/>
      <c r="D324" s="26">
        <v>9724000</v>
      </c>
      <c r="E324" s="26">
        <v>9724000</v>
      </c>
      <c r="F324" s="26">
        <v>3076150</v>
      </c>
      <c r="G324" s="29">
        <f t="shared" si="113"/>
        <v>6647850</v>
      </c>
      <c r="H324" s="25"/>
      <c r="I324" s="27">
        <f t="shared" si="114"/>
        <v>0.31634615384615383</v>
      </c>
      <c r="J324" s="10"/>
    </row>
    <row r="325" spans="1:11" ht="13.8" x14ac:dyDescent="0.3">
      <c r="A325" s="18">
        <v>24</v>
      </c>
      <c r="B325" s="18" t="s">
        <v>269</v>
      </c>
      <c r="C325" s="23"/>
      <c r="D325" s="21">
        <f>+D326+D330</f>
        <v>2594423256</v>
      </c>
      <c r="E325" s="21">
        <f>+E326+E330</f>
        <v>7222268757</v>
      </c>
      <c r="F325" s="21">
        <f>+F326+F330</f>
        <v>1245675270</v>
      </c>
      <c r="G325" s="28">
        <f t="shared" si="113"/>
        <v>5976593487</v>
      </c>
      <c r="H325" s="23"/>
      <c r="I325" s="22">
        <f t="shared" si="114"/>
        <v>0.17247700299059918</v>
      </c>
      <c r="J325" s="10"/>
    </row>
    <row r="326" spans="1:11" ht="13.8" x14ac:dyDescent="0.3">
      <c r="A326" s="18">
        <v>2402</v>
      </c>
      <c r="B326" s="18" t="s">
        <v>25</v>
      </c>
      <c r="C326" s="23"/>
      <c r="D326" s="21">
        <f t="shared" ref="D326:F328" si="115">+D327</f>
        <v>2594423256</v>
      </c>
      <c r="E326" s="21">
        <f t="shared" si="115"/>
        <v>7222268757</v>
      </c>
      <c r="F326" s="21">
        <f t="shared" si="115"/>
        <v>1245675270</v>
      </c>
      <c r="G326" s="28">
        <f t="shared" si="113"/>
        <v>5976593487</v>
      </c>
      <c r="H326" s="23"/>
      <c r="I326" s="22">
        <f t="shared" si="114"/>
        <v>0.17247700299059918</v>
      </c>
      <c r="J326" s="10"/>
    </row>
    <row r="327" spans="1:11" ht="13.8" x14ac:dyDescent="0.3">
      <c r="A327" s="18">
        <v>240201</v>
      </c>
      <c r="B327" s="18" t="s">
        <v>27</v>
      </c>
      <c r="C327" s="23"/>
      <c r="D327" s="21">
        <f t="shared" si="115"/>
        <v>2594423256</v>
      </c>
      <c r="E327" s="21">
        <f t="shared" si="115"/>
        <v>7222268757</v>
      </c>
      <c r="F327" s="21">
        <f t="shared" si="115"/>
        <v>1245675270</v>
      </c>
      <c r="G327" s="28">
        <f t="shared" si="113"/>
        <v>5976593487</v>
      </c>
      <c r="H327" s="23"/>
      <c r="I327" s="22">
        <f t="shared" si="114"/>
        <v>0.17247700299059918</v>
      </c>
      <c r="J327" s="10"/>
      <c r="K327" s="33"/>
    </row>
    <row r="328" spans="1:11" ht="13.8" x14ac:dyDescent="0.3">
      <c r="A328" s="18">
        <v>24020101</v>
      </c>
      <c r="B328" s="18" t="s">
        <v>29</v>
      </c>
      <c r="C328" s="23"/>
      <c r="D328" s="21">
        <f t="shared" si="115"/>
        <v>2594423256</v>
      </c>
      <c r="E328" s="21">
        <f t="shared" si="115"/>
        <v>7222268757</v>
      </c>
      <c r="F328" s="21">
        <f t="shared" si="115"/>
        <v>1245675270</v>
      </c>
      <c r="G328" s="28">
        <f t="shared" si="113"/>
        <v>5976593487</v>
      </c>
      <c r="H328" s="23"/>
      <c r="I328" s="22">
        <f t="shared" si="114"/>
        <v>0.17247700299059918</v>
      </c>
      <c r="J328" s="10"/>
    </row>
    <row r="329" spans="1:11" ht="13.8" x14ac:dyDescent="0.3">
      <c r="A329" s="24">
        <v>2402010101</v>
      </c>
      <c r="B329" s="24" t="s">
        <v>31</v>
      </c>
      <c r="C329" s="25"/>
      <c r="D329" s="26">
        <v>2594423256</v>
      </c>
      <c r="E329" s="26">
        <v>7222268757</v>
      </c>
      <c r="F329" s="26">
        <v>1245675270</v>
      </c>
      <c r="G329" s="29">
        <f t="shared" si="113"/>
        <v>5976593487</v>
      </c>
      <c r="H329" s="25"/>
      <c r="I329" s="27">
        <f t="shared" si="114"/>
        <v>0.17247700299059918</v>
      </c>
      <c r="J329" s="10"/>
    </row>
    <row r="330" spans="1:11" ht="13.8" hidden="1" x14ac:dyDescent="0.3">
      <c r="A330" s="18">
        <v>240202</v>
      </c>
      <c r="B330" s="18" t="s">
        <v>55</v>
      </c>
      <c r="C330" s="23"/>
      <c r="D330" s="21">
        <f>+D331</f>
        <v>0</v>
      </c>
      <c r="E330" s="21">
        <f>+E331</f>
        <v>0</v>
      </c>
      <c r="F330" s="21">
        <f>+F331</f>
        <v>0</v>
      </c>
      <c r="G330" s="28">
        <f t="shared" si="113"/>
        <v>0</v>
      </c>
      <c r="H330" s="23"/>
      <c r="I330" s="22" t="e">
        <f t="shared" si="114"/>
        <v>#DIV/0!</v>
      </c>
      <c r="J330" s="10"/>
    </row>
    <row r="331" spans="1:11" ht="13.8" hidden="1" x14ac:dyDescent="0.3">
      <c r="A331" s="24">
        <v>24020202</v>
      </c>
      <c r="B331" s="24" t="s">
        <v>128</v>
      </c>
      <c r="C331" s="25"/>
      <c r="D331" s="26"/>
      <c r="E331" s="26"/>
      <c r="F331" s="26"/>
      <c r="G331" s="29">
        <f t="shared" si="113"/>
        <v>0</v>
      </c>
      <c r="H331" s="25"/>
      <c r="I331" s="27">
        <v>0</v>
      </c>
      <c r="J331" s="10"/>
    </row>
    <row r="332" spans="1:11" ht="10.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0"/>
    </row>
    <row r="333" spans="1:11" ht="12.75" customHeight="1" x14ac:dyDescent="0.25">
      <c r="A333" s="11" t="s">
        <v>19</v>
      </c>
      <c r="B333" s="12" t="s">
        <v>20</v>
      </c>
      <c r="C333" s="13"/>
      <c r="D333" s="11"/>
      <c r="E333" s="11"/>
      <c r="F333" s="11"/>
      <c r="G333" s="11"/>
      <c r="H333" s="11"/>
      <c r="I333" s="11"/>
      <c r="J333" s="10"/>
    </row>
    <row r="334" spans="1:11" ht="13.2" x14ac:dyDescent="0.25">
      <c r="A334" s="11"/>
      <c r="B334" s="11" t="s">
        <v>21</v>
      </c>
      <c r="C334" s="13"/>
      <c r="D334" s="11"/>
      <c r="E334" s="11"/>
      <c r="F334" s="11"/>
      <c r="G334" s="11"/>
      <c r="H334" s="11"/>
      <c r="I334" s="11"/>
      <c r="J334" s="10"/>
    </row>
    <row r="335" spans="1:11" ht="12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0"/>
    </row>
    <row r="336" spans="1:11" ht="39" customHeight="1" x14ac:dyDescent="0.25">
      <c r="A336" s="54" t="s">
        <v>22</v>
      </c>
      <c r="B336" s="55"/>
      <c r="C336" s="55"/>
      <c r="D336" s="55"/>
      <c r="E336" s="55"/>
      <c r="F336" s="55"/>
      <c r="G336" s="55"/>
      <c r="H336" s="55"/>
      <c r="I336" s="55"/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  <row r="1301" spans="10:10" ht="12.75" customHeight="1" x14ac:dyDescent="0.25">
      <c r="J1301" s="10"/>
    </row>
    <row r="1302" spans="10:10" ht="12.75" customHeight="1" x14ac:dyDescent="0.25">
      <c r="J1302" s="10"/>
    </row>
    <row r="1303" spans="10:10" ht="12.75" customHeight="1" x14ac:dyDescent="0.25">
      <c r="J1303" s="10"/>
    </row>
    <row r="1304" spans="10:10" ht="12.75" customHeight="1" x14ac:dyDescent="0.25">
      <c r="J1304" s="10"/>
    </row>
    <row r="1305" spans="10:10" ht="12.75" customHeight="1" x14ac:dyDescent="0.25">
      <c r="J1305" s="10"/>
    </row>
    <row r="1306" spans="10:10" ht="12.75" customHeight="1" x14ac:dyDescent="0.25">
      <c r="J1306" s="10"/>
    </row>
    <row r="1307" spans="10:10" ht="12.75" customHeight="1" x14ac:dyDescent="0.25">
      <c r="J1307" s="10"/>
    </row>
    <row r="1308" spans="10:10" ht="12.75" customHeight="1" x14ac:dyDescent="0.25">
      <c r="J1308" s="10"/>
    </row>
    <row r="1309" spans="10:10" ht="12.75" customHeight="1" x14ac:dyDescent="0.25">
      <c r="J1309" s="10"/>
    </row>
  </sheetData>
  <autoFilter ref="A8:I331" xr:uid="{00000000-0009-0000-0000-000001000000}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36:I336"/>
    <mergeCell ref="A8:A9"/>
    <mergeCell ref="B8:C9"/>
    <mergeCell ref="G8:H9"/>
    <mergeCell ref="E4:F4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2024-10-25T21:34:06Z</cp:lastPrinted>
  <dcterms:modified xsi:type="dcterms:W3CDTF">2024-11-19T15:44:42Z</dcterms:modified>
</cp:coreProperties>
</file>