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OF RECURSOS\Documents\PLAN DE COMPRAS\PLAN DE COMPRAS 2024\SEGUIMIENTO\"/>
    </mc:Choice>
  </mc:AlternateContent>
  <xr:revisionPtr revIDLastSave="0" documentId="13_ncr:1_{FCA600F1-59E2-43D4-B07A-951146E3698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ESUMEN" sheetId="2" r:id="rId1"/>
    <sheet name="Ejec. Consolidada" sheetId="1" r:id="rId2"/>
  </sheets>
  <definedNames>
    <definedName name="_xlnm._FilterDatabase" localSheetId="1" hidden="1">'Ejec. Consolidada'!$A$8:$I$325</definedName>
    <definedName name="_xlnm._FilterDatabase" localSheetId="0" hidden="1">RESUMEN!$A$8:$I$296</definedName>
    <definedName name="Excel_BuiltIn_Print_Area" localSheetId="1">#REF!</definedName>
    <definedName name="Excel_BuiltIn_Print_Area" localSheetId="0">#REF!</definedName>
    <definedName name="Excel_BuiltIn_Print_Titles" localSheetId="1">#REF!</definedName>
    <definedName name="Excel_BuiltIn_Print_Titles" localSheetId="0">#REF!</definedName>
    <definedName name="Excel_BuiltIn_Print_Titles_1" localSheetId="0">#REF!</definedName>
    <definedName name="Excel_BuiltIn_Print_Titles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1" i="1" l="1"/>
  <c r="F191" i="1"/>
  <c r="D191" i="1"/>
  <c r="E298" i="1"/>
  <c r="F298" i="1"/>
  <c r="D298" i="1"/>
  <c r="I299" i="1"/>
  <c r="G299" i="1"/>
  <c r="I261" i="1"/>
  <c r="G261" i="1"/>
  <c r="E232" i="1"/>
  <c r="F232" i="1"/>
  <c r="D232" i="1"/>
  <c r="I233" i="1"/>
  <c r="G233" i="1"/>
  <c r="I210" i="1"/>
  <c r="G210" i="1"/>
  <c r="I192" i="1"/>
  <c r="G192" i="1"/>
  <c r="I169" i="1"/>
  <c r="G169" i="1"/>
  <c r="I158" i="1"/>
  <c r="E157" i="1"/>
  <c r="F157" i="1"/>
  <c r="I157" i="1" s="1"/>
  <c r="D157" i="1"/>
  <c r="G158" i="1"/>
  <c r="I127" i="1"/>
  <c r="G127" i="1"/>
  <c r="I119" i="1"/>
  <c r="G119" i="1"/>
  <c r="I108" i="1"/>
  <c r="G108" i="1"/>
  <c r="I106" i="1"/>
  <c r="G106" i="1"/>
  <c r="I102" i="1"/>
  <c r="G102" i="1"/>
  <c r="I82" i="1"/>
  <c r="G82" i="1"/>
  <c r="E47" i="1"/>
  <c r="F47" i="1"/>
  <c r="I47" i="1" s="1"/>
  <c r="D47" i="1"/>
  <c r="I49" i="1"/>
  <c r="G49" i="1"/>
  <c r="I48" i="1"/>
  <c r="G48" i="1"/>
  <c r="E145" i="1"/>
  <c r="E295" i="1"/>
  <c r="F295" i="1"/>
  <c r="D295" i="1"/>
  <c r="I296" i="1"/>
  <c r="G296" i="1"/>
  <c r="E270" i="1"/>
  <c r="F270" i="1"/>
  <c r="D270" i="1"/>
  <c r="I275" i="1"/>
  <c r="G275" i="1"/>
  <c r="G249" i="1"/>
  <c r="I249" i="1"/>
  <c r="G250" i="1"/>
  <c r="I250" i="1"/>
  <c r="E247" i="1"/>
  <c r="F247" i="1"/>
  <c r="D247" i="1"/>
  <c r="G221" i="1"/>
  <c r="I221" i="1"/>
  <c r="G183" i="1"/>
  <c r="I183" i="1"/>
  <c r="G143" i="1"/>
  <c r="I143" i="1"/>
  <c r="E141" i="1"/>
  <c r="F141" i="1"/>
  <c r="D141" i="1"/>
  <c r="G18" i="1"/>
  <c r="I279" i="1"/>
  <c r="G279" i="1"/>
  <c r="E39" i="1"/>
  <c r="F39" i="1"/>
  <c r="D39" i="1"/>
  <c r="E304" i="1"/>
  <c r="F43" i="1"/>
  <c r="E43" i="1"/>
  <c r="D43" i="1"/>
  <c r="I46" i="1"/>
  <c r="G46" i="1"/>
  <c r="G157" i="1" l="1"/>
  <c r="G47" i="1"/>
  <c r="G141" i="1"/>
  <c r="E284" i="1"/>
  <c r="F284" i="1"/>
  <c r="D284" i="1"/>
  <c r="I288" i="1"/>
  <c r="G288" i="1"/>
  <c r="D289" i="1"/>
  <c r="E289" i="1"/>
  <c r="F289" i="1"/>
  <c r="I289" i="1" s="1"/>
  <c r="I285" i="1"/>
  <c r="G285" i="1"/>
  <c r="I195" i="1"/>
  <c r="G195" i="1"/>
  <c r="G289" i="1" l="1"/>
  <c r="I151" i="1"/>
  <c r="G151" i="1"/>
  <c r="A295" i="2" l="1"/>
  <c r="D295" i="2"/>
  <c r="E295" i="2"/>
  <c r="F295" i="2"/>
  <c r="G295" i="2"/>
  <c r="I295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6" i="2"/>
  <c r="A10" i="2"/>
  <c r="G296" i="2"/>
  <c r="I294" i="2"/>
  <c r="G294" i="2"/>
  <c r="F293" i="2"/>
  <c r="E293" i="2"/>
  <c r="D293" i="2"/>
  <c r="D292" i="2" s="1"/>
  <c r="D291" i="2" s="1"/>
  <c r="D290" i="2" s="1"/>
  <c r="I289" i="2"/>
  <c r="G289" i="2"/>
  <c r="I288" i="2"/>
  <c r="G288" i="2"/>
  <c r="I287" i="2"/>
  <c r="G287" i="2"/>
  <c r="D286" i="2"/>
  <c r="I285" i="2"/>
  <c r="G285" i="2"/>
  <c r="I284" i="2"/>
  <c r="G284" i="2"/>
  <c r="I283" i="2"/>
  <c r="G283" i="2"/>
  <c r="I282" i="2"/>
  <c r="G282" i="2"/>
  <c r="I281" i="2"/>
  <c r="G281" i="2"/>
  <c r="I280" i="2"/>
  <c r="G280" i="2"/>
  <c r="I279" i="2"/>
  <c r="G279" i="2"/>
  <c r="I278" i="2"/>
  <c r="G278" i="2"/>
  <c r="I277" i="2"/>
  <c r="G277" i="2"/>
  <c r="I276" i="2"/>
  <c r="G276" i="2"/>
  <c r="D275" i="2"/>
  <c r="I272" i="2"/>
  <c r="G272" i="2"/>
  <c r="I271" i="2"/>
  <c r="G271" i="2"/>
  <c r="F270" i="2"/>
  <c r="E270" i="2"/>
  <c r="D270" i="2"/>
  <c r="I269" i="2"/>
  <c r="G269" i="2"/>
  <c r="F268" i="2"/>
  <c r="E268" i="2"/>
  <c r="D268" i="2"/>
  <c r="I267" i="2"/>
  <c r="G267" i="2"/>
  <c r="F266" i="2"/>
  <c r="E266" i="2"/>
  <c r="D266" i="2"/>
  <c r="I265" i="2"/>
  <c r="G265" i="2"/>
  <c r="I264" i="2"/>
  <c r="G264" i="2"/>
  <c r="I263" i="2"/>
  <c r="G263" i="2"/>
  <c r="F262" i="2"/>
  <c r="E262" i="2"/>
  <c r="D262" i="2"/>
  <c r="I261" i="2"/>
  <c r="G261" i="2"/>
  <c r="I260" i="2"/>
  <c r="G260" i="2"/>
  <c r="F259" i="2"/>
  <c r="E259" i="2"/>
  <c r="G259" i="2" s="1"/>
  <c r="D259" i="2"/>
  <c r="I258" i="2"/>
  <c r="G258" i="2"/>
  <c r="F257" i="2"/>
  <c r="E257" i="2"/>
  <c r="D257" i="2"/>
  <c r="I256" i="2"/>
  <c r="G256" i="2"/>
  <c r="I255" i="2"/>
  <c r="G255" i="2"/>
  <c r="I254" i="2"/>
  <c r="G254" i="2"/>
  <c r="I253" i="2"/>
  <c r="G253" i="2"/>
  <c r="F252" i="2"/>
  <c r="E252" i="2"/>
  <c r="D252" i="2"/>
  <c r="I251" i="2"/>
  <c r="G251" i="2"/>
  <c r="I250" i="2"/>
  <c r="G250" i="2"/>
  <c r="I249" i="2"/>
  <c r="G249" i="2"/>
  <c r="I248" i="2"/>
  <c r="G248" i="2"/>
  <c r="F247" i="2"/>
  <c r="E247" i="2"/>
  <c r="D247" i="2"/>
  <c r="I245" i="2"/>
  <c r="G245" i="2"/>
  <c r="F244" i="2"/>
  <c r="E244" i="2"/>
  <c r="D244" i="2"/>
  <c r="I243" i="2"/>
  <c r="G243" i="2"/>
  <c r="F242" i="2"/>
  <c r="E242" i="2"/>
  <c r="D242" i="2"/>
  <c r="I241" i="2"/>
  <c r="G241" i="2"/>
  <c r="I240" i="2"/>
  <c r="G240" i="2"/>
  <c r="I239" i="2"/>
  <c r="G239" i="2"/>
  <c r="I238" i="2"/>
  <c r="G238" i="2"/>
  <c r="I237" i="2"/>
  <c r="G237" i="2"/>
  <c r="I236" i="2"/>
  <c r="G236" i="2"/>
  <c r="I235" i="2"/>
  <c r="G235" i="2"/>
  <c r="I234" i="2"/>
  <c r="G234" i="2"/>
  <c r="H234" i="2" s="1"/>
  <c r="I233" i="2"/>
  <c r="G233" i="2"/>
  <c r="I232" i="2"/>
  <c r="G232" i="2"/>
  <c r="I231" i="2"/>
  <c r="G231" i="2"/>
  <c r="F230" i="2"/>
  <c r="E230" i="2"/>
  <c r="D230" i="2"/>
  <c r="I228" i="2"/>
  <c r="G228" i="2"/>
  <c r="F227" i="2"/>
  <c r="E227" i="2"/>
  <c r="D227" i="2"/>
  <c r="I226" i="2"/>
  <c r="G226" i="2"/>
  <c r="I225" i="2"/>
  <c r="G225" i="2"/>
  <c r="I224" i="2"/>
  <c r="G224" i="2"/>
  <c r="I223" i="2"/>
  <c r="G223" i="2"/>
  <c r="I222" i="2"/>
  <c r="G222" i="2"/>
  <c r="I221" i="2"/>
  <c r="G221" i="2"/>
  <c r="I220" i="2"/>
  <c r="G220" i="2"/>
  <c r="I219" i="2"/>
  <c r="G219" i="2"/>
  <c r="I218" i="2"/>
  <c r="G218" i="2"/>
  <c r="I217" i="2"/>
  <c r="G217" i="2"/>
  <c r="I216" i="2"/>
  <c r="G216" i="2"/>
  <c r="I215" i="2"/>
  <c r="G215" i="2"/>
  <c r="I214" i="2"/>
  <c r="G214" i="2"/>
  <c r="F213" i="2"/>
  <c r="E213" i="2"/>
  <c r="D213" i="2"/>
  <c r="I212" i="2"/>
  <c r="G212" i="2"/>
  <c r="I211" i="2"/>
  <c r="G211" i="2"/>
  <c r="I210" i="2"/>
  <c r="G210" i="2"/>
  <c r="I209" i="2"/>
  <c r="G209" i="2"/>
  <c r="I208" i="2"/>
  <c r="G208" i="2"/>
  <c r="I207" i="2"/>
  <c r="G207" i="2"/>
  <c r="I206" i="2"/>
  <c r="G206" i="2"/>
  <c r="I205" i="2"/>
  <c r="G205" i="2"/>
  <c r="F204" i="2"/>
  <c r="E204" i="2"/>
  <c r="D204" i="2"/>
  <c r="I203" i="2"/>
  <c r="G203" i="2"/>
  <c r="I202" i="2"/>
  <c r="G202" i="2"/>
  <c r="I201" i="2"/>
  <c r="G201" i="2"/>
  <c r="I200" i="2"/>
  <c r="G200" i="2"/>
  <c r="I199" i="2"/>
  <c r="G199" i="2"/>
  <c r="I198" i="2"/>
  <c r="G198" i="2"/>
  <c r="I197" i="2"/>
  <c r="G197" i="2"/>
  <c r="I196" i="2"/>
  <c r="G196" i="2"/>
  <c r="I195" i="2"/>
  <c r="G195" i="2"/>
  <c r="I194" i="2"/>
  <c r="G194" i="2"/>
  <c r="I193" i="2"/>
  <c r="G193" i="2"/>
  <c r="I192" i="2"/>
  <c r="G192" i="2"/>
  <c r="I191" i="2"/>
  <c r="G191" i="2"/>
  <c r="I190" i="2"/>
  <c r="G190" i="2"/>
  <c r="I189" i="2"/>
  <c r="G189" i="2"/>
  <c r="F188" i="2"/>
  <c r="E188" i="2"/>
  <c r="I188" i="2" s="1"/>
  <c r="D188" i="2"/>
  <c r="I187" i="2"/>
  <c r="G187" i="2"/>
  <c r="I186" i="2"/>
  <c r="G186" i="2"/>
  <c r="I185" i="2"/>
  <c r="G185" i="2"/>
  <c r="I184" i="2"/>
  <c r="G184" i="2"/>
  <c r="I183" i="2"/>
  <c r="G183" i="2"/>
  <c r="F182" i="2"/>
  <c r="E182" i="2"/>
  <c r="D182" i="2"/>
  <c r="I180" i="2"/>
  <c r="G180" i="2"/>
  <c r="G179" i="2" s="1"/>
  <c r="F179" i="2"/>
  <c r="E179" i="2"/>
  <c r="D179" i="2"/>
  <c r="I178" i="2"/>
  <c r="G178" i="2"/>
  <c r="I177" i="2"/>
  <c r="G177" i="2"/>
  <c r="F176" i="2"/>
  <c r="E176" i="2"/>
  <c r="E175" i="2" s="1"/>
  <c r="D176" i="2"/>
  <c r="D175" i="2" s="1"/>
  <c r="I174" i="2"/>
  <c r="G174" i="2"/>
  <c r="I173" i="2"/>
  <c r="G173" i="2"/>
  <c r="I172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I165" i="2"/>
  <c r="G165" i="2"/>
  <c r="I164" i="2"/>
  <c r="G164" i="2"/>
  <c r="I163" i="2"/>
  <c r="G163" i="2"/>
  <c r="I162" i="2"/>
  <c r="G162" i="2"/>
  <c r="I161" i="2"/>
  <c r="G161" i="2"/>
  <c r="F160" i="2"/>
  <c r="E160" i="2"/>
  <c r="D160" i="2"/>
  <c r="I159" i="2"/>
  <c r="G159" i="2"/>
  <c r="F158" i="2"/>
  <c r="E158" i="2"/>
  <c r="D158" i="2"/>
  <c r="I156" i="2"/>
  <c r="G156" i="2"/>
  <c r="I155" i="2"/>
  <c r="G155" i="2"/>
  <c r="I154" i="2"/>
  <c r="G154" i="2"/>
  <c r="I153" i="2"/>
  <c r="G153" i="2"/>
  <c r="I152" i="2"/>
  <c r="G152" i="2"/>
  <c r="F151" i="2"/>
  <c r="E151" i="2"/>
  <c r="D151" i="2"/>
  <c r="I150" i="2"/>
  <c r="I149" i="2"/>
  <c r="G149" i="2"/>
  <c r="G148" i="2" s="1"/>
  <c r="F148" i="2"/>
  <c r="F147" i="2" s="1"/>
  <c r="E148" i="2"/>
  <c r="D148" i="2"/>
  <c r="D147" i="2" s="1"/>
  <c r="I146" i="2"/>
  <c r="G146" i="2"/>
  <c r="F145" i="2"/>
  <c r="E145" i="2"/>
  <c r="D145" i="2"/>
  <c r="I144" i="2"/>
  <c r="G144" i="2"/>
  <c r="F143" i="2"/>
  <c r="E143" i="2"/>
  <c r="I143" i="2" s="1"/>
  <c r="D143" i="2"/>
  <c r="I142" i="2"/>
  <c r="G142" i="2"/>
  <c r="I141" i="2"/>
  <c r="G141" i="2"/>
  <c r="I140" i="2"/>
  <c r="G140" i="2"/>
  <c r="I139" i="2"/>
  <c r="G139" i="2"/>
  <c r="I138" i="2"/>
  <c r="G138" i="2"/>
  <c r="I137" i="2"/>
  <c r="G137" i="2"/>
  <c r="I136" i="2"/>
  <c r="G136" i="2"/>
  <c r="F135" i="2"/>
  <c r="E135" i="2"/>
  <c r="D135" i="2"/>
  <c r="I133" i="2"/>
  <c r="G133" i="2"/>
  <c r="F132" i="2"/>
  <c r="F131" i="2" s="1"/>
  <c r="F130" i="2" s="1"/>
  <c r="E132" i="2"/>
  <c r="I132" i="2" s="1"/>
  <c r="D132" i="2"/>
  <c r="D131" i="2" s="1"/>
  <c r="D130" i="2" s="1"/>
  <c r="I128" i="2"/>
  <c r="G128" i="2"/>
  <c r="F127" i="2"/>
  <c r="E127" i="2"/>
  <c r="D127" i="2"/>
  <c r="I126" i="2"/>
  <c r="G126" i="2"/>
  <c r="I125" i="2"/>
  <c r="G125" i="2"/>
  <c r="I124" i="2"/>
  <c r="G124" i="2"/>
  <c r="F123" i="2"/>
  <c r="E123" i="2"/>
  <c r="D123" i="2"/>
  <c r="I122" i="2"/>
  <c r="G122" i="2"/>
  <c r="I121" i="2"/>
  <c r="G121" i="2"/>
  <c r="F120" i="2"/>
  <c r="E120" i="2"/>
  <c r="D120" i="2"/>
  <c r="I119" i="2"/>
  <c r="G119" i="2"/>
  <c r="I118" i="2"/>
  <c r="G118" i="2"/>
  <c r="I117" i="2"/>
  <c r="G117" i="2"/>
  <c r="I116" i="2"/>
  <c r="G116" i="2"/>
  <c r="I115" i="2"/>
  <c r="G115" i="2"/>
  <c r="I114" i="2"/>
  <c r="G114" i="2"/>
  <c r="F113" i="2"/>
  <c r="E113" i="2"/>
  <c r="D113" i="2"/>
  <c r="I112" i="2"/>
  <c r="G112" i="2"/>
  <c r="I111" i="2"/>
  <c r="G111" i="2"/>
  <c r="F110" i="2"/>
  <c r="E110" i="2"/>
  <c r="D110" i="2"/>
  <c r="I109" i="2"/>
  <c r="G109" i="2"/>
  <c r="I108" i="2"/>
  <c r="G108" i="2"/>
  <c r="I107" i="2"/>
  <c r="G107" i="2"/>
  <c r="I106" i="2"/>
  <c r="G106" i="2"/>
  <c r="F105" i="2"/>
  <c r="E105" i="2"/>
  <c r="D105" i="2"/>
  <c r="I104" i="2"/>
  <c r="G104" i="2"/>
  <c r="I103" i="2"/>
  <c r="G103" i="2"/>
  <c r="I102" i="2"/>
  <c r="G102" i="2"/>
  <c r="I101" i="2"/>
  <c r="G101" i="2"/>
  <c r="I100" i="2"/>
  <c r="G100" i="2"/>
  <c r="F99" i="2"/>
  <c r="E99" i="2"/>
  <c r="D99" i="2"/>
  <c r="I98" i="2"/>
  <c r="G98" i="2"/>
  <c r="I97" i="2"/>
  <c r="G97" i="2"/>
  <c r="I96" i="2"/>
  <c r="G96" i="2"/>
  <c r="I95" i="2"/>
  <c r="G95" i="2"/>
  <c r="F94" i="2"/>
  <c r="E94" i="2"/>
  <c r="D94" i="2"/>
  <c r="I92" i="2"/>
  <c r="G92" i="2"/>
  <c r="I91" i="2"/>
  <c r="G91" i="2"/>
  <c r="I90" i="2"/>
  <c r="G90" i="2"/>
  <c r="I89" i="2"/>
  <c r="G89" i="2"/>
  <c r="F88" i="2"/>
  <c r="E88" i="2"/>
  <c r="D88" i="2"/>
  <c r="I87" i="2"/>
  <c r="G87" i="2"/>
  <c r="I86" i="2"/>
  <c r="G86" i="2"/>
  <c r="I85" i="2"/>
  <c r="G85" i="2"/>
  <c r="I84" i="2"/>
  <c r="G84" i="2"/>
  <c r="I83" i="2"/>
  <c r="G83" i="2"/>
  <c r="I82" i="2"/>
  <c r="G82" i="2"/>
  <c r="F81" i="2"/>
  <c r="E81" i="2"/>
  <c r="D81" i="2"/>
  <c r="I80" i="2"/>
  <c r="G80" i="2"/>
  <c r="I79" i="2"/>
  <c r="G79" i="2"/>
  <c r="I78" i="2"/>
  <c r="G78" i="2"/>
  <c r="I77" i="2"/>
  <c r="G77" i="2"/>
  <c r="I76" i="2"/>
  <c r="G76" i="2"/>
  <c r="I75" i="2"/>
  <c r="G75" i="2"/>
  <c r="F74" i="2"/>
  <c r="E74" i="2"/>
  <c r="D74" i="2"/>
  <c r="I73" i="2"/>
  <c r="G73" i="2"/>
  <c r="I72" i="2"/>
  <c r="G72" i="2"/>
  <c r="I71" i="2"/>
  <c r="G71" i="2"/>
  <c r="I70" i="2"/>
  <c r="G70" i="2"/>
  <c r="I69" i="2"/>
  <c r="G69" i="2"/>
  <c r="F68" i="2"/>
  <c r="E68" i="2"/>
  <c r="D68" i="2"/>
  <c r="I67" i="2"/>
  <c r="G67" i="2"/>
  <c r="I66" i="2"/>
  <c r="G66" i="2"/>
  <c r="I65" i="2"/>
  <c r="G65" i="2"/>
  <c r="I64" i="2"/>
  <c r="G64" i="2"/>
  <c r="I63" i="2"/>
  <c r="G63" i="2"/>
  <c r="I62" i="2"/>
  <c r="G62" i="2"/>
  <c r="F61" i="2"/>
  <c r="E61" i="2"/>
  <c r="D61" i="2"/>
  <c r="I60" i="2"/>
  <c r="G60" i="2"/>
  <c r="I59" i="2"/>
  <c r="G59" i="2"/>
  <c r="I58" i="2"/>
  <c r="G58" i="2"/>
  <c r="F57" i="2"/>
  <c r="E57" i="2"/>
  <c r="D57" i="2"/>
  <c r="I56" i="2"/>
  <c r="G56" i="2"/>
  <c r="I55" i="2"/>
  <c r="G55" i="2"/>
  <c r="I54" i="2"/>
  <c r="G54" i="2"/>
  <c r="I53" i="2"/>
  <c r="G53" i="2"/>
  <c r="F52" i="2"/>
  <c r="E52" i="2"/>
  <c r="D52" i="2"/>
  <c r="I51" i="2"/>
  <c r="G51" i="2"/>
  <c r="G50" i="2" s="1"/>
  <c r="F50" i="2"/>
  <c r="E50" i="2"/>
  <c r="D50" i="2"/>
  <c r="I48" i="2"/>
  <c r="G48" i="2"/>
  <c r="I47" i="2"/>
  <c r="G47" i="2"/>
  <c r="F46" i="2"/>
  <c r="E46" i="2"/>
  <c r="D46" i="2"/>
  <c r="I45" i="2"/>
  <c r="G45" i="2"/>
  <c r="I44" i="2"/>
  <c r="G44" i="2"/>
  <c r="F43" i="2"/>
  <c r="E43" i="2"/>
  <c r="D43" i="2"/>
  <c r="I42" i="2"/>
  <c r="G42" i="2"/>
  <c r="I41" i="2"/>
  <c r="G41" i="2"/>
  <c r="I40" i="2"/>
  <c r="G40" i="2"/>
  <c r="F39" i="2"/>
  <c r="E39" i="2"/>
  <c r="D39" i="2"/>
  <c r="I37" i="2"/>
  <c r="G37" i="2"/>
  <c r="F36" i="2"/>
  <c r="E36" i="2"/>
  <c r="D36" i="2"/>
  <c r="I35" i="2"/>
  <c r="G35" i="2"/>
  <c r="F34" i="2"/>
  <c r="F33" i="2" s="1"/>
  <c r="I30" i="2"/>
  <c r="G30" i="2"/>
  <c r="G29" i="2" s="1"/>
  <c r="F29" i="2"/>
  <c r="E29" i="2"/>
  <c r="D29" i="2"/>
  <c r="I28" i="2"/>
  <c r="G28" i="2"/>
  <c r="G27" i="2" s="1"/>
  <c r="F27" i="2"/>
  <c r="E27" i="2"/>
  <c r="D27" i="2"/>
  <c r="I26" i="2"/>
  <c r="G26" i="2"/>
  <c r="G25" i="2" s="1"/>
  <c r="F25" i="2"/>
  <c r="E25" i="2"/>
  <c r="D25" i="2"/>
  <c r="I24" i="2"/>
  <c r="G24" i="2"/>
  <c r="I23" i="2"/>
  <c r="G23" i="2"/>
  <c r="I22" i="2"/>
  <c r="G22" i="2"/>
  <c r="I21" i="2"/>
  <c r="G21" i="2"/>
  <c r="F20" i="2"/>
  <c r="E20" i="2"/>
  <c r="D20" i="2"/>
  <c r="I18" i="2"/>
  <c r="G18" i="2"/>
  <c r="F17" i="2"/>
  <c r="F16" i="2" s="1"/>
  <c r="E17" i="2"/>
  <c r="D17" i="2"/>
  <c r="D16" i="2" s="1"/>
  <c r="D15" i="2" s="1"/>
  <c r="H15" i="2"/>
  <c r="I14" i="2"/>
  <c r="G14" i="2"/>
  <c r="I105" i="2" l="1"/>
  <c r="I123" i="2"/>
  <c r="I120" i="2"/>
  <c r="I176" i="2"/>
  <c r="I27" i="2"/>
  <c r="F38" i="2"/>
  <c r="I61" i="2"/>
  <c r="I99" i="2"/>
  <c r="G99" i="2"/>
  <c r="I110" i="2"/>
  <c r="F93" i="2"/>
  <c r="G46" i="2"/>
  <c r="G43" i="2" s="1"/>
  <c r="G57" i="2"/>
  <c r="I68" i="2"/>
  <c r="G160" i="2"/>
  <c r="I268" i="2"/>
  <c r="G81" i="2"/>
  <c r="G244" i="2"/>
  <c r="I135" i="2"/>
  <c r="D93" i="2"/>
  <c r="D229" i="2"/>
  <c r="D181" i="2" s="1"/>
  <c r="I262" i="2"/>
  <c r="I148" i="2"/>
  <c r="F229" i="2"/>
  <c r="F181" i="2" s="1"/>
  <c r="I270" i="2"/>
  <c r="D49" i="2"/>
  <c r="E157" i="2"/>
  <c r="G135" i="2"/>
  <c r="I145" i="2"/>
  <c r="G204" i="2"/>
  <c r="G257" i="2"/>
  <c r="G270" i="2"/>
  <c r="I275" i="2"/>
  <c r="G286" i="2"/>
  <c r="I57" i="2"/>
  <c r="G182" i="2"/>
  <c r="G132" i="2"/>
  <c r="G151" i="2"/>
  <c r="I244" i="2"/>
  <c r="G268" i="2"/>
  <c r="I25" i="2"/>
  <c r="I81" i="2"/>
  <c r="G113" i="2"/>
  <c r="G176" i="2"/>
  <c r="I179" i="2"/>
  <c r="I252" i="2"/>
  <c r="D246" i="2"/>
  <c r="G262" i="2"/>
  <c r="F49" i="2"/>
  <c r="G17" i="2"/>
  <c r="G34" i="2"/>
  <c r="D38" i="2"/>
  <c r="I50" i="2"/>
  <c r="I74" i="2"/>
  <c r="I88" i="2"/>
  <c r="G110" i="2"/>
  <c r="I113" i="2"/>
  <c r="G127" i="2"/>
  <c r="G230" i="2"/>
  <c r="G293" i="2"/>
  <c r="I43" i="2"/>
  <c r="E93" i="2"/>
  <c r="I242" i="2"/>
  <c r="D19" i="2"/>
  <c r="D13" i="2" s="1"/>
  <c r="D12" i="2" s="1"/>
  <c r="I29" i="2"/>
  <c r="G36" i="2"/>
  <c r="G68" i="2"/>
  <c r="I94" i="2"/>
  <c r="D134" i="2"/>
  <c r="I160" i="2"/>
  <c r="F175" i="2"/>
  <c r="I175" i="2" s="1"/>
  <c r="I182" i="2"/>
  <c r="I227" i="2"/>
  <c r="I257" i="2"/>
  <c r="D274" i="2"/>
  <c r="D273" i="2" s="1"/>
  <c r="I286" i="2"/>
  <c r="G94" i="2"/>
  <c r="G39" i="2"/>
  <c r="I266" i="2"/>
  <c r="E19" i="2"/>
  <c r="F19" i="2"/>
  <c r="E49" i="2"/>
  <c r="F134" i="2"/>
  <c r="D157" i="2"/>
  <c r="I213" i="2"/>
  <c r="I247" i="2"/>
  <c r="F274" i="2"/>
  <c r="F273" i="2" s="1"/>
  <c r="I33" i="2"/>
  <c r="G33" i="2"/>
  <c r="F15" i="2"/>
  <c r="F291" i="2"/>
  <c r="E16" i="2"/>
  <c r="I17" i="2"/>
  <c r="I36" i="2"/>
  <c r="I46" i="2"/>
  <c r="I127" i="2"/>
  <c r="E147" i="2"/>
  <c r="I151" i="2"/>
  <c r="I204" i="2"/>
  <c r="E229" i="2"/>
  <c r="I230" i="2"/>
  <c r="F246" i="2"/>
  <c r="I259" i="2"/>
  <c r="I292" i="2"/>
  <c r="I293" i="2"/>
  <c r="I34" i="2"/>
  <c r="G20" i="2"/>
  <c r="G120" i="2"/>
  <c r="G145" i="2"/>
  <c r="G158" i="2"/>
  <c r="G227" i="2"/>
  <c r="G242" i="2"/>
  <c r="G252" i="2"/>
  <c r="G266" i="2"/>
  <c r="I20" i="2"/>
  <c r="E38" i="2"/>
  <c r="I39" i="2"/>
  <c r="G52" i="2"/>
  <c r="G61" i="2"/>
  <c r="G74" i="2"/>
  <c r="G105" i="2"/>
  <c r="G123" i="2"/>
  <c r="G143" i="2"/>
  <c r="I158" i="2"/>
  <c r="G188" i="2"/>
  <c r="G213" i="2"/>
  <c r="G275" i="2"/>
  <c r="I52" i="2"/>
  <c r="E274" i="2"/>
  <c r="G88" i="2"/>
  <c r="E131" i="2"/>
  <c r="G247" i="2"/>
  <c r="E246" i="2"/>
  <c r="F38" i="1"/>
  <c r="G229" i="2" l="1"/>
  <c r="I49" i="2"/>
  <c r="D32" i="2"/>
  <c r="G19" i="2"/>
  <c r="G246" i="2"/>
  <c r="I229" i="2"/>
  <c r="G38" i="2"/>
  <c r="G93" i="2"/>
  <c r="D129" i="2"/>
  <c r="I19" i="2"/>
  <c r="I274" i="2"/>
  <c r="I38" i="2"/>
  <c r="F157" i="2"/>
  <c r="G175" i="2"/>
  <c r="I93" i="2"/>
  <c r="G49" i="2"/>
  <c r="I147" i="2"/>
  <c r="G147" i="2"/>
  <c r="E134" i="2"/>
  <c r="E130" i="2"/>
  <c r="G131" i="2"/>
  <c r="G16" i="2"/>
  <c r="E15" i="2"/>
  <c r="I15" i="2" s="1"/>
  <c r="G274" i="2"/>
  <c r="E273" i="2"/>
  <c r="G273" i="2" s="1"/>
  <c r="F290" i="2"/>
  <c r="E291" i="2"/>
  <c r="G292" i="2"/>
  <c r="E181" i="2"/>
  <c r="I246" i="2"/>
  <c r="I131" i="2"/>
  <c r="I16" i="2"/>
  <c r="E64" i="1"/>
  <c r="F64" i="1"/>
  <c r="D64" i="1"/>
  <c r="G100" i="1"/>
  <c r="I100" i="1"/>
  <c r="I70" i="1"/>
  <c r="G70" i="1"/>
  <c r="G45" i="1"/>
  <c r="I45" i="1"/>
  <c r="E20" i="1"/>
  <c r="F20" i="1"/>
  <c r="D20" i="1"/>
  <c r="I21" i="1"/>
  <c r="G21" i="1"/>
  <c r="D31" i="2" l="1"/>
  <c r="D11" i="2" s="1"/>
  <c r="D10" i="2" s="1"/>
  <c r="I32" i="2"/>
  <c r="G32" i="2"/>
  <c r="G157" i="2"/>
  <c r="I157" i="2"/>
  <c r="F31" i="2"/>
  <c r="F12" i="2"/>
  <c r="G291" i="2"/>
  <c r="E290" i="2"/>
  <c r="G290" i="2" s="1"/>
  <c r="G130" i="2"/>
  <c r="I130" i="2"/>
  <c r="I291" i="2"/>
  <c r="G134" i="2"/>
  <c r="I134" i="2"/>
  <c r="G181" i="2"/>
  <c r="I181" i="2"/>
  <c r="G15" i="2"/>
  <c r="I273" i="2"/>
  <c r="I125" i="1"/>
  <c r="E112" i="1"/>
  <c r="F112" i="1"/>
  <c r="D112" i="1"/>
  <c r="E60" i="1"/>
  <c r="F60" i="1"/>
  <c r="D60" i="1"/>
  <c r="D145" i="1"/>
  <c r="I290" i="2" l="1"/>
  <c r="E12" i="2"/>
  <c r="I12" i="2" s="1"/>
  <c r="G13" i="2"/>
  <c r="I13" i="2"/>
  <c r="G129" i="2"/>
  <c r="E31" i="2"/>
  <c r="I129" i="2"/>
  <c r="F11" i="2"/>
  <c r="I301" i="1"/>
  <c r="G301" i="1"/>
  <c r="I44" i="1"/>
  <c r="G44" i="1"/>
  <c r="G43" i="1" s="1"/>
  <c r="E322" i="1"/>
  <c r="E321" i="1" s="1"/>
  <c r="E320" i="1" s="1"/>
  <c r="E315" i="1"/>
  <c r="E293" i="1"/>
  <c r="E282" i="1"/>
  <c r="E276" i="1"/>
  <c r="E267" i="1"/>
  <c r="E265" i="1"/>
  <c r="E252" i="1"/>
  <c r="E223" i="1"/>
  <c r="E205" i="1"/>
  <c r="E199" i="1"/>
  <c r="E196" i="1"/>
  <c r="E190" i="1"/>
  <c r="E174" i="1"/>
  <c r="E172" i="1"/>
  <c r="E164" i="1"/>
  <c r="E161" i="1"/>
  <c r="E160" i="1" s="1"/>
  <c r="E155" i="1"/>
  <c r="E140" i="1"/>
  <c r="E139" i="1" s="1"/>
  <c r="E136" i="1"/>
  <c r="E132" i="1"/>
  <c r="E129" i="1"/>
  <c r="E121" i="1"/>
  <c r="E117" i="1"/>
  <c r="E104" i="1"/>
  <c r="E98" i="1"/>
  <c r="E92" i="1"/>
  <c r="E85" i="1"/>
  <c r="E77" i="1"/>
  <c r="E71" i="1"/>
  <c r="E55" i="1"/>
  <c r="E53" i="1"/>
  <c r="E36" i="1"/>
  <c r="E29" i="1"/>
  <c r="E27" i="1"/>
  <c r="E25" i="1"/>
  <c r="E17" i="1"/>
  <c r="E16" i="1" s="1"/>
  <c r="E15" i="1" s="1"/>
  <c r="E38" i="1" l="1"/>
  <c r="F10" i="2"/>
  <c r="G31" i="2"/>
  <c r="I31" i="2"/>
  <c r="E11" i="2"/>
  <c r="G12" i="2"/>
  <c r="E303" i="1"/>
  <c r="E302" i="1" s="1"/>
  <c r="E251" i="1"/>
  <c r="E198" i="1" s="1"/>
  <c r="E19" i="1"/>
  <c r="E13" i="1" s="1"/>
  <c r="E12" i="1" s="1"/>
  <c r="E269" i="1"/>
  <c r="E171" i="1"/>
  <c r="E144" i="1"/>
  <c r="E97" i="1"/>
  <c r="E52" i="1"/>
  <c r="I43" i="1"/>
  <c r="G197" i="1"/>
  <c r="G196" i="1" s="1"/>
  <c r="I197" i="1"/>
  <c r="F196" i="1"/>
  <c r="I196" i="1" s="1"/>
  <c r="D196" i="1"/>
  <c r="I274" i="1"/>
  <c r="I273" i="1"/>
  <c r="I272" i="1"/>
  <c r="I271" i="1"/>
  <c r="I266" i="1"/>
  <c r="I264" i="1"/>
  <c r="I263" i="1"/>
  <c r="I262" i="1"/>
  <c r="I260" i="1"/>
  <c r="I259" i="1"/>
  <c r="I258" i="1"/>
  <c r="I257" i="1"/>
  <c r="I256" i="1"/>
  <c r="I255" i="1"/>
  <c r="I254" i="1"/>
  <c r="I253" i="1"/>
  <c r="I248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26" i="1"/>
  <c r="I227" i="1"/>
  <c r="I228" i="1"/>
  <c r="I229" i="1"/>
  <c r="I230" i="1"/>
  <c r="I193" i="1"/>
  <c r="I188" i="1"/>
  <c r="I187" i="1"/>
  <c r="I186" i="1"/>
  <c r="I179" i="1"/>
  <c r="I176" i="1"/>
  <c r="I168" i="1"/>
  <c r="I166" i="1"/>
  <c r="I165" i="1"/>
  <c r="I163" i="1"/>
  <c r="I156" i="1"/>
  <c r="I154" i="1"/>
  <c r="I148" i="1"/>
  <c r="I146" i="1"/>
  <c r="I142" i="1"/>
  <c r="I135" i="1"/>
  <c r="I134" i="1"/>
  <c r="I133" i="1"/>
  <c r="I130" i="1"/>
  <c r="I128" i="1"/>
  <c r="I124" i="1"/>
  <c r="I123" i="1"/>
  <c r="I122" i="1"/>
  <c r="I118" i="1"/>
  <c r="I116" i="1"/>
  <c r="I115" i="1"/>
  <c r="I114" i="1"/>
  <c r="I113" i="1"/>
  <c r="I110" i="1"/>
  <c r="I109" i="1"/>
  <c r="I107" i="1"/>
  <c r="I105" i="1"/>
  <c r="I101" i="1"/>
  <c r="I99" i="1"/>
  <c r="I95" i="1"/>
  <c r="I94" i="1"/>
  <c r="I93" i="1"/>
  <c r="I87" i="1"/>
  <c r="I88" i="1"/>
  <c r="I89" i="1"/>
  <c r="I90" i="1"/>
  <c r="I91" i="1"/>
  <c r="I84" i="1"/>
  <c r="I83" i="1"/>
  <c r="I81" i="1"/>
  <c r="I80" i="1"/>
  <c r="I79" i="1"/>
  <c r="I78" i="1"/>
  <c r="I76" i="1"/>
  <c r="I75" i="1"/>
  <c r="I73" i="1"/>
  <c r="I72" i="1"/>
  <c r="I69" i="1"/>
  <c r="I68" i="1"/>
  <c r="I67" i="1"/>
  <c r="I66" i="1"/>
  <c r="I63" i="1"/>
  <c r="I61" i="1"/>
  <c r="I57" i="1"/>
  <c r="I58" i="1"/>
  <c r="I59" i="1"/>
  <c r="I54" i="1"/>
  <c r="I51" i="1"/>
  <c r="I42" i="1"/>
  <c r="I41" i="1"/>
  <c r="I40" i="1"/>
  <c r="I37" i="1"/>
  <c r="I35" i="1"/>
  <c r="I28" i="1"/>
  <c r="I23" i="1"/>
  <c r="I22" i="1"/>
  <c r="I18" i="1"/>
  <c r="I14" i="1"/>
  <c r="I280" i="1"/>
  <c r="I278" i="1"/>
  <c r="I277" i="1"/>
  <c r="I287" i="1"/>
  <c r="I290" i="1"/>
  <c r="I291" i="1"/>
  <c r="I294" i="1"/>
  <c r="I310" i="1"/>
  <c r="I311" i="1"/>
  <c r="I200" i="1"/>
  <c r="I202" i="1"/>
  <c r="I203" i="1"/>
  <c r="I206" i="1"/>
  <c r="I207" i="1"/>
  <c r="I208" i="1"/>
  <c r="I209" i="1"/>
  <c r="I211" i="1"/>
  <c r="I212" i="1"/>
  <c r="I213" i="1"/>
  <c r="I214" i="1"/>
  <c r="I215" i="1"/>
  <c r="I216" i="1"/>
  <c r="I217" i="1"/>
  <c r="I218" i="1"/>
  <c r="I219" i="1"/>
  <c r="I220" i="1"/>
  <c r="I222" i="1"/>
  <c r="G133" i="1"/>
  <c r="D17" i="1"/>
  <c r="D16" i="1" s="1"/>
  <c r="D15" i="1" s="1"/>
  <c r="D25" i="1"/>
  <c r="D27" i="1"/>
  <c r="D29" i="1"/>
  <c r="D36" i="1"/>
  <c r="D53" i="1"/>
  <c r="D55" i="1"/>
  <c r="D71" i="1"/>
  <c r="D77" i="1"/>
  <c r="D85" i="1"/>
  <c r="D92" i="1"/>
  <c r="D98" i="1"/>
  <c r="D104" i="1"/>
  <c r="D117" i="1"/>
  <c r="D121" i="1"/>
  <c r="D129" i="1"/>
  <c r="D132" i="1"/>
  <c r="D136" i="1"/>
  <c r="D140" i="1"/>
  <c r="D139" i="1" s="1"/>
  <c r="D155" i="1"/>
  <c r="D161" i="1"/>
  <c r="D160" i="1" s="1"/>
  <c r="D164" i="1"/>
  <c r="D172" i="1"/>
  <c r="D174" i="1"/>
  <c r="D190" i="1"/>
  <c r="D199" i="1"/>
  <c r="D205" i="1"/>
  <c r="D223" i="1"/>
  <c r="D252" i="1"/>
  <c r="D265" i="1"/>
  <c r="D267" i="1"/>
  <c r="D276" i="1"/>
  <c r="D282" i="1"/>
  <c r="D293" i="1"/>
  <c r="D304" i="1"/>
  <c r="D38" i="1" l="1"/>
  <c r="E10" i="2"/>
  <c r="G10" i="2" s="1"/>
  <c r="G11" i="2"/>
  <c r="I11" i="2"/>
  <c r="D171" i="1"/>
  <c r="E138" i="1"/>
  <c r="K140" i="1" s="1"/>
  <c r="E32" i="1"/>
  <c r="D269" i="1"/>
  <c r="D251" i="1"/>
  <c r="D198" i="1" s="1"/>
  <c r="D97" i="1"/>
  <c r="D52" i="1"/>
  <c r="D19" i="1"/>
  <c r="D13" i="1" s="1"/>
  <c r="D12" i="1" s="1"/>
  <c r="D144" i="1"/>
  <c r="I10" i="2" l="1"/>
  <c r="E31" i="1"/>
  <c r="E11" i="1" s="1"/>
  <c r="D138" i="1"/>
  <c r="D32" i="1"/>
  <c r="D31" i="1" l="1"/>
  <c r="D11" i="1" s="1"/>
  <c r="D324" i="1" l="1"/>
  <c r="D322" i="1"/>
  <c r="D321" i="1" s="1"/>
  <c r="D320" i="1" s="1"/>
  <c r="D315" i="1"/>
  <c r="D303" i="1" s="1"/>
  <c r="D302" i="1" s="1"/>
  <c r="D319" i="1" l="1"/>
  <c r="D10" i="1" s="1"/>
  <c r="G273" i="1" l="1"/>
  <c r="G255" i="1"/>
  <c r="G245" i="1"/>
  <c r="G241" i="1"/>
  <c r="G239" i="1"/>
  <c r="G230" i="1"/>
  <c r="G227" i="1"/>
  <c r="G217" i="1"/>
  <c r="G215" i="1"/>
  <c r="G188" i="1"/>
  <c r="F132" i="1"/>
  <c r="G95" i="1" l="1"/>
  <c r="G94" i="1"/>
  <c r="F36" i="1"/>
  <c r="G37" i="1"/>
  <c r="I36" i="1" l="1"/>
  <c r="G36" i="1"/>
  <c r="G277" i="1" l="1"/>
  <c r="F276" i="1"/>
  <c r="G272" i="1"/>
  <c r="G271" i="1"/>
  <c r="G253" i="1"/>
  <c r="G254" i="1"/>
  <c r="F252" i="1"/>
  <c r="G216" i="1"/>
  <c r="G179" i="1"/>
  <c r="G168" i="1"/>
  <c r="G166" i="1"/>
  <c r="F161" i="1"/>
  <c r="G110" i="1"/>
  <c r="G68" i="1"/>
  <c r="G23" i="1"/>
  <c r="I270" i="1" l="1"/>
  <c r="G252" i="1"/>
  <c r="G228" i="1" l="1"/>
  <c r="G81" i="1" l="1"/>
  <c r="G80" i="1" l="1"/>
  <c r="G229" i="1" l="1"/>
  <c r="G213" i="1"/>
  <c r="G212" i="1"/>
  <c r="G211" i="1"/>
  <c r="G207" i="1"/>
  <c r="F205" i="1"/>
  <c r="G206" i="1"/>
  <c r="G176" i="1"/>
  <c r="G150" i="1"/>
  <c r="I150" i="1"/>
  <c r="G148" i="1"/>
  <c r="G107" i="1"/>
  <c r="G61" i="1"/>
  <c r="I24" i="1"/>
  <c r="F199" i="1" l="1"/>
  <c r="G200" i="1"/>
  <c r="G258" i="1" l="1"/>
  <c r="G257" i="1"/>
  <c r="G238" i="1"/>
  <c r="G226" i="1"/>
  <c r="G218" i="1"/>
  <c r="G187" i="1"/>
  <c r="G186" i="1"/>
  <c r="F145" i="1"/>
  <c r="G146" i="1"/>
  <c r="G115" i="1"/>
  <c r="G113" i="1"/>
  <c r="G112" i="1" l="1"/>
  <c r="G280" i="1"/>
  <c r="G237" i="1"/>
  <c r="G203" i="1"/>
  <c r="G202" i="1"/>
  <c r="F164" i="1"/>
  <c r="G165" i="1"/>
  <c r="G135" i="1"/>
  <c r="G116" i="1"/>
  <c r="F104" i="1"/>
  <c r="G109" i="1"/>
  <c r="F77" i="1"/>
  <c r="I77" i="1" s="1"/>
  <c r="G84" i="1"/>
  <c r="F71" i="1"/>
  <c r="G75" i="1"/>
  <c r="G66" i="1"/>
  <c r="I65" i="1"/>
  <c r="G65" i="1"/>
  <c r="G57" i="1"/>
  <c r="G20" i="1" l="1"/>
  <c r="G64" i="1"/>
  <c r="G128" i="1" l="1"/>
  <c r="G124" i="1"/>
  <c r="G123" i="1"/>
  <c r="G122" i="1"/>
  <c r="F121" i="1"/>
  <c r="F98" i="1"/>
  <c r="G99" i="1"/>
  <c r="F55" i="1"/>
  <c r="G55" i="1" s="1"/>
  <c r="G59" i="1"/>
  <c r="G30" i="1"/>
  <c r="G28" i="1"/>
  <c r="G27" i="1" s="1"/>
  <c r="G26" i="1"/>
  <c r="G24" i="1"/>
  <c r="F27" i="1"/>
  <c r="I27" i="1" l="1"/>
  <c r="G291" i="1"/>
  <c r="G290" i="1"/>
  <c r="G287" i="1"/>
  <c r="G264" i="1"/>
  <c r="G132" i="1"/>
  <c r="G134" i="1"/>
  <c r="F129" i="1"/>
  <c r="G130" i="1"/>
  <c r="G125" i="1"/>
  <c r="F117" i="1"/>
  <c r="G118" i="1"/>
  <c r="G114" i="1"/>
  <c r="G101" i="1"/>
  <c r="F92" i="1"/>
  <c r="G93" i="1"/>
  <c r="F85" i="1"/>
  <c r="G91" i="1"/>
  <c r="G90" i="1"/>
  <c r="G88" i="1"/>
  <c r="G87" i="1"/>
  <c r="G83" i="1"/>
  <c r="G79" i="1"/>
  <c r="G78" i="1"/>
  <c r="G76" i="1"/>
  <c r="G69" i="1"/>
  <c r="G63" i="1"/>
  <c r="G54" i="1"/>
  <c r="G53" i="1" s="1"/>
  <c r="F53" i="1"/>
  <c r="I39" i="1"/>
  <c r="G41" i="1"/>
  <c r="G42" i="1"/>
  <c r="G40" i="1"/>
  <c r="G39" i="1" l="1"/>
  <c r="I53" i="1"/>
  <c r="G60" i="1"/>
  <c r="I132" i="1"/>
  <c r="I112" i="1"/>
  <c r="G38" i="1"/>
  <c r="I300" i="1"/>
  <c r="G300" i="1"/>
  <c r="F223" i="1"/>
  <c r="I281" i="1"/>
  <c r="G281" i="1"/>
  <c r="G274" i="1"/>
  <c r="G278" i="1"/>
  <c r="G259" i="1"/>
  <c r="G240" i="1"/>
  <c r="G231" i="1"/>
  <c r="I231" i="1"/>
  <c r="G225" i="1"/>
  <c r="G214" i="1"/>
  <c r="I201" i="1"/>
  <c r="I204" i="1"/>
  <c r="G201" i="1"/>
  <c r="G204" i="1"/>
  <c r="F172" i="1"/>
  <c r="I173" i="1"/>
  <c r="G173" i="1"/>
  <c r="G193" i="1"/>
  <c r="F190" i="1"/>
  <c r="F174" i="1"/>
  <c r="G189" i="1"/>
  <c r="I189" i="1"/>
  <c r="G185" i="1"/>
  <c r="I185" i="1"/>
  <c r="G184" i="1"/>
  <c r="I184" i="1"/>
  <c r="G182" i="1"/>
  <c r="I182" i="1"/>
  <c r="G181" i="1"/>
  <c r="I181" i="1"/>
  <c r="G180" i="1"/>
  <c r="I180" i="1"/>
  <c r="I177" i="1"/>
  <c r="I178" i="1"/>
  <c r="G175" i="1"/>
  <c r="G177" i="1"/>
  <c r="G178" i="1"/>
  <c r="G152" i="1"/>
  <c r="I152" i="1"/>
  <c r="G154" i="1"/>
  <c r="G14" i="1"/>
  <c r="G22" i="1"/>
  <c r="F17" i="1"/>
  <c r="G29" i="1"/>
  <c r="G25" i="1"/>
  <c r="F29" i="1"/>
  <c r="F25" i="1"/>
  <c r="H15" i="1"/>
  <c r="I26" i="1"/>
  <c r="I30" i="1"/>
  <c r="I50" i="1"/>
  <c r="I56" i="1"/>
  <c r="I62" i="1"/>
  <c r="I74" i="1"/>
  <c r="I86" i="1"/>
  <c r="I96" i="1"/>
  <c r="I103" i="1"/>
  <c r="I111" i="1"/>
  <c r="I120" i="1"/>
  <c r="I126" i="1"/>
  <c r="I131" i="1"/>
  <c r="I137" i="1"/>
  <c r="I147" i="1"/>
  <c r="I149" i="1"/>
  <c r="I159" i="1"/>
  <c r="I162" i="1"/>
  <c r="I167" i="1"/>
  <c r="I170" i="1"/>
  <c r="I175" i="1"/>
  <c r="I194" i="1"/>
  <c r="I224" i="1"/>
  <c r="I225" i="1"/>
  <c r="I234" i="1"/>
  <c r="I268" i="1"/>
  <c r="I283" i="1"/>
  <c r="I286" i="1"/>
  <c r="I292" i="1"/>
  <c r="I297" i="1"/>
  <c r="I305" i="1"/>
  <c r="I306" i="1"/>
  <c r="I307" i="1"/>
  <c r="I308" i="1"/>
  <c r="I309" i="1"/>
  <c r="I312" i="1"/>
  <c r="I313" i="1"/>
  <c r="I314" i="1"/>
  <c r="I316" i="1"/>
  <c r="I317" i="1"/>
  <c r="I318" i="1"/>
  <c r="I323" i="1"/>
  <c r="G35" i="1"/>
  <c r="G50" i="1"/>
  <c r="G51" i="1"/>
  <c r="G56" i="1"/>
  <c r="G58" i="1"/>
  <c r="G62" i="1"/>
  <c r="G67" i="1"/>
  <c r="G72" i="1"/>
  <c r="G73" i="1"/>
  <c r="G74" i="1"/>
  <c r="G86" i="1"/>
  <c r="G89" i="1"/>
  <c r="G96" i="1"/>
  <c r="G103" i="1"/>
  <c r="G105" i="1"/>
  <c r="G111" i="1"/>
  <c r="G120" i="1"/>
  <c r="G126" i="1"/>
  <c r="G131" i="1"/>
  <c r="G137" i="1"/>
  <c r="G142" i="1"/>
  <c r="G147" i="1"/>
  <c r="G149" i="1"/>
  <c r="G156" i="1"/>
  <c r="G159" i="1"/>
  <c r="G162" i="1"/>
  <c r="G161" i="1" s="1"/>
  <c r="G167" i="1"/>
  <c r="G170" i="1"/>
  <c r="G194" i="1"/>
  <c r="G208" i="1"/>
  <c r="G209" i="1"/>
  <c r="G219" i="1"/>
  <c r="G220" i="1"/>
  <c r="G222" i="1"/>
  <c r="G224" i="1"/>
  <c r="G234" i="1"/>
  <c r="G235" i="1"/>
  <c r="G236" i="1"/>
  <c r="G242" i="1"/>
  <c r="G243" i="1"/>
  <c r="G244" i="1"/>
  <c r="G246" i="1"/>
  <c r="G248" i="1"/>
  <c r="G256" i="1"/>
  <c r="H256" i="1" s="1"/>
  <c r="G260" i="1"/>
  <c r="G262" i="1"/>
  <c r="G263" i="1"/>
  <c r="G266" i="1"/>
  <c r="G268" i="1"/>
  <c r="G283" i="1"/>
  <c r="G286" i="1"/>
  <c r="G292" i="1"/>
  <c r="G294" i="1"/>
  <c r="G297" i="1"/>
  <c r="G305" i="1"/>
  <c r="G306" i="1"/>
  <c r="G307" i="1"/>
  <c r="G308" i="1"/>
  <c r="G309" i="1"/>
  <c r="G310" i="1"/>
  <c r="G311" i="1"/>
  <c r="G312" i="1"/>
  <c r="G313" i="1"/>
  <c r="G314" i="1"/>
  <c r="G316" i="1"/>
  <c r="G317" i="1"/>
  <c r="G318" i="1"/>
  <c r="G323" i="1"/>
  <c r="G325" i="1"/>
  <c r="F324" i="1"/>
  <c r="F322" i="1"/>
  <c r="F321" i="1" s="1"/>
  <c r="F320" i="1" s="1"/>
  <c r="F315" i="1"/>
  <c r="F304" i="1"/>
  <c r="F293" i="1"/>
  <c r="I293" i="1" s="1"/>
  <c r="F282" i="1"/>
  <c r="F267" i="1"/>
  <c r="F265" i="1"/>
  <c r="I265" i="1" s="1"/>
  <c r="F155" i="1"/>
  <c r="F136" i="1"/>
  <c r="F97" i="1" s="1"/>
  <c r="F52" i="1"/>
  <c r="G52" i="1" s="1"/>
  <c r="F34" i="1"/>
  <c r="E324" i="1"/>
  <c r="E319" i="1" s="1"/>
  <c r="E10" i="1" s="1"/>
  <c r="I155" i="1" l="1"/>
  <c r="G172" i="1"/>
  <c r="I17" i="1"/>
  <c r="F171" i="1"/>
  <c r="G171" i="1" s="1"/>
  <c r="F33" i="1"/>
  <c r="F32" i="1" s="1"/>
  <c r="I34" i="1"/>
  <c r="I247" i="1"/>
  <c r="F140" i="1"/>
  <c r="G140" i="1" s="1"/>
  <c r="I141" i="1"/>
  <c r="I38" i="1"/>
  <c r="G34" i="1"/>
  <c r="F19" i="1"/>
  <c r="I282" i="1"/>
  <c r="I199" i="1"/>
  <c r="G199" i="1"/>
  <c r="G298" i="1"/>
  <c r="I298" i="1"/>
  <c r="G276" i="1"/>
  <c r="I276" i="1"/>
  <c r="G17" i="1"/>
  <c r="I117" i="1"/>
  <c r="I161" i="1"/>
  <c r="G270" i="1"/>
  <c r="G191" i="1"/>
  <c r="F251" i="1"/>
  <c r="F198" i="1" s="1"/>
  <c r="I315" i="1"/>
  <c r="F269" i="1"/>
  <c r="G267" i="1"/>
  <c r="G265" i="1"/>
  <c r="I232" i="1"/>
  <c r="G223" i="1"/>
  <c r="G205" i="1"/>
  <c r="G174" i="1"/>
  <c r="I295" i="1"/>
  <c r="G71" i="1"/>
  <c r="I324" i="1"/>
  <c r="G121" i="1"/>
  <c r="G247" i="1"/>
  <c r="G164" i="1"/>
  <c r="G136" i="1"/>
  <c r="F319" i="1"/>
  <c r="I304" i="1"/>
  <c r="G324" i="1"/>
  <c r="I174" i="1"/>
  <c r="I267" i="1"/>
  <c r="I164" i="1"/>
  <c r="I129" i="1"/>
  <c r="G232" i="1"/>
  <c r="I98" i="1"/>
  <c r="G155" i="1"/>
  <c r="I92" i="1"/>
  <c r="I191" i="1"/>
  <c r="G293" i="1"/>
  <c r="G117" i="1"/>
  <c r="G295" i="1"/>
  <c r="I223" i="1"/>
  <c r="I20" i="1"/>
  <c r="G145" i="1"/>
  <c r="F160" i="1"/>
  <c r="G160" i="1" s="1"/>
  <c r="I145" i="1"/>
  <c r="I136" i="1"/>
  <c r="I121" i="1"/>
  <c r="I104" i="1"/>
  <c r="G104" i="1"/>
  <c r="G92" i="1"/>
  <c r="G85" i="1"/>
  <c r="I85" i="1"/>
  <c r="I71" i="1"/>
  <c r="I60" i="1"/>
  <c r="I55" i="1"/>
  <c r="G321" i="1"/>
  <c r="G98" i="1"/>
  <c r="F303" i="1"/>
  <c r="G322" i="1"/>
  <c r="I322" i="1"/>
  <c r="I252" i="1"/>
  <c r="I64" i="1"/>
  <c r="G284" i="1"/>
  <c r="I205" i="1"/>
  <c r="I321" i="1"/>
  <c r="G304" i="1"/>
  <c r="I284" i="1"/>
  <c r="G77" i="1"/>
  <c r="G282" i="1"/>
  <c r="I29" i="1"/>
  <c r="G129" i="1"/>
  <c r="G315" i="1"/>
  <c r="I25" i="1"/>
  <c r="F16" i="1"/>
  <c r="I33" i="1" l="1"/>
  <c r="G16" i="1"/>
  <c r="I16" i="1"/>
  <c r="F139" i="1"/>
  <c r="I140" i="1"/>
  <c r="G19" i="1"/>
  <c r="G303" i="1"/>
  <c r="G251" i="1"/>
  <c r="G190" i="1"/>
  <c r="I198" i="1"/>
  <c r="I160" i="1"/>
  <c r="I269" i="1"/>
  <c r="I190" i="1"/>
  <c r="I19" i="1"/>
  <c r="G269" i="1"/>
  <c r="I251" i="1"/>
  <c r="F144" i="1"/>
  <c r="G97" i="1"/>
  <c r="I97" i="1"/>
  <c r="G320" i="1"/>
  <c r="I320" i="1"/>
  <c r="F302" i="1"/>
  <c r="I302" i="1" s="1"/>
  <c r="I303" i="1"/>
  <c r="I52" i="1"/>
  <c r="I172" i="1"/>
  <c r="G33" i="1"/>
  <c r="F15" i="1"/>
  <c r="I139" i="1" l="1"/>
  <c r="F138" i="1"/>
  <c r="G139" i="1"/>
  <c r="G15" i="1"/>
  <c r="I15" i="1"/>
  <c r="G32" i="1"/>
  <c r="G198" i="1"/>
  <c r="I144" i="1"/>
  <c r="G144" i="1"/>
  <c r="I171" i="1"/>
  <c r="I32" i="1"/>
  <c r="G302" i="1"/>
  <c r="G319" i="1"/>
  <c r="I319" i="1"/>
  <c r="F13" i="1"/>
  <c r="G13" i="1" s="1"/>
  <c r="F31" i="1" l="1"/>
  <c r="G31" i="1" s="1"/>
  <c r="G138" i="1"/>
  <c r="I138" i="1"/>
  <c r="F12" i="1"/>
  <c r="G12" i="1" s="1"/>
  <c r="I13" i="1"/>
  <c r="I31" i="1" l="1"/>
  <c r="F11" i="1"/>
  <c r="I12" i="1"/>
  <c r="G11" i="1" l="1"/>
  <c r="F10" i="1"/>
  <c r="I11" i="1"/>
  <c r="G10" i="1" l="1"/>
  <c r="I10" i="1"/>
</calcChain>
</file>

<file path=xl/sharedStrings.xml><?xml version="1.0" encoding="utf-8"?>
<sst xmlns="http://schemas.openxmlformats.org/spreadsheetml/2006/main" count="1241" uniqueCount="557">
  <si>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</si>
  <si>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</si>
  <si>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</si>
  <si>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</si>
  <si>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</si>
  <si>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</si>
  <si>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</si>
  <si>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</si>
  <si>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</si>
  <si>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</si>
  <si>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</si>
  <si>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</si>
  <si>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</si>
  <si>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</si>
  <si>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</si>
  <si>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</si>
  <si>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</si>
  <si>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</si>
  <si>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</si>
  <si>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</si>
  <si>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</si>
  <si>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</si>
  <si>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</si>
  <si>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</si>
  <si>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</si>
  <si>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</si>
  <si>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</si>
  <si>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</si>
  <si>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</si>
  <si>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</si>
  <si>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</si>
  <si>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</si>
  <si>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</si>
  <si>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</si>
  <si>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</si>
  <si>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</si>
  <si>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</si>
  <si>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</si>
  <si>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</si>
  <si>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</si>
  <si>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</si>
  <si>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</si>
  <si>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</si>
  <si>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</si>
  <si>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</si>
  <si>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</si>
  <si>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</si>
  <si>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</si>
  <si>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</si>
  <si>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</si>
  <si>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</si>
  <si>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</si>
  <si>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</si>
  <si>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</si>
  <si>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</si>
  <si>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</si>
  <si>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</si>
  <si>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</si>
  <si>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</si>
  <si>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</si>
  <si>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</si>
  <si>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</si>
  <si>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</si>
  <si>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</si>
  <si>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</si>
  <si>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</si>
  <si>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</si>
  <si>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</si>
  <si>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</si>
  <si>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</si>
  <si>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</si>
  <si>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</si>
  <si>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</si>
  <si>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</si>
  <si>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</si>
  <si>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</si>
  <si>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</si>
  <si>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</si>
  <si>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</si>
  <si>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</si>
  <si>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</si>
  <si>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</si>
  <si>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</si>
  <si>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</si>
  <si>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</si>
  <si>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</si>
  <si>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</si>
  <si>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</si>
  <si>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</si>
  <si>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</si>
  <si>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</si>
  <si>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</si>
  <si>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</si>
  <si>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</si>
  <si>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</si>
  <si>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</si>
  <si>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</si>
  <si>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</si>
  <si>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</si>
  <si>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</si>
  <si>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</si>
  <si>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</si>
  <si>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</si>
  <si>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</si>
  <si>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</si>
  <si>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</si>
  <si>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</si>
  <si>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</si>
  <si>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</si>
  <si>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</si>
  <si>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</si>
  <si>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</si>
  <si>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</si>
  <si>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</si>
  <si>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</si>
  <si>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</si>
  <si>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</si>
  <si>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</si>
  <si>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</si>
  <si>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</si>
  <si>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</si>
  <si>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</si>
  <si>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</si>
  <si>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</si>
  <si>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</si>
  <si>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</si>
  <si>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</si>
  <si>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</si>
  <si>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</si>
  <si>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</si>
  <si>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</si>
  <si>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</si>
  <si>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</si>
  <si>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</si>
  <si>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</si>
  <si>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</si>
  <si>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</si>
  <si>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</si>
  <si>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</si>
  <si>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</si>
  <si>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</si>
  <si>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</si>
  <si>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</si>
  <si>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</si>
  <si>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</si>
  <si>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</si>
  <si>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</si>
  <si>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</si>
  <si>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</si>
  <si>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</si>
  <si>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</si>
  <si>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</si>
  <si>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</si>
  <si>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</si>
  <si>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</si>
  <si>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</si>
  <si>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</si>
  <si>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</si>
  <si>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</si>
  <si>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</si>
  <si>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</si>
  <si>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</si>
  <si>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</si>
  <si>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</si>
  <si>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</si>
  <si>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</si>
  <si>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</si>
  <si>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</si>
  <si>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</si>
  <si>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</si>
  <si>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</si>
  <si>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</si>
  <si>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</si>
  <si>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</si>
  <si>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</si>
  <si>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</si>
  <si>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</si>
  <si>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</si>
  <si>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</si>
  <si>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</si>
  <si>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</si>
  <si>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</si>
  <si>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</si>
  <si>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</si>
  <si>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</si>
  <si>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</si>
  <si>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</si>
  <si>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</si>
  <si>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</si>
  <si>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</si>
  <si>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</si>
  <si>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</si>
  <si>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</si>
  <si>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</si>
  <si>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</si>
  <si>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</si>
  <si>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</si>
  <si>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</si>
  <si>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</si>
  <si>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</si>
  <si>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</si>
  <si>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OTROS SERVICIOS AUXILIARES</t>
  </si>
  <si>
    <t>0202020805090505</t>
  </si>
  <si>
    <t>SERVICIOS AUXILIARES ESPECIALIZADOS DE OFICINA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</si>
  <si>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</si>
  <si>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</si>
  <si>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</si>
  <si>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</si>
  <si>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</si>
  <si>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</si>
  <si>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</si>
  <si>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</si>
  <si>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</si>
  <si>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</si>
  <si>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</si>
  <si>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</si>
  <si>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</si>
  <si>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</si>
  <si>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</si>
  <si>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</si>
  <si>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</si>
  <si>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</si>
  <si>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</si>
  <si>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</si>
  <si>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</si>
  <si>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</si>
  <si>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</si>
  <si>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</si>
  <si>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</si>
  <si>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</si>
  <si>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</si>
  <si>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</si>
  <si>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</si>
  <si>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</si>
  <si>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</si>
  <si>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</si>
  <si>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</si>
  <si>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</si>
  <si>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</si>
  <si>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</si>
  <si>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</si>
  <si>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</si>
  <si>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</si>
  <si>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</si>
  <si>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</si>
  <si>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</si>
  <si>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</si>
  <si>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</si>
  <si>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</si>
  <si>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</si>
  <si>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</si>
  <si>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</si>
  <si>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</si>
  <si>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</si>
  <si>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</si>
  <si>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</si>
  <si>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</si>
  <si>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</si>
  <si>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</si>
  <si>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</si>
  <si>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</si>
  <si>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</si>
  <si>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</si>
  <si>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</si>
  <si>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</si>
  <si>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</si>
  <si>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</si>
  <si>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</si>
  <si>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</si>
  <si>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</si>
  <si>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</si>
  <si>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</si>
  <si>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</si>
  <si>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</si>
  <si>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</si>
  <si>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</si>
  <si>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</si>
  <si>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</si>
  <si>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</si>
  <si>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</si>
  <si>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</si>
  <si>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</si>
  <si>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</si>
  <si>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</si>
  <si>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</si>
  <si>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</si>
  <si>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</si>
  <si>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</si>
  <si>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</si>
  <si>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</si>
  <si>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</si>
  <si>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</si>
  <si>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</si>
  <si>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</si>
  <si>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</si>
  <si>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</si>
  <si>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</si>
  <si>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</si>
  <si>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</si>
  <si>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</si>
  <si>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</si>
  <si>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</si>
  <si>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</si>
  <si>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</si>
  <si>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</si>
  <si>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</si>
  <si>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</si>
  <si>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</si>
  <si>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</si>
  <si>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</si>
  <si>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</si>
  <si>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</si>
  <si>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</si>
  <si>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</si>
  <si>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</si>
  <si>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</si>
  <si>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</si>
  <si>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</si>
  <si>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</si>
  <si>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</si>
  <si>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</si>
  <si>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</si>
  <si>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</si>
  <si>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</si>
  <si>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</si>
  <si>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</si>
  <si>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</si>
  <si>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</si>
  <si>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</si>
  <si>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</si>
  <si>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</si>
  <si>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</si>
  <si>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</si>
  <si>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</si>
  <si>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</si>
  <si>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</si>
  <si>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</si>
  <si>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</si>
  <si>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</si>
  <si>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</si>
  <si>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</si>
  <si>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</si>
  <si>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</si>
  <si>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</si>
  <si>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</si>
  <si>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</si>
  <si>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</si>
  <si>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</si>
  <si>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</si>
  <si>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</si>
  <si>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</si>
  <si>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</si>
  <si>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</si>
  <si>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</si>
  <si>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</si>
  <si>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</si>
  <si>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</si>
  <si>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</si>
  <si>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</si>
  <si>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</si>
  <si>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</si>
  <si>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</si>
  <si>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</si>
  <si>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</si>
  <si>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</si>
  <si>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</si>
  <si>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</si>
  <si>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</si>
  <si>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</si>
  <si>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</si>
  <si>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</si>
  <si>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</si>
  <si>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</si>
  <si>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</si>
  <si>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</si>
  <si>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</si>
  <si>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</si>
  <si>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</si>
  <si>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</si>
  <si>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</si>
  <si>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</si>
  <si>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</si>
  <si>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</si>
  <si>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</si>
  <si>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</si>
  <si>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</si>
  <si>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</si>
  <si>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</si>
  <si>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</si>
  <si>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</si>
  <si>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</si>
  <si>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</si>
  <si>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</si>
  <si>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</si>
  <si>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</si>
  <si>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</si>
  <si>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</si>
  <si>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</si>
  <si>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</si>
  <si>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</si>
  <si>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</si>
  <si>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</si>
  <si>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</si>
  <si>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</si>
  <si>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</si>
  <si>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</si>
  <si>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</si>
  <si>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</si>
  <si>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</si>
  <si>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</si>
  <si>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</si>
  <si>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</si>
  <si>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</si>
  <si>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</si>
  <si>
    <t>02020103060405</t>
  </si>
  <si>
    <t>PRODUCTOS DE EMPAQUE Y ANVASAD, DE PLASTICO</t>
  </si>
  <si>
    <t>02020104040105</t>
  </si>
  <si>
    <t>MAQUINARIA AGROPECUARIA O SILVICOLA</t>
  </si>
  <si>
    <t>02020104040805</t>
  </si>
  <si>
    <t>APARATOS DE USO DOMESTICO</t>
  </si>
  <si>
    <t>02020206030102</t>
  </si>
  <si>
    <t>0202020701050901</t>
  </si>
  <si>
    <t>OTROS SERVICIOS AUXILIARES A LOS SERVICIOS FINANCIEROS</t>
  </si>
  <si>
    <t>0202020701050902</t>
  </si>
  <si>
    <t>02020208030305</t>
  </si>
  <si>
    <t>SERVICIO DE INGENIERIA</t>
  </si>
  <si>
    <t>02020208040401</t>
  </si>
  <si>
    <t>0202020805090402</t>
  </si>
  <si>
    <t>0202020807010301</t>
  </si>
  <si>
    <t>0202020807010302</t>
  </si>
  <si>
    <t>02020208020101</t>
  </si>
  <si>
    <t>02020103030302</t>
  </si>
  <si>
    <t>02020104030305</t>
  </si>
  <si>
    <t>COJINETES, ENGRANAJES, RUEDAS DE FRICCION Y ELEMENTOS</t>
  </si>
  <si>
    <t>02020206030302</t>
  </si>
  <si>
    <t>02020206040105</t>
  </si>
  <si>
    <t>SERVICIO DE APOYO AL TRANSPORTE TERRESTRE</t>
  </si>
  <si>
    <t>0202020701030301</t>
  </si>
  <si>
    <t>0202020803010101</t>
  </si>
  <si>
    <t>0202020803010102</t>
  </si>
  <si>
    <t>SERVICIO DE SUMINISTRO DE INFRAESTRUCTURA</t>
  </si>
  <si>
    <t>0202020803010505</t>
  </si>
  <si>
    <t>0202020803010902</t>
  </si>
  <si>
    <t>0202020803010901</t>
  </si>
  <si>
    <t>02020208040501</t>
  </si>
  <si>
    <t>02020208040502</t>
  </si>
  <si>
    <t>SEMIFACTURADOS DE PLASTICO</t>
  </si>
  <si>
    <t>OTRAS MÁQUINAS PARA USOS GENERALES Y SUS PARTES Y PIEZAS</t>
  </si>
  <si>
    <t>02010104030901</t>
  </si>
  <si>
    <t>02020103040501</t>
  </si>
  <si>
    <t>PRODUCTOS QUIMICOS BASICOS DIVERSOS</t>
  </si>
  <si>
    <t>02020104030901</t>
  </si>
  <si>
    <t>02020206090103</t>
  </si>
  <si>
    <t>02020206090137</t>
  </si>
  <si>
    <t>020202070103050101</t>
  </si>
  <si>
    <t>02020208030205</t>
  </si>
  <si>
    <t>SERVICIO DE ARQUITECTURA</t>
  </si>
  <si>
    <t>0202020805090701</t>
  </si>
  <si>
    <t>0202020807010101</t>
  </si>
  <si>
    <t>0202020807010102</t>
  </si>
  <si>
    <t>0202020807010401</t>
  </si>
  <si>
    <t>02020209010101</t>
  </si>
  <si>
    <t>02020209010102</t>
  </si>
  <si>
    <t>02020209020501</t>
  </si>
  <si>
    <t>02020209040237</t>
  </si>
  <si>
    <t>02020101060205</t>
  </si>
  <si>
    <t>OTRAS MINERALES</t>
  </si>
  <si>
    <t>CLORO DE SODIO PURO Y SUS SALES, AGUA DE MAR</t>
  </si>
  <si>
    <t>02020103080305</t>
  </si>
  <si>
    <t>INSTRUMENTOS MUSICALES</t>
  </si>
  <si>
    <t>02020103080405</t>
  </si>
  <si>
    <t>ARTICULOS DE DEPORTE</t>
  </si>
  <si>
    <t>02020104080105</t>
  </si>
  <si>
    <t xml:space="preserve">APARATOS MEDICOS Y QUIRURGICOS </t>
  </si>
  <si>
    <t>02020104080305</t>
  </si>
  <si>
    <t>02020206080103</t>
  </si>
  <si>
    <t>0202020701050903</t>
  </si>
  <si>
    <t>0202020701050905</t>
  </si>
  <si>
    <t>02020208030303</t>
  </si>
  <si>
    <t>02020208030203</t>
  </si>
  <si>
    <t>02020208040503</t>
  </si>
  <si>
    <t>0202020805090403</t>
  </si>
  <si>
    <t>0202020805090501</t>
  </si>
  <si>
    <t>0202020805090703</t>
  </si>
  <si>
    <t>0202020807010103</t>
  </si>
  <si>
    <t>02020209010103</t>
  </si>
  <si>
    <t>OTROS ARTÍCULOS MANUFACTURADOS N.C.P. (PAPELERIA $13.000.000 Y $12.280.500 PARA CINTAS IMPRESIÓN CARNETIZACION)</t>
  </si>
  <si>
    <t>0202020703</t>
  </si>
  <si>
    <t>SERVICIOS DE ARRENDAMIENTO O ALQUILER SIN OPERARIO</t>
  </si>
  <si>
    <t>02020207030105</t>
  </si>
  <si>
    <t>SERVICIOS DE ARRENDAMIENTO O ALQUILER DE MAQUINARIA Y EQUIPO SIN OPERARIO</t>
  </si>
  <si>
    <t>02020101</t>
  </si>
  <si>
    <t>0202010105</t>
  </si>
  <si>
    <t>0202010106</t>
  </si>
  <si>
    <t>0202010203</t>
  </si>
  <si>
    <t>0202010207</t>
  </si>
  <si>
    <t>02020102070105</t>
  </si>
  <si>
    <t>02020102070305</t>
  </si>
  <si>
    <t>ARTICULOS CONFECCIONADOS CON TEXTILES - R PROPIOS</t>
  </si>
  <si>
    <t>BRAMANTES, CORDELES, CUERDAS - R. PROPIOS</t>
  </si>
  <si>
    <t>ARTICULOS TEXTILES (EXCEPTO PRENDAS DE VESTIR)</t>
  </si>
  <si>
    <t>0202020805090443</t>
  </si>
  <si>
    <t>02020211010543</t>
  </si>
  <si>
    <t>02010104030205</t>
  </si>
  <si>
    <t>02020103040705</t>
  </si>
  <si>
    <t>PLASTICOS EN FORMAS PRIMARIAS</t>
  </si>
  <si>
    <t>02020104020105</t>
  </si>
  <si>
    <t>PRODUCTOS METALICOS ESTRUCTURAS Y SUS PARTES</t>
  </si>
  <si>
    <t>PERIODO:____MARZO DE 2024____</t>
  </si>
  <si>
    <t>LARGO</t>
  </si>
  <si>
    <t>APROPIACION  INICIAL</t>
  </si>
  <si>
    <t>APROPIACION DEFINITIVA</t>
  </si>
  <si>
    <t>02020206040141</t>
  </si>
  <si>
    <t>SERVICIO DE VENTA DE TERRENOS COMISION O POR</t>
  </si>
  <si>
    <t>02020209040201</t>
  </si>
  <si>
    <t>02020209040905</t>
  </si>
  <si>
    <t>OTROS SERVICIOS DE PROTECCION</t>
  </si>
  <si>
    <t>02020210</t>
  </si>
  <si>
    <t>02020210010505</t>
  </si>
  <si>
    <t>02020102070505</t>
  </si>
  <si>
    <t>02020104060137</t>
  </si>
  <si>
    <t>02020209020537</t>
  </si>
  <si>
    <t>02020205040637</t>
  </si>
  <si>
    <t>02020206040501</t>
  </si>
  <si>
    <t>02020206030101</t>
  </si>
  <si>
    <t>020202070103050600</t>
  </si>
  <si>
    <t>SERVICIOS DE SEGUROS DE CUMPLIMIENTO</t>
  </si>
  <si>
    <t>02020208030637</t>
  </si>
  <si>
    <t>SERVI DE APOYO Y OPERACION LA DISTRI ELEC GAS AGUA</t>
  </si>
  <si>
    <t>SERVICIOS DE ALQUILER DE VEHICULOS DE TRANSPORTE C</t>
  </si>
  <si>
    <t>02020208060337</t>
  </si>
  <si>
    <t>0202020806060037</t>
  </si>
  <si>
    <t>02020209010137</t>
  </si>
  <si>
    <t>02020210010501</t>
  </si>
  <si>
    <t>02020206030301</t>
  </si>
  <si>
    <t>PERIODO:____AGOSTO DE 2024____</t>
  </si>
  <si>
    <t>02020102080201</t>
  </si>
  <si>
    <t>02020102080205</t>
  </si>
  <si>
    <t>PRENDAS DE VESTIR (EXEPTO PRENDAS DE PIEL) R. PROP</t>
  </si>
  <si>
    <t>02020103020201</t>
  </si>
  <si>
    <t>LIBROS IMPRESOS</t>
  </si>
  <si>
    <t>02020103030301</t>
  </si>
  <si>
    <t>02020103060901</t>
  </si>
  <si>
    <t>02020103080901</t>
  </si>
  <si>
    <t>02020104020101</t>
  </si>
  <si>
    <t>02020104020901</t>
  </si>
  <si>
    <t>02020104030301</t>
  </si>
  <si>
    <t>02020104030501</t>
  </si>
  <si>
    <t>02020104060901</t>
  </si>
  <si>
    <t>02020206070401</t>
  </si>
  <si>
    <t>02020206090201</t>
  </si>
  <si>
    <t>0202020702010101</t>
  </si>
  <si>
    <t>0202020803010501</t>
  </si>
  <si>
    <t>02020208050201</t>
  </si>
  <si>
    <t xml:space="preserve">SERVICIOS DE LIMPIEZA </t>
  </si>
  <si>
    <t>02020208050301</t>
  </si>
  <si>
    <t>02020211010501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</si>
</sst>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&quot;$ &quot;#,##0"/>
  </numFmts>
  <fonts count="19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  <border>
      <left/>
      <right style="thin">
        <color indexed="64"/>
      </right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 style="thin">
        <color rgb="FFB0142B"/>
      </right>
      <top/>
      <bottom style="thin">
        <color rgb="FFB0142B"/>
      </bottom>
      <diagonal/>
    </border>
  </borders>
  <cellStyleXfs count="4">
    <xf numFmtId="0" fontId="0" fillId="0" borderId="0"/>
    <xf numFmtId="9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72">
    <xf numFmtId="0" fontId="0" fillId="0" borderId="0" xfId="0" applyFont="1" applyAlignment="1"/>
    <xf numFmtId="0" fontId="5" fillId="0" borderId="0" xfId="0" applyFont="1" applyAlignment="1"/>
    <xf numFmtId="0" fontId="5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2" xfId="0" applyFont="1" applyBorder="1" applyAlignment="1"/>
    <xf numFmtId="0" fontId="9" fillId="0" borderId="0" xfId="0" applyFont="1" applyAlignment="1"/>
    <xf numFmtId="0" fontId="9" fillId="0" borderId="1" xfId="0" applyFont="1" applyBorder="1" applyAlignment="1"/>
    <xf numFmtId="3" fontId="5" fillId="0" borderId="0" xfId="0" applyNumberFormat="1" applyFont="1" applyAlignment="1"/>
    <xf numFmtId="0" fontId="5" fillId="0" borderId="0" xfId="0" applyFont="1" applyBorder="1" applyAlignment="1"/>
    <xf numFmtId="0" fontId="12" fillId="0" borderId="0" xfId="0" applyFont="1" applyBorder="1" applyAlignment="1"/>
    <xf numFmtId="0" fontId="0" fillId="0" borderId="0" xfId="0" applyFont="1" applyBorder="1" applyAlignment="1"/>
    <xf numFmtId="0" fontId="7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9" fontId="0" fillId="0" borderId="0" xfId="1" applyFont="1" applyAlignment="1"/>
    <xf numFmtId="0" fontId="15" fillId="0" borderId="3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5" xfId="0" applyFont="1" applyBorder="1" applyAlignment="1"/>
    <xf numFmtId="165" fontId="15" fillId="0" borderId="3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5" fontId="16" fillId="0" borderId="3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165" fontId="15" fillId="0" borderId="4" xfId="0" applyNumberFormat="1" applyFont="1" applyBorder="1" applyAlignment="1"/>
    <xf numFmtId="165" fontId="16" fillId="0" borderId="4" xfId="0" applyNumberFormat="1" applyFont="1" applyBorder="1" applyAlignment="1"/>
    <xf numFmtId="49" fontId="16" fillId="0" borderId="3" xfId="0" applyNumberFormat="1" applyFont="1" applyBorder="1" applyAlignment="1">
      <alignment horizontal="left"/>
    </xf>
    <xf numFmtId="49" fontId="15" fillId="0" borderId="3" xfId="0" applyNumberFormat="1" applyFont="1" applyBorder="1" applyAlignment="1">
      <alignment horizontal="left"/>
    </xf>
    <xf numFmtId="3" fontId="17" fillId="0" borderId="0" xfId="0" applyNumberFormat="1" applyFont="1" applyAlignment="1"/>
    <xf numFmtId="165" fontId="0" fillId="0" borderId="0" xfId="0" applyNumberFormat="1" applyFont="1" applyAlignment="1"/>
    <xf numFmtId="0" fontId="0" fillId="0" borderId="12" xfId="0" applyFont="1" applyBorder="1" applyAlignment="1"/>
    <xf numFmtId="0" fontId="5" fillId="0" borderId="0" xfId="0" applyFont="1" applyBorder="1" applyAlignment="1">
      <alignment horizontal="left"/>
    </xf>
    <xf numFmtId="0" fontId="16" fillId="0" borderId="4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5" fillId="0" borderId="3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center" vertical="center"/>
    </xf>
    <xf numFmtId="0" fontId="14" fillId="0" borderId="0" xfId="0" applyFont="1" applyAlignment="1"/>
    <xf numFmtId="0" fontId="11" fillId="2" borderId="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vertical="center"/>
    </xf>
    <xf numFmtId="0" fontId="10" fillId="2" borderId="14" xfId="0" applyFont="1" applyFill="1" applyBorder="1" applyAlignment="1">
      <alignment vertical="center"/>
    </xf>
    <xf numFmtId="0" fontId="13" fillId="2" borderId="14" xfId="0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2" borderId="7" xfId="0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0" fontId="11" fillId="2" borderId="11" xfId="0" applyFont="1" applyFill="1" applyBorder="1" applyAlignment="1">
      <alignment vertical="center"/>
    </xf>
    <xf numFmtId="0" fontId="13" fillId="2" borderId="13" xfId="0" applyFont="1" applyFill="1" applyBorder="1" applyAlignment="1">
      <alignment horizontal="center" vertical="center"/>
    </xf>
    <xf numFmtId="49" fontId="16" fillId="0" borderId="3" xfId="0" applyNumberFormat="1" applyFont="1" applyFill="1" applyBorder="1" applyAlignment="1">
      <alignment horizontal="left"/>
    </xf>
    <xf numFmtId="0" fontId="16" fillId="0" borderId="3" xfId="0" applyFont="1" applyFill="1" applyBorder="1" applyAlignment="1">
      <alignment horizontal="left"/>
    </xf>
    <xf numFmtId="165" fontId="15" fillId="0" borderId="3" xfId="0" applyNumberFormat="1" applyFont="1" applyFill="1" applyBorder="1" applyAlignment="1"/>
    <xf numFmtId="165" fontId="16" fillId="0" borderId="3" xfId="0" applyNumberFormat="1" applyFont="1" applyFill="1" applyBorder="1" applyAlignment="1"/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/>
    <xf numFmtId="0" fontId="3" fillId="2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3" xfId="0" applyFont="1" applyFill="1" applyBorder="1"/>
    <xf numFmtId="0" fontId="10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</cellXfs>
  <cellStyles count="4">
    <cellStyle name="Millares 2" xfId="3" xr:uid="{00000000-0005-0000-0000-000000000000}"/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0</xdr:row>
      <xdr:rowOff>0</xdr:rowOff>
    </xdr:from>
    <xdr:ext cx="638175" cy="6477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66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Z1274"/>
  <sheetViews>
    <sheetView topLeftCell="A3" zoomScaleNormal="100" workbookViewId="0">
      <selection activeCell="K275" sqref="K275"/>
    </sheetView>
  </sheetViews>
  <sheetFormatPr baseColWidth="10" defaultRowHeight="15" customHeight="1" x14ac:dyDescent="0.25"/>
  <cols>
    <col min="2" max="2" width="7.21875" customWidth="1"/>
    <col min="3" max="3" width="31.109375" customWidth="1"/>
    <col min="4" max="4" width="16" customWidth="1"/>
    <col min="5" max="5" width="15.109375" bestFit="1" customWidth="1"/>
    <col min="6" max="6" width="15.109375" customWidth="1"/>
    <col min="7" max="7" width="16.44140625" customWidth="1"/>
    <col min="8" max="8" width="0.33203125" customWidth="1"/>
    <col min="9" max="9" width="9.33203125" bestFit="1" customWidth="1"/>
    <col min="10" max="10" width="13.6640625" customWidth="1"/>
    <col min="11" max="11" width="18.44140625" customWidth="1"/>
    <col min="12" max="26" width="10" customWidth="1"/>
  </cols>
  <sheetData>
    <row r="1" spans="1:26" ht="15.75" customHeight="1" x14ac:dyDescent="0.25">
      <c r="B1" s="56"/>
      <c r="C1" s="58" t="s">
        <v>0</v>
      </c>
      <c r="D1" s="59"/>
      <c r="E1" s="59"/>
      <c r="F1" s="59"/>
      <c r="G1" s="59"/>
      <c r="I1" s="60"/>
      <c r="J1" s="6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B2" s="57"/>
      <c r="C2" s="58" t="s">
        <v>1</v>
      </c>
      <c r="D2" s="59"/>
      <c r="E2" s="59"/>
      <c r="F2" s="59"/>
      <c r="G2" s="59"/>
      <c r="I2" s="62"/>
      <c r="J2" s="6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B3" s="57"/>
      <c r="C3" s="66" t="s">
        <v>2</v>
      </c>
      <c r="D3" s="57"/>
      <c r="E3" s="57"/>
      <c r="F3" s="57"/>
      <c r="G3" s="57"/>
      <c r="I3" s="64"/>
      <c r="J3" s="65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B4" s="14" t="s">
        <v>3</v>
      </c>
      <c r="C4" s="15" t="s">
        <v>4</v>
      </c>
      <c r="D4" s="15">
        <v>4</v>
      </c>
      <c r="E4" s="67" t="s">
        <v>6</v>
      </c>
      <c r="F4" s="68"/>
      <c r="G4" s="15">
        <v>2012</v>
      </c>
      <c r="I4" s="14" t="s">
        <v>7</v>
      </c>
      <c r="J4" s="15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25">
      <c r="B5" s="2"/>
      <c r="C5" s="1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2" x14ac:dyDescent="0.25">
      <c r="B6" s="3" t="s">
        <v>318</v>
      </c>
      <c r="C6" s="4"/>
      <c r="D6" s="4"/>
      <c r="E6" s="37" t="s">
        <v>508</v>
      </c>
      <c r="F6" s="4"/>
      <c r="G6" s="4"/>
      <c r="H6" s="35"/>
      <c r="I6" s="34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199999999999999" customHeight="1" x14ac:dyDescent="0.25">
      <c r="B7" s="7"/>
      <c r="C7" s="8"/>
      <c r="D7" s="8"/>
      <c r="E7" s="8"/>
      <c r="F7" s="8"/>
      <c r="G7" s="8"/>
      <c r="H7" s="8"/>
      <c r="I7" s="9"/>
      <c r="J7" s="10"/>
    </row>
    <row r="8" spans="1:26" ht="25.95" customHeight="1" x14ac:dyDescent="0.25">
      <c r="B8" s="42" t="s">
        <v>9</v>
      </c>
      <c r="C8" s="49" t="s">
        <v>10</v>
      </c>
      <c r="D8" s="41" t="s">
        <v>510</v>
      </c>
      <c r="E8" s="41" t="s">
        <v>511</v>
      </c>
      <c r="F8" s="39" t="s">
        <v>12</v>
      </c>
      <c r="G8" s="45" t="s">
        <v>13</v>
      </c>
      <c r="H8" s="46"/>
      <c r="I8" s="39" t="s">
        <v>14</v>
      </c>
      <c r="J8" s="10"/>
    </row>
    <row r="9" spans="1:26" ht="12.75" hidden="1" customHeight="1" x14ac:dyDescent="0.25">
      <c r="A9" s="40" t="s">
        <v>509</v>
      </c>
      <c r="B9" s="43"/>
      <c r="C9" s="44"/>
      <c r="D9" s="16" t="s">
        <v>15</v>
      </c>
      <c r="E9" s="16" t="s">
        <v>16</v>
      </c>
      <c r="F9" s="16" t="s">
        <v>17</v>
      </c>
      <c r="G9" s="47"/>
      <c r="H9" s="48"/>
      <c r="I9" s="16" t="s">
        <v>18</v>
      </c>
      <c r="J9" s="10"/>
    </row>
    <row r="10" spans="1:26" ht="13.8" x14ac:dyDescent="0.3">
      <c r="A10">
        <f>LEN(B10)</f>
        <v>1</v>
      </c>
      <c r="B10" s="18">
        <v>2</v>
      </c>
      <c r="C10" s="19" t="s">
        <v>23</v>
      </c>
      <c r="D10" s="21">
        <f>+D11+D273+D290</f>
        <v>22917049966.785004</v>
      </c>
      <c r="E10" s="21">
        <f>+E11+E273+E290</f>
        <v>38190821201</v>
      </c>
      <c r="F10" s="21">
        <f>+F11+F273+F290</f>
        <v>25971919366</v>
      </c>
      <c r="G10" s="21">
        <f>+E10-F10</f>
        <v>12218901835</v>
      </c>
      <c r="H10" s="20"/>
      <c r="I10" s="22">
        <f>+F10/E10</f>
        <v>0.6800565829498304</v>
      </c>
      <c r="J10" s="10"/>
      <c r="K10" s="33"/>
      <c r="N10" s="17"/>
    </row>
    <row r="11" spans="1:26" ht="13.8" x14ac:dyDescent="0.3">
      <c r="A11">
        <f t="shared" ref="A11:A74" si="0">LEN(B11)</f>
        <v>2</v>
      </c>
      <c r="B11" s="18" t="s">
        <v>24</v>
      </c>
      <c r="C11" s="18" t="s">
        <v>25</v>
      </c>
      <c r="D11" s="21">
        <f>+D12+D31</f>
        <v>20038105710.785004</v>
      </c>
      <c r="E11" s="21">
        <f>+E12+E31</f>
        <v>30684031444</v>
      </c>
      <c r="F11" s="21">
        <f>+F12+F31</f>
        <v>24587219062</v>
      </c>
      <c r="G11" s="21">
        <f t="shared" ref="G11:G74" si="1">+E11-F11</f>
        <v>6096812382</v>
      </c>
      <c r="H11" s="23"/>
      <c r="I11" s="22">
        <f t="shared" ref="I11:I130" si="2">+F11/E11</f>
        <v>0.80130341108771808</v>
      </c>
      <c r="J11" s="10"/>
      <c r="K11" s="33"/>
    </row>
    <row r="12" spans="1:26" ht="13.8" x14ac:dyDescent="0.3">
      <c r="A12">
        <f t="shared" si="0"/>
        <v>4</v>
      </c>
      <c r="B12" s="18" t="s">
        <v>26</v>
      </c>
      <c r="C12" s="18" t="s">
        <v>27</v>
      </c>
      <c r="D12" s="21">
        <f>+D13</f>
        <v>16319652.4</v>
      </c>
      <c r="E12" s="21">
        <f>+E13</f>
        <v>202593492</v>
      </c>
      <c r="F12" s="21">
        <f>+F13</f>
        <v>141832640</v>
      </c>
      <c r="G12" s="21">
        <f t="shared" si="1"/>
        <v>60760852</v>
      </c>
      <c r="H12" s="23"/>
      <c r="I12" s="22">
        <f t="shared" si="2"/>
        <v>0.70008487735627756</v>
      </c>
      <c r="J12" s="10"/>
      <c r="K12" s="33"/>
    </row>
    <row r="13" spans="1:26" ht="13.8" x14ac:dyDescent="0.3">
      <c r="A13">
        <f t="shared" si="0"/>
        <v>6</v>
      </c>
      <c r="B13" s="18" t="s">
        <v>28</v>
      </c>
      <c r="C13" s="18" t="s">
        <v>29</v>
      </c>
      <c r="D13" s="21">
        <f>+D14+D15+D19</f>
        <v>16319652.4</v>
      </c>
      <c r="E13" s="21">
        <v>202593492</v>
      </c>
      <c r="F13" s="21">
        <v>141832640</v>
      </c>
      <c r="G13" s="21">
        <f t="shared" si="1"/>
        <v>60760852</v>
      </c>
      <c r="H13" s="23"/>
      <c r="I13" s="22">
        <f t="shared" si="2"/>
        <v>0.70008487735627756</v>
      </c>
      <c r="J13" s="10"/>
    </row>
    <row r="14" spans="1:26" ht="13.8" hidden="1" x14ac:dyDescent="0.3">
      <c r="A14">
        <f t="shared" si="0"/>
        <v>8</v>
      </c>
      <c r="B14" s="24" t="s">
        <v>30</v>
      </c>
      <c r="C14" s="24" t="s">
        <v>31</v>
      </c>
      <c r="D14" s="26">
        <v>0</v>
      </c>
      <c r="E14" s="26">
        <v>0</v>
      </c>
      <c r="F14" s="26">
        <v>0</v>
      </c>
      <c r="G14" s="26">
        <f t="shared" si="1"/>
        <v>0</v>
      </c>
      <c r="H14" s="25"/>
      <c r="I14" s="27" t="e">
        <f t="shared" si="2"/>
        <v>#DIV/0!</v>
      </c>
      <c r="J14" s="10"/>
    </row>
    <row r="15" spans="1:26" ht="13.8" hidden="1" x14ac:dyDescent="0.3">
      <c r="A15">
        <f t="shared" si="0"/>
        <v>8</v>
      </c>
      <c r="B15" s="18" t="s">
        <v>32</v>
      </c>
      <c r="C15" s="18" t="s">
        <v>33</v>
      </c>
      <c r="D15" s="21">
        <f t="shared" ref="D15:F17" si="3">+D16</f>
        <v>0</v>
      </c>
      <c r="E15" s="21">
        <f t="shared" si="3"/>
        <v>0</v>
      </c>
      <c r="F15" s="21">
        <f t="shared" si="3"/>
        <v>0</v>
      </c>
      <c r="G15" s="21">
        <f t="shared" si="1"/>
        <v>0</v>
      </c>
      <c r="H15" s="21">
        <f t="shared" ref="H15" si="4">+H16</f>
        <v>0</v>
      </c>
      <c r="I15" s="22" t="e">
        <f t="shared" si="2"/>
        <v>#DIV/0!</v>
      </c>
      <c r="J15" s="10"/>
    </row>
    <row r="16" spans="1:26" ht="13.8" hidden="1" x14ac:dyDescent="0.3">
      <c r="A16">
        <f t="shared" si="0"/>
        <v>10</v>
      </c>
      <c r="B16" s="18" t="s">
        <v>34</v>
      </c>
      <c r="C16" s="18" t="s">
        <v>35</v>
      </c>
      <c r="D16" s="21">
        <f t="shared" si="3"/>
        <v>0</v>
      </c>
      <c r="E16" s="21">
        <f t="shared" si="3"/>
        <v>0</v>
      </c>
      <c r="F16" s="21">
        <f t="shared" si="3"/>
        <v>0</v>
      </c>
      <c r="G16" s="21">
        <f t="shared" si="1"/>
        <v>0</v>
      </c>
      <c r="H16" s="23"/>
      <c r="I16" s="22" t="e">
        <f t="shared" si="2"/>
        <v>#DIV/0!</v>
      </c>
      <c r="J16" s="10"/>
    </row>
    <row r="17" spans="1:11" ht="13.8" hidden="1" x14ac:dyDescent="0.3">
      <c r="A17">
        <f t="shared" si="0"/>
        <v>12</v>
      </c>
      <c r="B17" s="18" t="s">
        <v>36</v>
      </c>
      <c r="C17" s="18" t="s">
        <v>37</v>
      </c>
      <c r="D17" s="21">
        <f>+D18</f>
        <v>0</v>
      </c>
      <c r="E17" s="21">
        <f>+E18</f>
        <v>0</v>
      </c>
      <c r="F17" s="21">
        <f t="shared" si="3"/>
        <v>0</v>
      </c>
      <c r="G17" s="21">
        <f t="shared" si="1"/>
        <v>0</v>
      </c>
      <c r="H17" s="23"/>
      <c r="I17" s="22" t="e">
        <f t="shared" si="2"/>
        <v>#DIV/0!</v>
      </c>
      <c r="J17" s="10"/>
    </row>
    <row r="18" spans="1:11" ht="13.8" hidden="1" x14ac:dyDescent="0.3">
      <c r="A18">
        <f t="shared" si="0"/>
        <v>16</v>
      </c>
      <c r="B18" s="24" t="s">
        <v>38</v>
      </c>
      <c r="C18" s="24" t="s">
        <v>39</v>
      </c>
      <c r="D18" s="26">
        <v>0</v>
      </c>
      <c r="E18" s="26">
        <v>0</v>
      </c>
      <c r="F18" s="26">
        <v>0</v>
      </c>
      <c r="G18" s="26">
        <f t="shared" si="1"/>
        <v>0</v>
      </c>
      <c r="H18" s="25"/>
      <c r="I18" s="27" t="e">
        <f t="shared" si="2"/>
        <v>#DIV/0!</v>
      </c>
      <c r="J18" s="10"/>
    </row>
    <row r="19" spans="1:11" ht="13.8" hidden="1" x14ac:dyDescent="0.3">
      <c r="A19">
        <f t="shared" si="0"/>
        <v>8</v>
      </c>
      <c r="B19" s="18" t="s">
        <v>40</v>
      </c>
      <c r="C19" s="18" t="s">
        <v>41</v>
      </c>
      <c r="D19" s="21">
        <f>+D20+D25+D29+D27</f>
        <v>16319652.4</v>
      </c>
      <c r="E19" s="21">
        <f>+E20+E25+E29+E27</f>
        <v>20103302</v>
      </c>
      <c r="F19" s="21">
        <f>+F20+F25+F29+F27</f>
        <v>0</v>
      </c>
      <c r="G19" s="21">
        <f>+E19-F19</f>
        <v>20103302</v>
      </c>
      <c r="H19" s="23"/>
      <c r="I19" s="22">
        <f t="shared" si="2"/>
        <v>0</v>
      </c>
      <c r="J19" s="10"/>
    </row>
    <row r="20" spans="1:11" ht="13.8" hidden="1" x14ac:dyDescent="0.3">
      <c r="A20">
        <f t="shared" si="0"/>
        <v>10</v>
      </c>
      <c r="B20" s="18" t="s">
        <v>42</v>
      </c>
      <c r="C20" s="18" t="s">
        <v>43</v>
      </c>
      <c r="D20" s="21">
        <f>SUM(D21:D24)</f>
        <v>16319652.4</v>
      </c>
      <c r="E20" s="21">
        <f t="shared" ref="E20:F20" si="5">SUM(E21:E24)</f>
        <v>20103302</v>
      </c>
      <c r="F20" s="21">
        <f t="shared" si="5"/>
        <v>0</v>
      </c>
      <c r="G20" s="21">
        <f>+E20-F20</f>
        <v>20103302</v>
      </c>
      <c r="H20" s="23"/>
      <c r="I20" s="22">
        <f t="shared" si="2"/>
        <v>0</v>
      </c>
      <c r="J20" s="10"/>
    </row>
    <row r="21" spans="1:11" ht="13.8" hidden="1" x14ac:dyDescent="0.3">
      <c r="A21">
        <f t="shared" si="0"/>
        <v>14</v>
      </c>
      <c r="B21" s="30" t="s">
        <v>503</v>
      </c>
      <c r="C21" s="24" t="s">
        <v>110</v>
      </c>
      <c r="D21" s="26">
        <v>0</v>
      </c>
      <c r="E21" s="26">
        <v>13960000</v>
      </c>
      <c r="F21" s="26">
        <v>0</v>
      </c>
      <c r="G21" s="26">
        <f t="shared" ref="G21" si="6">+E21-F21</f>
        <v>13960000</v>
      </c>
      <c r="H21" s="25"/>
      <c r="I21" s="27">
        <f t="shared" si="2"/>
        <v>0</v>
      </c>
      <c r="J21" s="10"/>
    </row>
    <row r="22" spans="1:11" ht="13.8" hidden="1" x14ac:dyDescent="0.3">
      <c r="A22">
        <f t="shared" si="0"/>
        <v>14</v>
      </c>
      <c r="B22" s="30" t="s">
        <v>392</v>
      </c>
      <c r="C22" s="24" t="s">
        <v>393</v>
      </c>
      <c r="D22" s="26">
        <v>0</v>
      </c>
      <c r="E22" s="26">
        <v>0</v>
      </c>
      <c r="F22" s="26">
        <v>0</v>
      </c>
      <c r="G22" s="26">
        <f t="shared" si="1"/>
        <v>0</v>
      </c>
      <c r="H22" s="25"/>
      <c r="I22" s="27" t="e">
        <f t="shared" si="2"/>
        <v>#DIV/0!</v>
      </c>
      <c r="J22" s="10"/>
    </row>
    <row r="23" spans="1:11" ht="13.8" hidden="1" x14ac:dyDescent="0.3">
      <c r="A23">
        <f t="shared" si="0"/>
        <v>14</v>
      </c>
      <c r="B23" s="30" t="s">
        <v>448</v>
      </c>
      <c r="C23" s="24" t="s">
        <v>447</v>
      </c>
      <c r="D23" s="26">
        <v>0</v>
      </c>
      <c r="E23" s="26">
        <v>0</v>
      </c>
      <c r="F23" s="26">
        <v>0</v>
      </c>
      <c r="G23" s="26">
        <f t="shared" si="1"/>
        <v>0</v>
      </c>
      <c r="H23" s="25"/>
      <c r="I23" s="27" t="e">
        <f t="shared" si="2"/>
        <v>#DIV/0!</v>
      </c>
      <c r="J23" s="10"/>
    </row>
    <row r="24" spans="1:11" ht="13.8" hidden="1" x14ac:dyDescent="0.3">
      <c r="A24">
        <f t="shared" si="0"/>
        <v>14</v>
      </c>
      <c r="B24" s="24" t="s">
        <v>44</v>
      </c>
      <c r="C24" s="24" t="s">
        <v>45</v>
      </c>
      <c r="D24" s="26">
        <v>16319652.4</v>
      </c>
      <c r="E24" s="26">
        <v>6143302</v>
      </c>
      <c r="F24" s="26">
        <v>0</v>
      </c>
      <c r="G24" s="26">
        <f t="shared" si="1"/>
        <v>6143302</v>
      </c>
      <c r="H24" s="25"/>
      <c r="I24" s="27">
        <f t="shared" si="2"/>
        <v>0</v>
      </c>
      <c r="J24" s="10"/>
    </row>
    <row r="25" spans="1:11" ht="13.8" hidden="1" x14ac:dyDescent="0.3">
      <c r="A25">
        <f t="shared" si="0"/>
        <v>10</v>
      </c>
      <c r="B25" s="18" t="s">
        <v>46</v>
      </c>
      <c r="C25" s="18" t="s">
        <v>47</v>
      </c>
      <c r="D25" s="21">
        <f>SUM(D26:D26)</f>
        <v>0</v>
      </c>
      <c r="E25" s="21">
        <f>SUM(E26:E26)</f>
        <v>0</v>
      </c>
      <c r="F25" s="21">
        <f>SUM(F26:F26)</f>
        <v>0</v>
      </c>
      <c r="G25" s="21">
        <f>SUM(G26:G26)</f>
        <v>0</v>
      </c>
      <c r="H25" s="23"/>
      <c r="I25" s="22" t="e">
        <f t="shared" si="2"/>
        <v>#DIV/0!</v>
      </c>
      <c r="J25" s="10"/>
    </row>
    <row r="26" spans="1:11" ht="13.8" hidden="1" x14ac:dyDescent="0.3">
      <c r="A26">
        <f t="shared" si="0"/>
        <v>14</v>
      </c>
      <c r="B26" s="24" t="s">
        <v>48</v>
      </c>
      <c r="C26" s="24" t="s">
        <v>49</v>
      </c>
      <c r="D26" s="26">
        <v>0</v>
      </c>
      <c r="E26" s="26">
        <v>0</v>
      </c>
      <c r="F26" s="26">
        <v>0</v>
      </c>
      <c r="G26" s="26">
        <f t="shared" si="1"/>
        <v>0</v>
      </c>
      <c r="H26" s="25"/>
      <c r="I26" s="27" t="e">
        <f>+F26/E26</f>
        <v>#DIV/0!</v>
      </c>
      <c r="J26" s="10"/>
    </row>
    <row r="27" spans="1:11" ht="13.8" hidden="1" x14ac:dyDescent="0.3">
      <c r="A27">
        <f t="shared" si="0"/>
        <v>10</v>
      </c>
      <c r="B27" s="31" t="s">
        <v>378</v>
      </c>
      <c r="C27" s="24" t="s">
        <v>117</v>
      </c>
      <c r="D27" s="21">
        <f>+D28</f>
        <v>0</v>
      </c>
      <c r="E27" s="21">
        <f>+E28</f>
        <v>0</v>
      </c>
      <c r="F27" s="21">
        <f t="shared" ref="F27:G27" si="7">+F28</f>
        <v>0</v>
      </c>
      <c r="G27" s="21">
        <f t="shared" si="7"/>
        <v>0</v>
      </c>
      <c r="H27" s="25"/>
      <c r="I27" s="22" t="e">
        <f>+F27/E27</f>
        <v>#DIV/0!</v>
      </c>
      <c r="J27" s="10"/>
    </row>
    <row r="28" spans="1:11" ht="13.8" hidden="1" x14ac:dyDescent="0.3">
      <c r="A28">
        <f t="shared" si="0"/>
        <v>14</v>
      </c>
      <c r="B28" s="30" t="s">
        <v>379</v>
      </c>
      <c r="C28" s="24" t="s">
        <v>380</v>
      </c>
      <c r="D28" s="26">
        <v>0</v>
      </c>
      <c r="E28" s="26">
        <v>0</v>
      </c>
      <c r="F28" s="26">
        <v>0</v>
      </c>
      <c r="G28" s="26">
        <f t="shared" si="1"/>
        <v>0</v>
      </c>
      <c r="H28" s="25"/>
      <c r="I28" s="27" t="e">
        <f t="shared" ref="I28" si="8">+F28/E28</f>
        <v>#DIV/0!</v>
      </c>
      <c r="J28" s="10"/>
    </row>
    <row r="29" spans="1:11" ht="13.8" hidden="1" x14ac:dyDescent="0.3">
      <c r="A29">
        <f t="shared" si="0"/>
        <v>10</v>
      </c>
      <c r="B29" s="18" t="s">
        <v>50</v>
      </c>
      <c r="C29" s="18" t="s">
        <v>51</v>
      </c>
      <c r="D29" s="21">
        <f>+D30</f>
        <v>0</v>
      </c>
      <c r="E29" s="21">
        <f>+E30</f>
        <v>0</v>
      </c>
      <c r="F29" s="21">
        <f>+F30</f>
        <v>0</v>
      </c>
      <c r="G29" s="21">
        <f>+G30</f>
        <v>0</v>
      </c>
      <c r="H29" s="23"/>
      <c r="I29" s="22" t="e">
        <f t="shared" si="2"/>
        <v>#DIV/0!</v>
      </c>
      <c r="J29" s="10"/>
    </row>
    <row r="30" spans="1:11" ht="13.8" hidden="1" x14ac:dyDescent="0.3">
      <c r="A30">
        <f t="shared" si="0"/>
        <v>14</v>
      </c>
      <c r="B30" s="24" t="s">
        <v>52</v>
      </c>
      <c r="C30" s="24" t="s">
        <v>53</v>
      </c>
      <c r="D30" s="26">
        <v>0</v>
      </c>
      <c r="E30" s="26">
        <v>0</v>
      </c>
      <c r="F30" s="26">
        <v>0</v>
      </c>
      <c r="G30" s="26">
        <f t="shared" si="1"/>
        <v>0</v>
      </c>
      <c r="H30" s="25"/>
      <c r="I30" s="27" t="e">
        <f t="shared" si="2"/>
        <v>#DIV/0!</v>
      </c>
      <c r="J30" s="10"/>
    </row>
    <row r="31" spans="1:11" ht="13.8" x14ac:dyDescent="0.3">
      <c r="A31">
        <f t="shared" si="0"/>
        <v>4</v>
      </c>
      <c r="B31" s="18" t="s">
        <v>54</v>
      </c>
      <c r="C31" s="18" t="s">
        <v>55</v>
      </c>
      <c r="D31" s="21">
        <f>+D32+D129</f>
        <v>20021786058.385002</v>
      </c>
      <c r="E31" s="21">
        <f>+E32+E129</f>
        <v>30481437952</v>
      </c>
      <c r="F31" s="21">
        <f>+F32+F129</f>
        <v>24445386422</v>
      </c>
      <c r="G31" s="28">
        <f t="shared" si="1"/>
        <v>6036051530</v>
      </c>
      <c r="H31" s="23"/>
      <c r="I31" s="22">
        <f t="shared" si="2"/>
        <v>0.8019761554718926</v>
      </c>
      <c r="J31" s="10"/>
    </row>
    <row r="32" spans="1:11" ht="13.8" x14ac:dyDescent="0.3">
      <c r="A32">
        <f t="shared" si="0"/>
        <v>6</v>
      </c>
      <c r="B32" s="31" t="s">
        <v>56</v>
      </c>
      <c r="C32" s="18" t="s">
        <v>57</v>
      </c>
      <c r="D32" s="21">
        <f>+D33+D38+D49+D93+D36</f>
        <v>939236383</v>
      </c>
      <c r="E32" s="21">
        <v>1924087143</v>
      </c>
      <c r="F32" s="21">
        <v>1004686729</v>
      </c>
      <c r="G32" s="28">
        <f>+E32-F32</f>
        <v>919400414</v>
      </c>
      <c r="H32" s="23"/>
      <c r="I32" s="22">
        <f t="shared" si="2"/>
        <v>0.52216279946318422</v>
      </c>
      <c r="J32" s="10"/>
      <c r="K32" s="33"/>
    </row>
    <row r="33" spans="1:12" ht="13.8" hidden="1" x14ac:dyDescent="0.3">
      <c r="A33">
        <f t="shared" si="0"/>
        <v>8</v>
      </c>
      <c r="B33" s="31" t="s">
        <v>491</v>
      </c>
      <c r="C33" s="18" t="s">
        <v>319</v>
      </c>
      <c r="D33" s="21">
        <v>0</v>
      </c>
      <c r="E33" s="21">
        <v>0</v>
      </c>
      <c r="F33" s="21">
        <f>+F34</f>
        <v>0</v>
      </c>
      <c r="G33" s="28">
        <f t="shared" si="1"/>
        <v>0</v>
      </c>
      <c r="H33" s="23"/>
      <c r="I33" s="22" t="e">
        <f t="shared" si="2"/>
        <v>#DIV/0!</v>
      </c>
      <c r="J33" s="10"/>
    </row>
    <row r="34" spans="1:12" ht="13.8" hidden="1" x14ac:dyDescent="0.3">
      <c r="A34">
        <f t="shared" si="0"/>
        <v>10</v>
      </c>
      <c r="B34" s="31" t="s">
        <v>492</v>
      </c>
      <c r="C34" s="18" t="s">
        <v>319</v>
      </c>
      <c r="D34" s="21">
        <v>0</v>
      </c>
      <c r="E34" s="21">
        <v>0</v>
      </c>
      <c r="F34" s="21">
        <f>+F35</f>
        <v>0</v>
      </c>
      <c r="G34" s="28">
        <f t="shared" si="1"/>
        <v>0</v>
      </c>
      <c r="H34" s="23"/>
      <c r="I34" s="22" t="e">
        <f t="shared" si="2"/>
        <v>#DIV/0!</v>
      </c>
      <c r="J34" s="10"/>
    </row>
    <row r="35" spans="1:12" ht="13.8" hidden="1" x14ac:dyDescent="0.3">
      <c r="A35">
        <f t="shared" si="0"/>
        <v>14</v>
      </c>
      <c r="B35" s="30" t="s">
        <v>321</v>
      </c>
      <c r="C35" s="24" t="s">
        <v>320</v>
      </c>
      <c r="D35" s="26">
        <v>0</v>
      </c>
      <c r="E35" s="26">
        <v>0</v>
      </c>
      <c r="F35" s="26">
        <v>0</v>
      </c>
      <c r="G35" s="29">
        <f t="shared" si="1"/>
        <v>0</v>
      </c>
      <c r="H35" s="25"/>
      <c r="I35" s="27" t="e">
        <f t="shared" si="2"/>
        <v>#DIV/0!</v>
      </c>
      <c r="J35" s="10"/>
    </row>
    <row r="36" spans="1:12" ht="13.8" hidden="1" x14ac:dyDescent="0.3">
      <c r="A36">
        <f t="shared" si="0"/>
        <v>10</v>
      </c>
      <c r="B36" s="31" t="s">
        <v>493</v>
      </c>
      <c r="C36" s="18" t="s">
        <v>466</v>
      </c>
      <c r="D36" s="21">
        <f>+D37</f>
        <v>0</v>
      </c>
      <c r="E36" s="21">
        <f>+E37</f>
        <v>0</v>
      </c>
      <c r="F36" s="21">
        <f>+F37</f>
        <v>0</v>
      </c>
      <c r="G36" s="28">
        <f t="shared" si="1"/>
        <v>0</v>
      </c>
      <c r="H36" s="23"/>
      <c r="I36" s="22" t="e">
        <f t="shared" si="2"/>
        <v>#DIV/0!</v>
      </c>
      <c r="J36" s="10"/>
    </row>
    <row r="37" spans="1:12" ht="13.8" hidden="1" x14ac:dyDescent="0.3">
      <c r="A37">
        <f t="shared" si="0"/>
        <v>14</v>
      </c>
      <c r="B37" s="30" t="s">
        <v>465</v>
      </c>
      <c r="C37" s="24" t="s">
        <v>467</v>
      </c>
      <c r="D37" s="26">
        <v>0</v>
      </c>
      <c r="E37" s="26">
        <v>0</v>
      </c>
      <c r="F37" s="26">
        <v>0</v>
      </c>
      <c r="G37" s="29">
        <f t="shared" si="1"/>
        <v>0</v>
      </c>
      <c r="H37" s="25"/>
      <c r="I37" s="27" t="e">
        <f t="shared" si="2"/>
        <v>#DIV/0!</v>
      </c>
      <c r="J37" s="10"/>
    </row>
    <row r="38" spans="1:12" ht="13.8" hidden="1" x14ac:dyDescent="0.3">
      <c r="A38">
        <f t="shared" si="0"/>
        <v>8</v>
      </c>
      <c r="B38" s="31" t="s">
        <v>59</v>
      </c>
      <c r="C38" s="18" t="s">
        <v>60</v>
      </c>
      <c r="D38" s="21">
        <f>+D46+D39+D43</f>
        <v>195886000</v>
      </c>
      <c r="E38" s="21">
        <f>+E46+E39+E43</f>
        <v>213731594</v>
      </c>
      <c r="F38" s="21">
        <f t="shared" ref="F38" si="9">+F46+F39+F43</f>
        <v>13855534</v>
      </c>
      <c r="G38" s="21">
        <f>+G46+G39</f>
        <v>195886000</v>
      </c>
      <c r="H38" s="23"/>
      <c r="I38" s="22">
        <f>+F38/E38</f>
        <v>6.4826793927340476E-2</v>
      </c>
      <c r="J38" s="10"/>
    </row>
    <row r="39" spans="1:12" ht="13.8" hidden="1" x14ac:dyDescent="0.3">
      <c r="A39">
        <f t="shared" si="0"/>
        <v>10</v>
      </c>
      <c r="B39" s="31" t="s">
        <v>494</v>
      </c>
      <c r="C39" s="18" t="s">
        <v>322</v>
      </c>
      <c r="D39" s="21">
        <f>SUM(D40:D42)</f>
        <v>0</v>
      </c>
      <c r="E39" s="21">
        <f>SUM(E40:E42)</f>
        <v>11953200</v>
      </c>
      <c r="F39" s="21">
        <f>SUM(F40:F42)</f>
        <v>11953200</v>
      </c>
      <c r="G39" s="21">
        <f t="shared" ref="G39" si="10">SUM(G40:G42)</f>
        <v>0</v>
      </c>
      <c r="H39" s="23"/>
      <c r="I39" s="22">
        <f>+F39/E39</f>
        <v>1</v>
      </c>
      <c r="J39" s="10"/>
    </row>
    <row r="40" spans="1:12" ht="13.8" hidden="1" x14ac:dyDescent="0.3">
      <c r="A40">
        <f t="shared" si="0"/>
        <v>14</v>
      </c>
      <c r="B40" s="30" t="s">
        <v>323</v>
      </c>
      <c r="C40" s="24" t="s">
        <v>324</v>
      </c>
      <c r="D40" s="26">
        <v>0</v>
      </c>
      <c r="E40" s="26">
        <v>1837500</v>
      </c>
      <c r="F40" s="26">
        <v>1837500</v>
      </c>
      <c r="G40" s="29">
        <f t="shared" si="1"/>
        <v>0</v>
      </c>
      <c r="H40" s="25"/>
      <c r="I40" s="27">
        <f t="shared" ref="I40:I42" si="11">+F40/E40</f>
        <v>1</v>
      </c>
      <c r="J40" s="10"/>
    </row>
    <row r="41" spans="1:12" ht="13.8" hidden="1" x14ac:dyDescent="0.3">
      <c r="A41">
        <f t="shared" si="0"/>
        <v>14</v>
      </c>
      <c r="B41" s="30" t="s">
        <v>325</v>
      </c>
      <c r="C41" s="24" t="s">
        <v>326</v>
      </c>
      <c r="D41" s="26">
        <v>0</v>
      </c>
      <c r="E41" s="26">
        <v>9294600</v>
      </c>
      <c r="F41" s="26">
        <v>9294600</v>
      </c>
      <c r="G41" s="29">
        <f t="shared" si="1"/>
        <v>0</v>
      </c>
      <c r="H41" s="25"/>
      <c r="I41" s="27">
        <f t="shared" si="11"/>
        <v>1</v>
      </c>
      <c r="J41" s="10"/>
    </row>
    <row r="42" spans="1:12" ht="13.8" hidden="1" x14ac:dyDescent="0.3">
      <c r="A42">
        <f t="shared" si="0"/>
        <v>14</v>
      </c>
      <c r="B42" s="30" t="s">
        <v>327</v>
      </c>
      <c r="C42" s="24" t="s">
        <v>328</v>
      </c>
      <c r="D42" s="26">
        <v>0</v>
      </c>
      <c r="E42" s="26">
        <v>821100</v>
      </c>
      <c r="F42" s="26">
        <v>821100</v>
      </c>
      <c r="G42" s="29">
        <f t="shared" si="1"/>
        <v>0</v>
      </c>
      <c r="H42" s="25"/>
      <c r="I42" s="27">
        <f t="shared" si="11"/>
        <v>1</v>
      </c>
      <c r="J42" s="10"/>
    </row>
    <row r="43" spans="1:12" ht="13.8" hidden="1" x14ac:dyDescent="0.3">
      <c r="A43">
        <f t="shared" si="0"/>
        <v>10</v>
      </c>
      <c r="B43" s="31" t="s">
        <v>495</v>
      </c>
      <c r="C43" s="18" t="s">
        <v>500</v>
      </c>
      <c r="D43" s="21">
        <f>+D44+D45</f>
        <v>0</v>
      </c>
      <c r="E43" s="21">
        <f t="shared" ref="E43:F43" si="12">+E44+E45</f>
        <v>5892394</v>
      </c>
      <c r="F43" s="21">
        <f t="shared" si="12"/>
        <v>1902334</v>
      </c>
      <c r="G43" s="21">
        <f t="shared" ref="G43" si="13">SUM(G44:G46)</f>
        <v>199876060</v>
      </c>
      <c r="H43" s="23"/>
      <c r="I43" s="22">
        <f>+F43/E43</f>
        <v>0.3228456888660195</v>
      </c>
      <c r="J43" s="10"/>
    </row>
    <row r="44" spans="1:12" ht="13.8" hidden="1" x14ac:dyDescent="0.3">
      <c r="A44">
        <f t="shared" si="0"/>
        <v>14</v>
      </c>
      <c r="B44" s="30" t="s">
        <v>496</v>
      </c>
      <c r="C44" s="24" t="s">
        <v>498</v>
      </c>
      <c r="D44" s="26">
        <v>0</v>
      </c>
      <c r="E44" s="26">
        <v>4349569</v>
      </c>
      <c r="F44" s="26">
        <v>1048509</v>
      </c>
      <c r="G44" s="29">
        <f t="shared" ref="G44:G45" si="14">+E44-F44</f>
        <v>3301060</v>
      </c>
      <c r="H44" s="25"/>
      <c r="I44" s="27">
        <f t="shared" ref="I44:I45" si="15">+F44/E44</f>
        <v>0.24106043610297939</v>
      </c>
      <c r="J44" s="10"/>
    </row>
    <row r="45" spans="1:12" ht="13.8" hidden="1" x14ac:dyDescent="0.3">
      <c r="A45">
        <f t="shared" si="0"/>
        <v>14</v>
      </c>
      <c r="B45" s="30" t="s">
        <v>497</v>
      </c>
      <c r="C45" s="24" t="s">
        <v>499</v>
      </c>
      <c r="D45" s="26">
        <v>0</v>
      </c>
      <c r="E45" s="26">
        <v>1542825</v>
      </c>
      <c r="F45" s="26">
        <v>853825</v>
      </c>
      <c r="G45" s="29">
        <f t="shared" si="14"/>
        <v>689000</v>
      </c>
      <c r="H45" s="25"/>
      <c r="I45" s="27">
        <f t="shared" si="15"/>
        <v>0.55341662210555309</v>
      </c>
      <c r="J45" s="10"/>
    </row>
    <row r="46" spans="1:12" ht="13.8" hidden="1" x14ac:dyDescent="0.3">
      <c r="A46">
        <f t="shared" si="0"/>
        <v>10</v>
      </c>
      <c r="B46" s="31" t="s">
        <v>61</v>
      </c>
      <c r="C46" s="18" t="s">
        <v>62</v>
      </c>
      <c r="D46" s="21">
        <f>SUM(D47:D48)</f>
        <v>195886000</v>
      </c>
      <c r="E46" s="21">
        <f>SUM(E47:E48)</f>
        <v>195886000</v>
      </c>
      <c r="F46" s="21">
        <f>SUM(F47:F48)</f>
        <v>0</v>
      </c>
      <c r="G46" s="28">
        <f t="shared" si="1"/>
        <v>195886000</v>
      </c>
      <c r="H46" s="23"/>
      <c r="I46" s="22">
        <f t="shared" si="2"/>
        <v>0</v>
      </c>
      <c r="J46" s="10"/>
    </row>
    <row r="47" spans="1:12" ht="13.8" hidden="1" x14ac:dyDescent="0.3">
      <c r="A47">
        <f t="shared" si="0"/>
        <v>14</v>
      </c>
      <c r="B47" s="30" t="s">
        <v>63</v>
      </c>
      <c r="C47" s="24" t="s">
        <v>62</v>
      </c>
      <c r="D47" s="26">
        <v>195886000</v>
      </c>
      <c r="E47" s="26">
        <v>195886000</v>
      </c>
      <c r="F47" s="26">
        <v>0</v>
      </c>
      <c r="G47" s="29">
        <f t="shared" si="1"/>
        <v>195886000</v>
      </c>
      <c r="H47" s="25"/>
      <c r="I47" s="27">
        <f t="shared" si="2"/>
        <v>0</v>
      </c>
      <c r="J47" s="10"/>
    </row>
    <row r="48" spans="1:12" ht="13.8" hidden="1" x14ac:dyDescent="0.3">
      <c r="A48">
        <f t="shared" si="0"/>
        <v>14</v>
      </c>
      <c r="B48" s="30" t="s">
        <v>63</v>
      </c>
      <c r="C48" s="24" t="s">
        <v>64</v>
      </c>
      <c r="D48" s="26">
        <v>0</v>
      </c>
      <c r="E48" s="26">
        <v>0</v>
      </c>
      <c r="F48" s="26">
        <v>0</v>
      </c>
      <c r="G48" s="29">
        <f t="shared" si="1"/>
        <v>0</v>
      </c>
      <c r="H48" s="25"/>
      <c r="I48" s="27" t="e">
        <f t="shared" si="2"/>
        <v>#DIV/0!</v>
      </c>
      <c r="J48" s="10"/>
      <c r="L48" s="33"/>
    </row>
    <row r="49" spans="1:10" ht="13.8" hidden="1" x14ac:dyDescent="0.3">
      <c r="A49">
        <f t="shared" si="0"/>
        <v>8</v>
      </c>
      <c r="B49" s="31" t="s">
        <v>65</v>
      </c>
      <c r="C49" s="18" t="s">
        <v>66</v>
      </c>
      <c r="D49" s="21">
        <f>+D52+D57+D61+D68+D74+D81+D88+D50</f>
        <v>297230399</v>
      </c>
      <c r="E49" s="21">
        <f>+E52+E57+E61+E68+E74+E81+E88+E50</f>
        <v>275547028</v>
      </c>
      <c r="F49" s="21">
        <f>+F52+F57+F61+F68+F74+F81+F88+F50</f>
        <v>44176678</v>
      </c>
      <c r="G49" s="28">
        <f>+E49-F49</f>
        <v>231370350</v>
      </c>
      <c r="H49" s="23"/>
      <c r="I49" s="22">
        <f t="shared" si="2"/>
        <v>0.16032355101286014</v>
      </c>
      <c r="J49" s="10"/>
    </row>
    <row r="50" spans="1:10" ht="13.8" hidden="1" x14ac:dyDescent="0.3">
      <c r="A50">
        <f t="shared" si="0"/>
        <v>10</v>
      </c>
      <c r="B50" s="31" t="s">
        <v>329</v>
      </c>
      <c r="C50" s="18" t="s">
        <v>331</v>
      </c>
      <c r="D50" s="21">
        <f>+D51</f>
        <v>0</v>
      </c>
      <c r="E50" s="21">
        <f>+E51</f>
        <v>148750</v>
      </c>
      <c r="F50" s="21">
        <f>+F51</f>
        <v>148750</v>
      </c>
      <c r="G50" s="28">
        <f>+G51</f>
        <v>0</v>
      </c>
      <c r="H50" s="23"/>
      <c r="I50" s="22">
        <f t="shared" si="2"/>
        <v>1</v>
      </c>
      <c r="J50" s="10"/>
    </row>
    <row r="51" spans="1:10" ht="13.8" hidden="1" x14ac:dyDescent="0.3">
      <c r="A51">
        <f t="shared" si="0"/>
        <v>14</v>
      </c>
      <c r="B51" s="30" t="s">
        <v>330</v>
      </c>
      <c r="C51" s="24" t="s">
        <v>331</v>
      </c>
      <c r="D51" s="26">
        <v>0</v>
      </c>
      <c r="E51" s="26">
        <v>148750</v>
      </c>
      <c r="F51" s="26">
        <v>148750</v>
      </c>
      <c r="G51" s="29">
        <f t="shared" si="1"/>
        <v>0</v>
      </c>
      <c r="H51" s="25"/>
      <c r="I51" s="27">
        <f t="shared" si="2"/>
        <v>1</v>
      </c>
      <c r="J51" s="10"/>
    </row>
    <row r="52" spans="1:10" ht="13.8" hidden="1" x14ac:dyDescent="0.3">
      <c r="A52">
        <f t="shared" si="0"/>
        <v>10</v>
      </c>
      <c r="B52" s="31" t="s">
        <v>67</v>
      </c>
      <c r="C52" s="18" t="s">
        <v>68</v>
      </c>
      <c r="D52" s="21">
        <f>SUM(D53:D56)</f>
        <v>98298000</v>
      </c>
      <c r="E52" s="21">
        <f>SUM(E53:E56)</f>
        <v>92049910</v>
      </c>
      <c r="F52" s="21">
        <f>SUM(F53:F56)</f>
        <v>18431910</v>
      </c>
      <c r="G52" s="28">
        <f>+E52-F52</f>
        <v>73618000</v>
      </c>
      <c r="H52" s="23"/>
      <c r="I52" s="22">
        <f t="shared" si="2"/>
        <v>0.20023821859250052</v>
      </c>
      <c r="J52" s="10"/>
    </row>
    <row r="53" spans="1:10" ht="13.8" hidden="1" x14ac:dyDescent="0.3">
      <c r="A53">
        <f t="shared" si="0"/>
        <v>14</v>
      </c>
      <c r="B53" s="30" t="s">
        <v>69</v>
      </c>
      <c r="C53" s="24" t="s">
        <v>70</v>
      </c>
      <c r="D53" s="26">
        <v>87376000</v>
      </c>
      <c r="E53" s="26">
        <v>80627910</v>
      </c>
      <c r="F53" s="26">
        <v>18431910</v>
      </c>
      <c r="G53" s="29">
        <f t="shared" si="1"/>
        <v>62196000</v>
      </c>
      <c r="H53" s="25"/>
      <c r="I53" s="27">
        <f t="shared" si="2"/>
        <v>0.228604586178657</v>
      </c>
      <c r="J53" s="10"/>
    </row>
    <row r="54" spans="1:10" ht="13.8" hidden="1" x14ac:dyDescent="0.3">
      <c r="A54">
        <f t="shared" si="0"/>
        <v>14</v>
      </c>
      <c r="B54" s="30" t="s">
        <v>394</v>
      </c>
      <c r="C54" s="24" t="s">
        <v>395</v>
      </c>
      <c r="D54" s="26">
        <v>0</v>
      </c>
      <c r="E54" s="26">
        <v>0</v>
      </c>
      <c r="F54" s="26">
        <v>0</v>
      </c>
      <c r="G54" s="29">
        <f t="shared" si="1"/>
        <v>0</v>
      </c>
      <c r="H54" s="25"/>
      <c r="I54" s="27" t="e">
        <f t="shared" si="2"/>
        <v>#DIV/0!</v>
      </c>
      <c r="J54" s="10"/>
    </row>
    <row r="55" spans="1:10" ht="13.8" hidden="1" x14ac:dyDescent="0.3">
      <c r="A55">
        <f t="shared" si="0"/>
        <v>14</v>
      </c>
      <c r="B55" s="24" t="s">
        <v>71</v>
      </c>
      <c r="C55" s="24" t="s">
        <v>72</v>
      </c>
      <c r="D55" s="26">
        <v>10922000</v>
      </c>
      <c r="E55" s="26">
        <v>10922000</v>
      </c>
      <c r="F55" s="26">
        <v>0</v>
      </c>
      <c r="G55" s="29">
        <f t="shared" si="1"/>
        <v>10922000</v>
      </c>
      <c r="H55" s="25"/>
      <c r="I55" s="27">
        <f t="shared" si="2"/>
        <v>0</v>
      </c>
      <c r="J55" s="10"/>
    </row>
    <row r="56" spans="1:10" ht="13.8" hidden="1" x14ac:dyDescent="0.3">
      <c r="A56">
        <f t="shared" si="0"/>
        <v>14</v>
      </c>
      <c r="B56" s="30" t="s">
        <v>381</v>
      </c>
      <c r="C56" s="24" t="s">
        <v>382</v>
      </c>
      <c r="D56" s="26">
        <v>0</v>
      </c>
      <c r="E56" s="26">
        <v>500000</v>
      </c>
      <c r="F56" s="26">
        <v>0</v>
      </c>
      <c r="G56" s="29">
        <f t="shared" si="1"/>
        <v>500000</v>
      </c>
      <c r="H56" s="25"/>
      <c r="I56" s="27">
        <f t="shared" si="2"/>
        <v>0</v>
      </c>
      <c r="J56" s="10"/>
    </row>
    <row r="57" spans="1:10" ht="13.8" hidden="1" x14ac:dyDescent="0.3">
      <c r="A57">
        <f t="shared" si="0"/>
        <v>10</v>
      </c>
      <c r="B57" s="18" t="s">
        <v>73</v>
      </c>
      <c r="C57" s="18" t="s">
        <v>74</v>
      </c>
      <c r="D57" s="21">
        <f>SUM(D58:D60)</f>
        <v>70993000</v>
      </c>
      <c r="E57" s="21">
        <f t="shared" ref="E57:F57" si="16">SUM(E58:E60)</f>
        <v>70993000</v>
      </c>
      <c r="F57" s="21">
        <f t="shared" si="16"/>
        <v>817005</v>
      </c>
      <c r="G57" s="28">
        <f>+E57-F57</f>
        <v>70175995</v>
      </c>
      <c r="H57" s="23"/>
      <c r="I57" s="22">
        <f t="shared" si="2"/>
        <v>1.1508247291986533E-2</v>
      </c>
      <c r="J57" s="10"/>
    </row>
    <row r="58" spans="1:10" ht="13.8" hidden="1" x14ac:dyDescent="0.3">
      <c r="A58">
        <f t="shared" si="0"/>
        <v>14</v>
      </c>
      <c r="B58" s="30" t="s">
        <v>431</v>
      </c>
      <c r="C58" s="24" t="s">
        <v>76</v>
      </c>
      <c r="D58" s="26">
        <v>0</v>
      </c>
      <c r="E58" s="26">
        <v>0</v>
      </c>
      <c r="F58" s="26">
        <v>0</v>
      </c>
      <c r="G58" s="29">
        <f t="shared" si="1"/>
        <v>0</v>
      </c>
      <c r="H58" s="23"/>
      <c r="I58" s="27" t="e">
        <f t="shared" si="2"/>
        <v>#DIV/0!</v>
      </c>
      <c r="J58" s="10"/>
    </row>
    <row r="59" spans="1:10" ht="13.8" hidden="1" x14ac:dyDescent="0.3">
      <c r="A59">
        <f t="shared" si="0"/>
        <v>14</v>
      </c>
      <c r="B59" s="24" t="s">
        <v>75</v>
      </c>
      <c r="C59" s="24" t="s">
        <v>76</v>
      </c>
      <c r="D59" s="26">
        <v>70993000</v>
      </c>
      <c r="E59" s="26">
        <v>70993000</v>
      </c>
      <c r="F59" s="26">
        <v>817005</v>
      </c>
      <c r="G59" s="29">
        <f t="shared" si="1"/>
        <v>70175995</v>
      </c>
      <c r="H59" s="25"/>
      <c r="I59" s="27">
        <f t="shared" si="2"/>
        <v>1.1508247291986533E-2</v>
      </c>
      <c r="J59" s="10"/>
    </row>
    <row r="60" spans="1:10" ht="13.8" hidden="1" x14ac:dyDescent="0.3">
      <c r="A60">
        <f t="shared" si="0"/>
        <v>14</v>
      </c>
      <c r="B60" s="30" t="s">
        <v>333</v>
      </c>
      <c r="C60" s="24" t="s">
        <v>332</v>
      </c>
      <c r="D60" s="26">
        <v>0</v>
      </c>
      <c r="E60" s="26">
        <v>0</v>
      </c>
      <c r="F60" s="26">
        <v>0</v>
      </c>
      <c r="G60" s="29">
        <f t="shared" si="1"/>
        <v>0</v>
      </c>
      <c r="H60" s="25"/>
      <c r="I60" s="27" t="e">
        <f t="shared" si="2"/>
        <v>#DIV/0!</v>
      </c>
      <c r="J60" s="10"/>
    </row>
    <row r="61" spans="1:10" ht="13.8" hidden="1" x14ac:dyDescent="0.3">
      <c r="A61">
        <f t="shared" si="0"/>
        <v>10</v>
      </c>
      <c r="B61" s="18" t="s">
        <v>77</v>
      </c>
      <c r="C61" s="18" t="s">
        <v>78</v>
      </c>
      <c r="D61" s="21">
        <f>SUM(D62:D67)</f>
        <v>37868399</v>
      </c>
      <c r="E61" s="21">
        <f t="shared" ref="E61:F61" si="17">SUM(E62:E67)</f>
        <v>24205649</v>
      </c>
      <c r="F61" s="21">
        <f t="shared" si="17"/>
        <v>6277250</v>
      </c>
      <c r="G61" s="28">
        <f>+E61-F61</f>
        <v>17928399</v>
      </c>
      <c r="H61" s="23"/>
      <c r="I61" s="22">
        <f t="shared" si="2"/>
        <v>0.25932996053937657</v>
      </c>
      <c r="J61" s="10"/>
    </row>
    <row r="62" spans="1:10" ht="13.8" hidden="1" x14ac:dyDescent="0.3">
      <c r="A62">
        <f t="shared" si="0"/>
        <v>14</v>
      </c>
      <c r="B62" s="30" t="s">
        <v>396</v>
      </c>
      <c r="C62" s="24" t="s">
        <v>397</v>
      </c>
      <c r="D62" s="26">
        <v>5872400</v>
      </c>
      <c r="E62" s="26">
        <v>8490400</v>
      </c>
      <c r="F62" s="26">
        <v>2618000</v>
      </c>
      <c r="G62" s="29">
        <f t="shared" si="1"/>
        <v>5872400</v>
      </c>
      <c r="H62" s="25"/>
      <c r="I62" s="27">
        <f t="shared" si="2"/>
        <v>0.30834825214359746</v>
      </c>
      <c r="J62" s="10"/>
    </row>
    <row r="63" spans="1:10" ht="13.8" hidden="1" x14ac:dyDescent="0.3">
      <c r="A63">
        <f t="shared" si="0"/>
        <v>14</v>
      </c>
      <c r="B63" s="30" t="s">
        <v>398</v>
      </c>
      <c r="C63" s="24" t="s">
        <v>399</v>
      </c>
      <c r="D63" s="26">
        <v>0</v>
      </c>
      <c r="E63" s="26">
        <v>0</v>
      </c>
      <c r="F63" s="26">
        <v>0</v>
      </c>
      <c r="G63" s="29">
        <f t="shared" si="1"/>
        <v>0</v>
      </c>
      <c r="H63" s="25"/>
      <c r="I63" s="27" t="e">
        <f t="shared" si="2"/>
        <v>#DIV/0!</v>
      </c>
      <c r="J63" s="10"/>
    </row>
    <row r="64" spans="1:10" ht="13.8" hidden="1" x14ac:dyDescent="0.3">
      <c r="A64">
        <f t="shared" si="0"/>
        <v>14</v>
      </c>
      <c r="B64" s="24" t="s">
        <v>79</v>
      </c>
      <c r="C64" s="24" t="s">
        <v>80</v>
      </c>
      <c r="D64" s="26">
        <v>31995999</v>
      </c>
      <c r="E64" s="26">
        <v>11995999</v>
      </c>
      <c r="F64" s="26">
        <v>0</v>
      </c>
      <c r="G64" s="29">
        <f t="shared" si="1"/>
        <v>11995999</v>
      </c>
      <c r="H64" s="25"/>
      <c r="I64" s="27">
        <f t="shared" si="2"/>
        <v>0</v>
      </c>
      <c r="J64" s="10"/>
    </row>
    <row r="65" spans="1:10" ht="13.8" hidden="1" x14ac:dyDescent="0.3">
      <c r="A65">
        <f t="shared" si="0"/>
        <v>14</v>
      </c>
      <c r="B65" s="30" t="s">
        <v>449</v>
      </c>
      <c r="C65" s="24" t="s">
        <v>450</v>
      </c>
      <c r="D65" s="26">
        <v>0</v>
      </c>
      <c r="E65" s="26">
        <v>0</v>
      </c>
      <c r="F65" s="26">
        <v>0</v>
      </c>
      <c r="G65" s="29">
        <f t="shared" si="1"/>
        <v>0</v>
      </c>
      <c r="H65" s="25"/>
      <c r="I65" s="27" t="e">
        <f t="shared" si="2"/>
        <v>#DIV/0!</v>
      </c>
      <c r="J65" s="10"/>
    </row>
    <row r="66" spans="1:10" ht="13.8" hidden="1" x14ac:dyDescent="0.3">
      <c r="A66">
        <f t="shared" si="0"/>
        <v>14</v>
      </c>
      <c r="B66" s="30" t="s">
        <v>334</v>
      </c>
      <c r="C66" s="24" t="s">
        <v>267</v>
      </c>
      <c r="D66" s="26">
        <v>0</v>
      </c>
      <c r="E66" s="26">
        <v>3659250</v>
      </c>
      <c r="F66" s="26">
        <v>3659250</v>
      </c>
      <c r="G66" s="29">
        <f t="shared" si="1"/>
        <v>0</v>
      </c>
      <c r="H66" s="25"/>
      <c r="I66" s="27">
        <f t="shared" si="2"/>
        <v>1</v>
      </c>
      <c r="J66" s="10"/>
    </row>
    <row r="67" spans="1:10" ht="13.8" hidden="1" x14ac:dyDescent="0.3">
      <c r="A67">
        <f t="shared" si="0"/>
        <v>14</v>
      </c>
      <c r="B67" s="30" t="s">
        <v>504</v>
      </c>
      <c r="C67" s="24" t="s">
        <v>505</v>
      </c>
      <c r="D67" s="26">
        <v>0</v>
      </c>
      <c r="E67" s="26">
        <v>60000</v>
      </c>
      <c r="F67" s="26">
        <v>0</v>
      </c>
      <c r="G67" s="29">
        <f t="shared" si="1"/>
        <v>60000</v>
      </c>
      <c r="H67" s="25"/>
      <c r="I67" s="27">
        <f t="shared" si="2"/>
        <v>0</v>
      </c>
      <c r="J67" s="10"/>
    </row>
    <row r="68" spans="1:10" ht="13.8" hidden="1" x14ac:dyDescent="0.3">
      <c r="A68">
        <f t="shared" si="0"/>
        <v>10</v>
      </c>
      <c r="B68" s="18" t="s">
        <v>81</v>
      </c>
      <c r="C68" s="18" t="s">
        <v>82</v>
      </c>
      <c r="D68" s="21">
        <f>SUM(D69:D73)</f>
        <v>60071000</v>
      </c>
      <c r="E68" s="21">
        <f>SUM(E69:E73)</f>
        <v>21097218</v>
      </c>
      <c r="F68" s="21">
        <f>SUM(F69:F73)</f>
        <v>12487860</v>
      </c>
      <c r="G68" s="28">
        <f t="shared" si="1"/>
        <v>8609358</v>
      </c>
      <c r="H68" s="23"/>
      <c r="I68" s="22">
        <f t="shared" si="2"/>
        <v>0.59191974979829098</v>
      </c>
      <c r="J68" s="10"/>
    </row>
    <row r="69" spans="1:10" ht="13.8" hidden="1" x14ac:dyDescent="0.3">
      <c r="A69">
        <f t="shared" si="0"/>
        <v>14</v>
      </c>
      <c r="B69" s="24" t="s">
        <v>83</v>
      </c>
      <c r="C69" s="24" t="s">
        <v>84</v>
      </c>
      <c r="D69" s="26">
        <v>0</v>
      </c>
      <c r="E69" s="26">
        <v>20000</v>
      </c>
      <c r="F69" s="26">
        <v>0</v>
      </c>
      <c r="G69" s="29">
        <f t="shared" si="1"/>
        <v>20000</v>
      </c>
      <c r="H69" s="25"/>
      <c r="I69" s="27">
        <f t="shared" si="2"/>
        <v>0</v>
      </c>
      <c r="J69" s="10"/>
    </row>
    <row r="70" spans="1:10" ht="13.8" hidden="1" x14ac:dyDescent="0.3">
      <c r="A70">
        <f t="shared" si="0"/>
        <v>14</v>
      </c>
      <c r="B70" s="24" t="s">
        <v>85</v>
      </c>
      <c r="C70" s="24" t="s">
        <v>86</v>
      </c>
      <c r="D70" s="26">
        <v>0</v>
      </c>
      <c r="E70" s="26">
        <v>0</v>
      </c>
      <c r="F70" s="26">
        <v>0</v>
      </c>
      <c r="G70" s="29">
        <f t="shared" si="1"/>
        <v>0</v>
      </c>
      <c r="H70" s="25"/>
      <c r="I70" s="27" t="e">
        <f t="shared" si="2"/>
        <v>#DIV/0!</v>
      </c>
      <c r="J70" s="10"/>
    </row>
    <row r="71" spans="1:10" ht="13.8" hidden="1" x14ac:dyDescent="0.3">
      <c r="A71">
        <f t="shared" si="0"/>
        <v>14</v>
      </c>
      <c r="B71" s="24" t="s">
        <v>87</v>
      </c>
      <c r="C71" s="24" t="s">
        <v>88</v>
      </c>
      <c r="D71" s="26">
        <v>60071000</v>
      </c>
      <c r="E71" s="26">
        <v>14377968</v>
      </c>
      <c r="F71" s="26">
        <v>11803610</v>
      </c>
      <c r="G71" s="29">
        <f t="shared" si="1"/>
        <v>2574358</v>
      </c>
      <c r="H71" s="25"/>
      <c r="I71" s="27">
        <f t="shared" si="2"/>
        <v>0.82095119421603946</v>
      </c>
      <c r="J71" s="10"/>
    </row>
    <row r="72" spans="1:10" ht="13.8" hidden="1" x14ac:dyDescent="0.3">
      <c r="A72">
        <f t="shared" si="0"/>
        <v>14</v>
      </c>
      <c r="B72" s="30" t="s">
        <v>401</v>
      </c>
      <c r="C72" s="24" t="s">
        <v>400</v>
      </c>
      <c r="D72" s="26">
        <v>0</v>
      </c>
      <c r="E72" s="26">
        <v>0</v>
      </c>
      <c r="F72" s="26">
        <v>0</v>
      </c>
      <c r="G72" s="29">
        <f t="shared" si="1"/>
        <v>0</v>
      </c>
      <c r="H72" s="25"/>
      <c r="I72" s="27" t="e">
        <f t="shared" si="2"/>
        <v>#DIV/0!</v>
      </c>
      <c r="J72" s="10"/>
    </row>
    <row r="73" spans="1:10" ht="13.8" hidden="1" x14ac:dyDescent="0.3">
      <c r="A73">
        <f t="shared" si="0"/>
        <v>14</v>
      </c>
      <c r="B73" s="30" t="s">
        <v>335</v>
      </c>
      <c r="C73" s="24" t="s">
        <v>336</v>
      </c>
      <c r="D73" s="26">
        <v>0</v>
      </c>
      <c r="E73" s="26">
        <v>6699250</v>
      </c>
      <c r="F73" s="26">
        <v>684250</v>
      </c>
      <c r="G73" s="29">
        <f t="shared" si="1"/>
        <v>6015000</v>
      </c>
      <c r="H73" s="25"/>
      <c r="I73" s="27">
        <f t="shared" si="2"/>
        <v>0.10213829906332798</v>
      </c>
      <c r="J73" s="10"/>
    </row>
    <row r="74" spans="1:10" ht="13.8" hidden="1" x14ac:dyDescent="0.3">
      <c r="A74">
        <f t="shared" si="0"/>
        <v>10</v>
      </c>
      <c r="B74" s="18" t="s">
        <v>89</v>
      </c>
      <c r="C74" s="18" t="s">
        <v>90</v>
      </c>
      <c r="D74" s="21">
        <f>SUM(D75:D80)</f>
        <v>0</v>
      </c>
      <c r="E74" s="21">
        <f>SUM(E75:E80)</f>
        <v>27337823</v>
      </c>
      <c r="F74" s="21">
        <f>SUM(F75:F80)</f>
        <v>1639225</v>
      </c>
      <c r="G74" s="28">
        <f t="shared" si="1"/>
        <v>25698598</v>
      </c>
      <c r="H74" s="23"/>
      <c r="I74" s="22">
        <f t="shared" si="2"/>
        <v>5.996179725064428E-2</v>
      </c>
      <c r="J74" s="10"/>
    </row>
    <row r="75" spans="1:10" ht="13.8" hidden="1" x14ac:dyDescent="0.3">
      <c r="A75">
        <f t="shared" ref="A75:A138" si="18">LEN(B75)</f>
        <v>14</v>
      </c>
      <c r="B75" s="30" t="s">
        <v>337</v>
      </c>
      <c r="C75" s="24" t="s">
        <v>338</v>
      </c>
      <c r="D75" s="26">
        <v>0</v>
      </c>
      <c r="E75" s="26">
        <v>20459998</v>
      </c>
      <c r="F75" s="26">
        <v>0</v>
      </c>
      <c r="G75" s="29">
        <f t="shared" ref="G75:G177" si="19">+E75-F75</f>
        <v>20459998</v>
      </c>
      <c r="H75" s="25"/>
      <c r="I75" s="27">
        <f t="shared" si="2"/>
        <v>0</v>
      </c>
      <c r="J75" s="10"/>
    </row>
    <row r="76" spans="1:10" ht="13.8" hidden="1" x14ac:dyDescent="0.3">
      <c r="A76">
        <f t="shared" si="18"/>
        <v>14</v>
      </c>
      <c r="B76" s="30" t="s">
        <v>339</v>
      </c>
      <c r="C76" s="24" t="s">
        <v>340</v>
      </c>
      <c r="D76" s="26">
        <v>0</v>
      </c>
      <c r="E76" s="26">
        <v>3390125</v>
      </c>
      <c r="F76" s="26">
        <v>104125</v>
      </c>
      <c r="G76" s="29">
        <f t="shared" si="19"/>
        <v>3286000</v>
      </c>
      <c r="H76" s="25"/>
      <c r="I76" s="27">
        <f t="shared" si="2"/>
        <v>3.0714206703292651E-2</v>
      </c>
      <c r="J76" s="10"/>
    </row>
    <row r="77" spans="1:10" ht="13.8" hidden="1" x14ac:dyDescent="0.3">
      <c r="A77">
        <f t="shared" si="18"/>
        <v>14</v>
      </c>
      <c r="B77" s="30" t="s">
        <v>91</v>
      </c>
      <c r="C77" s="24" t="s">
        <v>446</v>
      </c>
      <c r="D77" s="26">
        <v>0</v>
      </c>
      <c r="E77" s="26">
        <v>0</v>
      </c>
      <c r="F77" s="26">
        <v>0</v>
      </c>
      <c r="G77" s="29">
        <f t="shared" si="19"/>
        <v>0</v>
      </c>
      <c r="H77" s="25"/>
      <c r="I77" s="27" t="e">
        <f t="shared" si="2"/>
        <v>#DIV/0!</v>
      </c>
      <c r="J77" s="10"/>
    </row>
    <row r="78" spans="1:10" ht="13.8" hidden="1" x14ac:dyDescent="0.3">
      <c r="A78">
        <f t="shared" si="18"/>
        <v>14</v>
      </c>
      <c r="B78" s="30" t="s">
        <v>414</v>
      </c>
      <c r="C78" s="24" t="s">
        <v>415</v>
      </c>
      <c r="D78" s="26">
        <v>0</v>
      </c>
      <c r="E78" s="26">
        <v>1404200</v>
      </c>
      <c r="F78" s="26">
        <v>1404200</v>
      </c>
      <c r="G78" s="29">
        <f t="shared" si="19"/>
        <v>0</v>
      </c>
      <c r="H78" s="25"/>
      <c r="I78" s="27">
        <f t="shared" si="2"/>
        <v>1</v>
      </c>
      <c r="J78" s="10"/>
    </row>
    <row r="79" spans="1:10" ht="13.8" hidden="1" x14ac:dyDescent="0.3">
      <c r="A79">
        <f t="shared" si="18"/>
        <v>14</v>
      </c>
      <c r="B79" s="30" t="s">
        <v>341</v>
      </c>
      <c r="C79" s="24" t="s">
        <v>342</v>
      </c>
      <c r="D79" s="26">
        <v>0</v>
      </c>
      <c r="E79" s="26">
        <v>2083500</v>
      </c>
      <c r="F79" s="26">
        <v>130900</v>
      </c>
      <c r="G79" s="29">
        <f t="shared" si="19"/>
        <v>1952600</v>
      </c>
      <c r="H79" s="25"/>
      <c r="I79" s="27">
        <f t="shared" si="2"/>
        <v>6.2826973842092626E-2</v>
      </c>
      <c r="J79" s="10"/>
    </row>
    <row r="80" spans="1:10" ht="13.8" hidden="1" x14ac:dyDescent="0.3">
      <c r="A80">
        <f t="shared" si="18"/>
        <v>14</v>
      </c>
      <c r="B80" s="30" t="s">
        <v>403</v>
      </c>
      <c r="C80" s="24" t="s">
        <v>402</v>
      </c>
      <c r="D80" s="26">
        <v>0</v>
      </c>
      <c r="E80" s="26">
        <v>0</v>
      </c>
      <c r="F80" s="26">
        <v>0</v>
      </c>
      <c r="G80" s="29">
        <f t="shared" si="19"/>
        <v>0</v>
      </c>
      <c r="H80" s="25"/>
      <c r="I80" s="27" t="e">
        <f t="shared" si="2"/>
        <v>#DIV/0!</v>
      </c>
      <c r="J80" s="10"/>
    </row>
    <row r="81" spans="1:10" ht="13.8" hidden="1" x14ac:dyDescent="0.3">
      <c r="A81">
        <f t="shared" si="18"/>
        <v>10</v>
      </c>
      <c r="B81" s="18" t="s">
        <v>93</v>
      </c>
      <c r="C81" s="18" t="s">
        <v>94</v>
      </c>
      <c r="D81" s="21">
        <f>SUM(D82:D87)</f>
        <v>0</v>
      </c>
      <c r="E81" s="21">
        <f>SUM(E82:E87)</f>
        <v>2213298</v>
      </c>
      <c r="F81" s="21">
        <f>SUM(F82:F87)</f>
        <v>1873298</v>
      </c>
      <c r="G81" s="28">
        <f t="shared" si="19"/>
        <v>340000</v>
      </c>
      <c r="H81" s="23"/>
      <c r="I81" s="22">
        <f t="shared" si="2"/>
        <v>0.84638308985053079</v>
      </c>
      <c r="J81" s="10"/>
    </row>
    <row r="82" spans="1:10" ht="13.8" hidden="1" x14ac:dyDescent="0.3">
      <c r="A82">
        <f t="shared" si="18"/>
        <v>14</v>
      </c>
      <c r="B82" s="24" t="s">
        <v>95</v>
      </c>
      <c r="C82" s="24" t="s">
        <v>96</v>
      </c>
      <c r="D82" s="26">
        <v>0</v>
      </c>
      <c r="E82" s="26">
        <v>1689800</v>
      </c>
      <c r="F82" s="26">
        <v>1689800</v>
      </c>
      <c r="G82" s="29">
        <f t="shared" si="19"/>
        <v>0</v>
      </c>
      <c r="H82" s="25"/>
      <c r="I82" s="27">
        <f t="shared" si="2"/>
        <v>1</v>
      </c>
      <c r="J82" s="10"/>
    </row>
    <row r="83" spans="1:10" ht="13.8" hidden="1" x14ac:dyDescent="0.3">
      <c r="A83">
        <f t="shared" si="18"/>
        <v>14</v>
      </c>
      <c r="B83" s="30" t="s">
        <v>343</v>
      </c>
      <c r="C83" s="24" t="s">
        <v>344</v>
      </c>
      <c r="D83" s="26">
        <v>0</v>
      </c>
      <c r="E83" s="26">
        <v>0</v>
      </c>
      <c r="F83" s="26">
        <v>0</v>
      </c>
      <c r="G83" s="29">
        <f t="shared" si="19"/>
        <v>0</v>
      </c>
      <c r="H83" s="25"/>
      <c r="I83" s="27" t="e">
        <f t="shared" si="2"/>
        <v>#DIV/0!</v>
      </c>
      <c r="J83" s="10"/>
    </row>
    <row r="84" spans="1:10" ht="13.8" hidden="1" x14ac:dyDescent="0.3">
      <c r="A84">
        <f t="shared" si="18"/>
        <v>14</v>
      </c>
      <c r="B84" s="30" t="s">
        <v>345</v>
      </c>
      <c r="C84" s="24" t="s">
        <v>346</v>
      </c>
      <c r="D84" s="26">
        <v>0</v>
      </c>
      <c r="E84" s="26">
        <v>0</v>
      </c>
      <c r="F84" s="26">
        <v>0</v>
      </c>
      <c r="G84" s="29">
        <f t="shared" si="19"/>
        <v>0</v>
      </c>
      <c r="H84" s="25"/>
      <c r="I84" s="27" t="e">
        <f t="shared" si="2"/>
        <v>#DIV/0!</v>
      </c>
      <c r="J84" s="10"/>
    </row>
    <row r="85" spans="1:10" ht="13.8" hidden="1" x14ac:dyDescent="0.3">
      <c r="A85">
        <f t="shared" si="18"/>
        <v>14</v>
      </c>
      <c r="B85" s="24" t="s">
        <v>97</v>
      </c>
      <c r="C85" s="24" t="s">
        <v>98</v>
      </c>
      <c r="D85" s="26">
        <v>0</v>
      </c>
      <c r="E85" s="26">
        <v>0</v>
      </c>
      <c r="F85" s="26">
        <v>0</v>
      </c>
      <c r="G85" s="29">
        <f t="shared" si="19"/>
        <v>0</v>
      </c>
      <c r="H85" s="25"/>
      <c r="I85" s="27" t="e">
        <f t="shared" si="2"/>
        <v>#DIV/0!</v>
      </c>
      <c r="J85" s="10"/>
    </row>
    <row r="86" spans="1:10" ht="13.8" hidden="1" x14ac:dyDescent="0.3">
      <c r="A86">
        <f t="shared" si="18"/>
        <v>14</v>
      </c>
      <c r="B86" s="30" t="s">
        <v>347</v>
      </c>
      <c r="C86" s="24" t="s">
        <v>348</v>
      </c>
      <c r="D86" s="26">
        <v>0</v>
      </c>
      <c r="E86" s="26">
        <v>0</v>
      </c>
      <c r="F86" s="26">
        <v>0</v>
      </c>
      <c r="G86" s="29">
        <f t="shared" si="19"/>
        <v>0</v>
      </c>
      <c r="H86" s="25"/>
      <c r="I86" s="27" t="e">
        <f t="shared" si="2"/>
        <v>#DIV/0!</v>
      </c>
      <c r="J86" s="10"/>
    </row>
    <row r="87" spans="1:10" ht="13.8" hidden="1" x14ac:dyDescent="0.3">
      <c r="A87">
        <f t="shared" si="18"/>
        <v>14</v>
      </c>
      <c r="B87" s="30" t="s">
        <v>349</v>
      </c>
      <c r="C87" s="24" t="s">
        <v>350</v>
      </c>
      <c r="D87" s="26">
        <v>0</v>
      </c>
      <c r="E87" s="26">
        <v>523498</v>
      </c>
      <c r="F87" s="26">
        <v>183498</v>
      </c>
      <c r="G87" s="29">
        <f t="shared" si="19"/>
        <v>340000</v>
      </c>
      <c r="H87" s="25"/>
      <c r="I87" s="27">
        <f t="shared" si="2"/>
        <v>0.35052282912255633</v>
      </c>
      <c r="J87" s="10"/>
    </row>
    <row r="88" spans="1:10" ht="13.8" hidden="1" x14ac:dyDescent="0.3">
      <c r="A88">
        <f t="shared" si="18"/>
        <v>10</v>
      </c>
      <c r="B88" s="18" t="s">
        <v>99</v>
      </c>
      <c r="C88" s="18" t="s">
        <v>100</v>
      </c>
      <c r="D88" s="21">
        <f>SUM(D89:D92)</f>
        <v>30000000</v>
      </c>
      <c r="E88" s="21">
        <f>SUM(E89:E92)</f>
        <v>37501380</v>
      </c>
      <c r="F88" s="21">
        <f>SUM(F89:F92)</f>
        <v>2501380</v>
      </c>
      <c r="G88" s="28">
        <f t="shared" si="19"/>
        <v>35000000</v>
      </c>
      <c r="H88" s="23"/>
      <c r="I88" s="22">
        <f t="shared" si="2"/>
        <v>6.6701012069422513E-2</v>
      </c>
      <c r="J88" s="10"/>
    </row>
    <row r="89" spans="1:10" ht="13.8" hidden="1" x14ac:dyDescent="0.3">
      <c r="A89">
        <f t="shared" si="18"/>
        <v>16</v>
      </c>
      <c r="B89" s="30" t="s">
        <v>351</v>
      </c>
      <c r="C89" s="24" t="s">
        <v>352</v>
      </c>
      <c r="D89" s="26">
        <v>0</v>
      </c>
      <c r="E89" s="26">
        <v>0</v>
      </c>
      <c r="F89" s="26">
        <v>0</v>
      </c>
      <c r="G89" s="29">
        <f t="shared" si="19"/>
        <v>0</v>
      </c>
      <c r="H89" s="23"/>
      <c r="I89" s="27" t="e">
        <f t="shared" si="2"/>
        <v>#DIV/0!</v>
      </c>
      <c r="J89" s="10"/>
    </row>
    <row r="90" spans="1:10" ht="13.8" hidden="1" x14ac:dyDescent="0.3">
      <c r="A90">
        <f t="shared" si="18"/>
        <v>14</v>
      </c>
      <c r="B90" s="30" t="s">
        <v>468</v>
      </c>
      <c r="C90" s="24" t="s">
        <v>469</v>
      </c>
      <c r="D90" s="26">
        <v>0</v>
      </c>
      <c r="E90" s="26">
        <v>0</v>
      </c>
      <c r="F90" s="26">
        <v>0</v>
      </c>
      <c r="G90" s="29">
        <f t="shared" si="19"/>
        <v>0</v>
      </c>
      <c r="H90" s="23"/>
      <c r="I90" s="27" t="e">
        <f t="shared" si="2"/>
        <v>#DIV/0!</v>
      </c>
      <c r="J90" s="10"/>
    </row>
    <row r="91" spans="1:10" ht="13.8" hidden="1" x14ac:dyDescent="0.3">
      <c r="A91">
        <f t="shared" si="18"/>
        <v>14</v>
      </c>
      <c r="B91" s="30" t="s">
        <v>470</v>
      </c>
      <c r="C91" s="24" t="s">
        <v>471</v>
      </c>
      <c r="D91" s="26">
        <v>0</v>
      </c>
      <c r="E91" s="26">
        <v>0</v>
      </c>
      <c r="F91" s="26">
        <v>0</v>
      </c>
      <c r="G91" s="29">
        <f t="shared" si="19"/>
        <v>0</v>
      </c>
      <c r="H91" s="23"/>
      <c r="I91" s="27" t="e">
        <f t="shared" si="2"/>
        <v>#DIV/0!</v>
      </c>
      <c r="J91" s="10"/>
    </row>
    <row r="92" spans="1:10" ht="13.8" hidden="1" x14ac:dyDescent="0.3">
      <c r="A92">
        <f t="shared" si="18"/>
        <v>14</v>
      </c>
      <c r="B92" s="24" t="s">
        <v>101</v>
      </c>
      <c r="C92" s="24" t="s">
        <v>486</v>
      </c>
      <c r="D92" s="26">
        <v>30000000</v>
      </c>
      <c r="E92" s="26">
        <v>37501380</v>
      </c>
      <c r="F92" s="26">
        <v>2501380</v>
      </c>
      <c r="G92" s="29">
        <f t="shared" si="19"/>
        <v>35000000</v>
      </c>
      <c r="H92" s="25"/>
      <c r="I92" s="27">
        <f t="shared" si="2"/>
        <v>6.6701012069422513E-2</v>
      </c>
      <c r="J92" s="10"/>
    </row>
    <row r="93" spans="1:10" ht="13.8" hidden="1" x14ac:dyDescent="0.3">
      <c r="A93">
        <f t="shared" si="18"/>
        <v>8</v>
      </c>
      <c r="B93" s="18" t="s">
        <v>102</v>
      </c>
      <c r="C93" s="18" t="s">
        <v>103</v>
      </c>
      <c r="D93" s="21">
        <f>+D94+D99+D110+D113+D120+D127+D105+D123</f>
        <v>446119984</v>
      </c>
      <c r="E93" s="21">
        <f>+E94+E99+E110+E113+E120+E127+E105+E123</f>
        <v>501573554</v>
      </c>
      <c r="F93" s="21">
        <f>+F94+F99+F110+F113+F120+F127+F105+F123</f>
        <v>106840785</v>
      </c>
      <c r="G93" s="28">
        <f t="shared" si="19"/>
        <v>394732769</v>
      </c>
      <c r="H93" s="23"/>
      <c r="I93" s="22">
        <f t="shared" si="2"/>
        <v>0.21301120074604252</v>
      </c>
      <c r="J93" s="10"/>
    </row>
    <row r="94" spans="1:10" ht="13.8" hidden="1" x14ac:dyDescent="0.3">
      <c r="A94">
        <f t="shared" si="18"/>
        <v>10</v>
      </c>
      <c r="B94" s="18" t="s">
        <v>104</v>
      </c>
      <c r="C94" s="18" t="s">
        <v>105</v>
      </c>
      <c r="D94" s="21">
        <f>SUM(D95:D98)</f>
        <v>16383000</v>
      </c>
      <c r="E94" s="21">
        <f>SUM(E95:E98)</f>
        <v>99089781</v>
      </c>
      <c r="F94" s="21">
        <f>SUM(F95:F98)</f>
        <v>18346500</v>
      </c>
      <c r="G94" s="28">
        <f t="shared" si="19"/>
        <v>80743281</v>
      </c>
      <c r="H94" s="23"/>
      <c r="I94" s="22">
        <f t="shared" si="2"/>
        <v>0.18515027296306166</v>
      </c>
      <c r="J94" s="10"/>
    </row>
    <row r="95" spans="1:10" ht="13.8" hidden="1" x14ac:dyDescent="0.3">
      <c r="A95">
        <f t="shared" si="18"/>
        <v>14</v>
      </c>
      <c r="B95" s="30" t="s">
        <v>383</v>
      </c>
      <c r="C95" s="24" t="s">
        <v>384</v>
      </c>
      <c r="D95" s="26">
        <v>0</v>
      </c>
      <c r="E95" s="26">
        <v>1179600</v>
      </c>
      <c r="F95" s="26">
        <v>999600</v>
      </c>
      <c r="G95" s="29">
        <f t="shared" si="19"/>
        <v>180000</v>
      </c>
      <c r="H95" s="25"/>
      <c r="I95" s="27">
        <f t="shared" si="2"/>
        <v>0.84740590030518825</v>
      </c>
      <c r="J95" s="10"/>
    </row>
    <row r="96" spans="1:10" ht="13.8" hidden="1" x14ac:dyDescent="0.3">
      <c r="A96">
        <f t="shared" si="18"/>
        <v>14</v>
      </c>
      <c r="B96" s="30" t="s">
        <v>506</v>
      </c>
      <c r="C96" s="24" t="s">
        <v>507</v>
      </c>
      <c r="D96" s="26">
        <v>0</v>
      </c>
      <c r="E96" s="26">
        <v>72941050</v>
      </c>
      <c r="F96" s="26">
        <v>0</v>
      </c>
      <c r="G96" s="29">
        <f t="shared" si="19"/>
        <v>72941050</v>
      </c>
      <c r="H96" s="25"/>
      <c r="I96" s="27">
        <f t="shared" si="2"/>
        <v>0</v>
      </c>
      <c r="J96" s="10"/>
    </row>
    <row r="97" spans="1:10" ht="13.8" hidden="1" x14ac:dyDescent="0.3">
      <c r="A97">
        <f t="shared" si="18"/>
        <v>14</v>
      </c>
      <c r="B97" s="30" t="s">
        <v>353</v>
      </c>
      <c r="C97" s="24" t="s">
        <v>354</v>
      </c>
      <c r="D97" s="26">
        <v>0</v>
      </c>
      <c r="E97" s="26">
        <v>963900</v>
      </c>
      <c r="F97" s="26">
        <v>963900</v>
      </c>
      <c r="G97" s="29">
        <f t="shared" si="19"/>
        <v>0</v>
      </c>
      <c r="H97" s="25"/>
      <c r="I97" s="27">
        <f t="shared" si="2"/>
        <v>1</v>
      </c>
      <c r="J97" s="32"/>
    </row>
    <row r="98" spans="1:10" ht="13.8" hidden="1" x14ac:dyDescent="0.3">
      <c r="A98">
        <f t="shared" si="18"/>
        <v>14</v>
      </c>
      <c r="B98" s="24" t="s">
        <v>106</v>
      </c>
      <c r="C98" s="24" t="s">
        <v>107</v>
      </c>
      <c r="D98" s="26">
        <v>16383000</v>
      </c>
      <c r="E98" s="26">
        <v>24005231</v>
      </c>
      <c r="F98" s="26">
        <v>16383000</v>
      </c>
      <c r="G98" s="29">
        <f t="shared" si="19"/>
        <v>7622231</v>
      </c>
      <c r="H98" s="25"/>
      <c r="I98" s="27">
        <f t="shared" si="2"/>
        <v>0.68247624861431244</v>
      </c>
      <c r="J98" s="10"/>
    </row>
    <row r="99" spans="1:10" ht="13.8" hidden="1" x14ac:dyDescent="0.3">
      <c r="A99">
        <f t="shared" si="18"/>
        <v>10</v>
      </c>
      <c r="B99" s="18" t="s">
        <v>108</v>
      </c>
      <c r="C99" s="18" t="s">
        <v>43</v>
      </c>
      <c r="D99" s="21">
        <f>SUM(D100:D104)</f>
        <v>120000000</v>
      </c>
      <c r="E99" s="21">
        <f>SUM(E100:E104)</f>
        <v>109882845</v>
      </c>
      <c r="F99" s="21">
        <f>SUM(F100:F104)</f>
        <v>81013350</v>
      </c>
      <c r="G99" s="28">
        <f t="shared" si="19"/>
        <v>28869495</v>
      </c>
      <c r="H99" s="23"/>
      <c r="I99" s="22">
        <f t="shared" si="2"/>
        <v>0.73727022630329597</v>
      </c>
      <c r="J99" s="10"/>
    </row>
    <row r="100" spans="1:10" ht="13.8" hidden="1" x14ac:dyDescent="0.3">
      <c r="A100">
        <f t="shared" si="18"/>
        <v>14</v>
      </c>
      <c r="B100" s="24" t="s">
        <v>109</v>
      </c>
      <c r="C100" s="24" t="s">
        <v>110</v>
      </c>
      <c r="D100" s="26">
        <v>0</v>
      </c>
      <c r="E100" s="26">
        <v>0</v>
      </c>
      <c r="F100" s="26">
        <v>0</v>
      </c>
      <c r="G100" s="29">
        <f t="shared" si="19"/>
        <v>0</v>
      </c>
      <c r="H100" s="25"/>
      <c r="I100" s="27" t="e">
        <f t="shared" si="2"/>
        <v>#DIV/0!</v>
      </c>
      <c r="J100" s="10"/>
    </row>
    <row r="101" spans="1:10" ht="13.8" hidden="1" x14ac:dyDescent="0.3">
      <c r="A101">
        <f t="shared" si="18"/>
        <v>14</v>
      </c>
      <c r="B101" s="30" t="s">
        <v>432</v>
      </c>
      <c r="C101" s="24" t="s">
        <v>433</v>
      </c>
      <c r="D101" s="26">
        <v>0</v>
      </c>
      <c r="E101" s="26">
        <v>16003494</v>
      </c>
      <c r="F101" s="26">
        <v>0</v>
      </c>
      <c r="G101" s="29">
        <f t="shared" si="19"/>
        <v>16003494</v>
      </c>
      <c r="H101" s="25"/>
      <c r="I101" s="27">
        <f t="shared" si="2"/>
        <v>0</v>
      </c>
      <c r="J101" s="10"/>
    </row>
    <row r="102" spans="1:10" ht="13.8" hidden="1" x14ac:dyDescent="0.3">
      <c r="A102">
        <f t="shared" si="18"/>
        <v>14</v>
      </c>
      <c r="B102" s="30" t="s">
        <v>404</v>
      </c>
      <c r="C102" s="24" t="s">
        <v>393</v>
      </c>
      <c r="D102" s="26">
        <v>80000000</v>
      </c>
      <c r="E102" s="26">
        <v>41980001</v>
      </c>
      <c r="F102" s="26">
        <v>40000000</v>
      </c>
      <c r="G102" s="29">
        <f t="shared" si="19"/>
        <v>1980001</v>
      </c>
      <c r="H102" s="25"/>
      <c r="I102" s="27">
        <f t="shared" si="2"/>
        <v>0.95283466048512</v>
      </c>
      <c r="J102" s="10"/>
    </row>
    <row r="103" spans="1:10" ht="13.8" hidden="1" x14ac:dyDescent="0.3">
      <c r="A103">
        <f t="shared" si="18"/>
        <v>14</v>
      </c>
      <c r="B103" s="30" t="s">
        <v>451</v>
      </c>
      <c r="C103" s="24" t="s">
        <v>112</v>
      </c>
      <c r="D103" s="26">
        <v>0</v>
      </c>
      <c r="E103" s="26">
        <v>0</v>
      </c>
      <c r="F103" s="26">
        <v>0</v>
      </c>
      <c r="G103" s="29">
        <f t="shared" si="19"/>
        <v>0</v>
      </c>
      <c r="H103" s="25"/>
      <c r="I103" s="27" t="e">
        <f t="shared" si="2"/>
        <v>#DIV/0!</v>
      </c>
      <c r="J103" s="10"/>
    </row>
    <row r="104" spans="1:10" ht="13.8" hidden="1" x14ac:dyDescent="0.3">
      <c r="A104">
        <f t="shared" si="18"/>
        <v>14</v>
      </c>
      <c r="B104" s="24" t="s">
        <v>111</v>
      </c>
      <c r="C104" s="24" t="s">
        <v>112</v>
      </c>
      <c r="D104" s="26">
        <v>40000000</v>
      </c>
      <c r="E104" s="26">
        <v>51899350</v>
      </c>
      <c r="F104" s="26">
        <v>41013350</v>
      </c>
      <c r="G104" s="29">
        <f t="shared" si="19"/>
        <v>10886000</v>
      </c>
      <c r="H104" s="25"/>
      <c r="I104" s="27">
        <f t="shared" si="2"/>
        <v>0.79024785474191872</v>
      </c>
      <c r="J104" s="10"/>
    </row>
    <row r="105" spans="1:10" ht="13.8" hidden="1" x14ac:dyDescent="0.3">
      <c r="A105">
        <f t="shared" si="18"/>
        <v>10</v>
      </c>
      <c r="B105" s="31" t="s">
        <v>355</v>
      </c>
      <c r="C105" s="18" t="s">
        <v>356</v>
      </c>
      <c r="D105" s="21">
        <f>SUM(D106:D109)</f>
        <v>0</v>
      </c>
      <c r="E105" s="21">
        <f t="shared" ref="E105:F105" si="20">SUM(E106:E109)</f>
        <v>8135283</v>
      </c>
      <c r="F105" s="21">
        <f t="shared" si="20"/>
        <v>7439285</v>
      </c>
      <c r="G105" s="28">
        <f>+E105-F105</f>
        <v>695998</v>
      </c>
      <c r="H105" s="23"/>
      <c r="I105" s="22">
        <f t="shared" si="2"/>
        <v>0.91444698358987631</v>
      </c>
      <c r="J105" s="10"/>
    </row>
    <row r="106" spans="1:10" ht="13.8" hidden="1" x14ac:dyDescent="0.3">
      <c r="A106">
        <f t="shared" si="18"/>
        <v>14</v>
      </c>
      <c r="B106" s="30" t="s">
        <v>416</v>
      </c>
      <c r="C106" s="24" t="s">
        <v>417</v>
      </c>
      <c r="D106" s="26">
        <v>0</v>
      </c>
      <c r="E106" s="26">
        <v>770373</v>
      </c>
      <c r="F106" s="26">
        <v>74375</v>
      </c>
      <c r="G106" s="29">
        <f t="shared" ref="G106:G109" si="21">+E106-F106</f>
        <v>695998</v>
      </c>
      <c r="H106" s="23"/>
      <c r="I106" s="27">
        <f t="shared" si="2"/>
        <v>9.6544141604132022E-2</v>
      </c>
      <c r="J106" s="10"/>
    </row>
    <row r="107" spans="1:10" ht="13.8" hidden="1" x14ac:dyDescent="0.3">
      <c r="A107">
        <f t="shared" si="18"/>
        <v>14</v>
      </c>
      <c r="B107" s="30" t="s">
        <v>357</v>
      </c>
      <c r="C107" s="24" t="s">
        <v>358</v>
      </c>
      <c r="D107" s="26">
        <v>0</v>
      </c>
      <c r="E107" s="26">
        <v>4742150</v>
      </c>
      <c r="F107" s="26">
        <v>4742150</v>
      </c>
      <c r="G107" s="29">
        <f t="shared" si="21"/>
        <v>0</v>
      </c>
      <c r="H107" s="25"/>
      <c r="I107" s="27">
        <f t="shared" si="2"/>
        <v>1</v>
      </c>
      <c r="J107" s="10"/>
    </row>
    <row r="108" spans="1:10" ht="13.8" hidden="1" x14ac:dyDescent="0.3">
      <c r="A108">
        <f t="shared" si="18"/>
        <v>14</v>
      </c>
      <c r="B108" s="30" t="s">
        <v>418</v>
      </c>
      <c r="C108" s="24" t="s">
        <v>419</v>
      </c>
      <c r="D108" s="26">
        <v>0</v>
      </c>
      <c r="E108" s="26">
        <v>2622760</v>
      </c>
      <c r="F108" s="26">
        <v>2622760</v>
      </c>
      <c r="G108" s="29">
        <f t="shared" si="21"/>
        <v>0</v>
      </c>
      <c r="H108" s="25"/>
      <c r="I108" s="27">
        <f t="shared" si="2"/>
        <v>1</v>
      </c>
      <c r="J108" s="10"/>
    </row>
    <row r="109" spans="1:10" ht="13.8" hidden="1" x14ac:dyDescent="0.3">
      <c r="A109">
        <f t="shared" si="18"/>
        <v>14</v>
      </c>
      <c r="B109" s="30" t="s">
        <v>405</v>
      </c>
      <c r="C109" s="24" t="s">
        <v>406</v>
      </c>
      <c r="D109" s="26">
        <v>0</v>
      </c>
      <c r="E109" s="26">
        <v>0</v>
      </c>
      <c r="F109" s="26">
        <v>0</v>
      </c>
      <c r="G109" s="29">
        <f t="shared" si="21"/>
        <v>0</v>
      </c>
      <c r="H109" s="25"/>
      <c r="I109" s="27" t="e">
        <f t="shared" si="2"/>
        <v>#DIV/0!</v>
      </c>
      <c r="J109" s="10"/>
    </row>
    <row r="110" spans="1:10" ht="13.8" hidden="1" x14ac:dyDescent="0.3">
      <c r="A110">
        <f t="shared" si="18"/>
        <v>10</v>
      </c>
      <c r="B110" s="18" t="s">
        <v>113</v>
      </c>
      <c r="C110" s="18" t="s">
        <v>47</v>
      </c>
      <c r="D110" s="21">
        <f>SUM(D111:D112)</f>
        <v>80822800</v>
      </c>
      <c r="E110" s="21">
        <f>SUM(E111:E112)</f>
        <v>90122800</v>
      </c>
      <c r="F110" s="21">
        <f>SUM(F111:F112)</f>
        <v>0</v>
      </c>
      <c r="G110" s="28">
        <f t="shared" si="19"/>
        <v>90122800</v>
      </c>
      <c r="H110" s="23"/>
      <c r="I110" s="22">
        <f t="shared" si="2"/>
        <v>0</v>
      </c>
      <c r="J110" s="10"/>
    </row>
    <row r="111" spans="1:10" ht="13.8" hidden="1" x14ac:dyDescent="0.3">
      <c r="A111">
        <f t="shared" si="18"/>
        <v>14</v>
      </c>
      <c r="B111" s="30" t="s">
        <v>359</v>
      </c>
      <c r="C111" s="24" t="s">
        <v>360</v>
      </c>
      <c r="D111" s="26">
        <v>0</v>
      </c>
      <c r="E111" s="26">
        <v>8500000</v>
      </c>
      <c r="F111" s="26">
        <v>0</v>
      </c>
      <c r="G111" s="29">
        <f t="shared" si="19"/>
        <v>8500000</v>
      </c>
      <c r="H111" s="25"/>
      <c r="I111" s="27">
        <f t="shared" si="2"/>
        <v>0</v>
      </c>
      <c r="J111" s="10"/>
    </row>
    <row r="112" spans="1:10" ht="13.8" hidden="1" x14ac:dyDescent="0.3">
      <c r="A112">
        <f t="shared" si="18"/>
        <v>14</v>
      </c>
      <c r="B112" s="24" t="s">
        <v>114</v>
      </c>
      <c r="C112" s="24" t="s">
        <v>115</v>
      </c>
      <c r="D112" s="26">
        <v>80822800</v>
      </c>
      <c r="E112" s="26">
        <v>81622800</v>
      </c>
      <c r="F112" s="26">
        <v>0</v>
      </c>
      <c r="G112" s="29">
        <f t="shared" si="19"/>
        <v>81622800</v>
      </c>
      <c r="H112" s="25"/>
      <c r="I112" s="27">
        <f t="shared" si="2"/>
        <v>0</v>
      </c>
      <c r="J112" s="10"/>
    </row>
    <row r="113" spans="1:10" ht="13.8" hidden="1" x14ac:dyDescent="0.3">
      <c r="A113">
        <f t="shared" si="18"/>
        <v>10</v>
      </c>
      <c r="B113" s="18" t="s">
        <v>116</v>
      </c>
      <c r="C113" s="18" t="s">
        <v>117</v>
      </c>
      <c r="D113" s="21">
        <f>SUM(D114:D119)</f>
        <v>0</v>
      </c>
      <c r="E113" s="21">
        <f>SUM(E114:E119)</f>
        <v>13186656</v>
      </c>
      <c r="F113" s="21">
        <f>SUM(F114:F119)</f>
        <v>41650</v>
      </c>
      <c r="G113" s="28">
        <f t="shared" si="19"/>
        <v>13145006</v>
      </c>
      <c r="H113" s="23"/>
      <c r="I113" s="22">
        <f t="shared" si="2"/>
        <v>3.1584959826054461E-3</v>
      </c>
      <c r="J113" s="10"/>
    </row>
    <row r="114" spans="1:10" ht="13.8" hidden="1" x14ac:dyDescent="0.3">
      <c r="A114">
        <f t="shared" si="18"/>
        <v>14</v>
      </c>
      <c r="B114" s="30" t="s">
        <v>385</v>
      </c>
      <c r="C114" s="24" t="s">
        <v>380</v>
      </c>
      <c r="D114" s="26">
        <v>0</v>
      </c>
      <c r="E114" s="26">
        <v>0</v>
      </c>
      <c r="F114" s="26">
        <v>0</v>
      </c>
      <c r="G114" s="29">
        <f t="shared" si="19"/>
        <v>0</v>
      </c>
      <c r="H114" s="23"/>
      <c r="I114" s="27" t="e">
        <f t="shared" si="2"/>
        <v>#DIV/0!</v>
      </c>
      <c r="J114" s="10"/>
    </row>
    <row r="115" spans="1:10" ht="13.8" hidden="1" x14ac:dyDescent="0.3">
      <c r="A115">
        <f t="shared" si="18"/>
        <v>14</v>
      </c>
      <c r="B115" s="30" t="s">
        <v>386</v>
      </c>
      <c r="C115" s="24" t="s">
        <v>389</v>
      </c>
      <c r="D115" s="26">
        <v>0</v>
      </c>
      <c r="E115" s="26">
        <v>41650</v>
      </c>
      <c r="F115" s="26">
        <v>41650</v>
      </c>
      <c r="G115" s="29">
        <f t="shared" si="19"/>
        <v>0</v>
      </c>
      <c r="H115" s="23"/>
      <c r="I115" s="27">
        <f t="shared" si="2"/>
        <v>1</v>
      </c>
      <c r="J115" s="10"/>
    </row>
    <row r="116" spans="1:10" ht="13.8" hidden="1" x14ac:dyDescent="0.3">
      <c r="A116">
        <f t="shared" si="18"/>
        <v>14</v>
      </c>
      <c r="B116" s="30" t="s">
        <v>387</v>
      </c>
      <c r="C116" s="24" t="s">
        <v>390</v>
      </c>
      <c r="D116" s="26">
        <v>0</v>
      </c>
      <c r="E116" s="26">
        <v>0</v>
      </c>
      <c r="F116" s="26">
        <v>0</v>
      </c>
      <c r="G116" s="29">
        <f t="shared" si="19"/>
        <v>0</v>
      </c>
      <c r="H116" s="23"/>
      <c r="I116" s="27" t="e">
        <f t="shared" si="2"/>
        <v>#DIV/0!</v>
      </c>
      <c r="J116" s="10"/>
    </row>
    <row r="117" spans="1:10" ht="13.8" hidden="1" x14ac:dyDescent="0.3">
      <c r="A117">
        <f t="shared" si="18"/>
        <v>14</v>
      </c>
      <c r="B117" s="30" t="s">
        <v>361</v>
      </c>
      <c r="C117" s="24" t="s">
        <v>362</v>
      </c>
      <c r="D117" s="26">
        <v>0</v>
      </c>
      <c r="E117" s="26">
        <v>10357005</v>
      </c>
      <c r="F117" s="26">
        <v>0</v>
      </c>
      <c r="G117" s="29">
        <f t="shared" si="19"/>
        <v>10357005</v>
      </c>
      <c r="H117" s="25"/>
      <c r="I117" s="27">
        <f>+F117/E117</f>
        <v>0</v>
      </c>
      <c r="J117" s="10"/>
    </row>
    <row r="118" spans="1:10" ht="13.8" hidden="1" x14ac:dyDescent="0.3">
      <c r="A118">
        <f t="shared" si="18"/>
        <v>14</v>
      </c>
      <c r="B118" s="24" t="s">
        <v>118</v>
      </c>
      <c r="C118" s="24" t="s">
        <v>119</v>
      </c>
      <c r="D118" s="26">
        <v>0</v>
      </c>
      <c r="E118" s="26">
        <v>0</v>
      </c>
      <c r="F118" s="26">
        <v>0</v>
      </c>
      <c r="G118" s="29">
        <f t="shared" si="19"/>
        <v>0</v>
      </c>
      <c r="H118" s="25"/>
      <c r="I118" s="27" t="e">
        <f t="shared" si="2"/>
        <v>#DIV/0!</v>
      </c>
      <c r="J118" s="10"/>
    </row>
    <row r="119" spans="1:10" ht="13.8" hidden="1" x14ac:dyDescent="0.3">
      <c r="A119">
        <f t="shared" si="18"/>
        <v>14</v>
      </c>
      <c r="B119" s="30" t="s">
        <v>388</v>
      </c>
      <c r="C119" s="24" t="s">
        <v>391</v>
      </c>
      <c r="D119" s="26">
        <v>0</v>
      </c>
      <c r="E119" s="26">
        <v>2788001</v>
      </c>
      <c r="F119" s="26">
        <v>0</v>
      </c>
      <c r="G119" s="29">
        <f t="shared" si="19"/>
        <v>2788001</v>
      </c>
      <c r="H119" s="25"/>
      <c r="I119" s="27">
        <f t="shared" si="2"/>
        <v>0</v>
      </c>
      <c r="J119" s="10"/>
    </row>
    <row r="120" spans="1:10" ht="13.8" hidden="1" x14ac:dyDescent="0.3">
      <c r="A120">
        <f t="shared" si="18"/>
        <v>10</v>
      </c>
      <c r="B120" s="18" t="s">
        <v>120</v>
      </c>
      <c r="C120" s="18" t="s">
        <v>51</v>
      </c>
      <c r="D120" s="21">
        <f>SUM(D121:D122)</f>
        <v>14220444</v>
      </c>
      <c r="E120" s="21">
        <f>SUM(E121:E122)</f>
        <v>14220444</v>
      </c>
      <c r="F120" s="21">
        <f>SUM(F121:F122)</f>
        <v>0</v>
      </c>
      <c r="G120" s="28">
        <f t="shared" si="19"/>
        <v>14220444</v>
      </c>
      <c r="H120" s="23"/>
      <c r="I120" s="22">
        <f t="shared" si="2"/>
        <v>0</v>
      </c>
      <c r="J120" s="10"/>
    </row>
    <row r="121" spans="1:10" ht="13.8" hidden="1" x14ac:dyDescent="0.3">
      <c r="A121">
        <f t="shared" si="18"/>
        <v>14</v>
      </c>
      <c r="B121" s="30" t="s">
        <v>363</v>
      </c>
      <c r="C121" s="24" t="s">
        <v>364</v>
      </c>
      <c r="D121" s="26">
        <v>0</v>
      </c>
      <c r="E121" s="26">
        <v>0</v>
      </c>
      <c r="F121" s="26">
        <v>0</v>
      </c>
      <c r="G121" s="29">
        <f t="shared" si="19"/>
        <v>0</v>
      </c>
      <c r="H121" s="25"/>
      <c r="I121" s="27" t="e">
        <f t="shared" si="2"/>
        <v>#DIV/0!</v>
      </c>
      <c r="J121" s="10"/>
    </row>
    <row r="122" spans="1:10" ht="13.8" hidden="1" x14ac:dyDescent="0.3">
      <c r="A122">
        <f t="shared" si="18"/>
        <v>14</v>
      </c>
      <c r="B122" s="24" t="s">
        <v>121</v>
      </c>
      <c r="C122" s="24" t="s">
        <v>122</v>
      </c>
      <c r="D122" s="26">
        <v>14220444</v>
      </c>
      <c r="E122" s="26">
        <v>14220444</v>
      </c>
      <c r="F122" s="26">
        <v>0</v>
      </c>
      <c r="G122" s="29">
        <f t="shared" si="19"/>
        <v>14220444</v>
      </c>
      <c r="H122" s="25"/>
      <c r="I122" s="27">
        <f t="shared" si="2"/>
        <v>0</v>
      </c>
      <c r="J122" s="10"/>
    </row>
    <row r="123" spans="1:10" ht="13.8" hidden="1" x14ac:dyDescent="0.3">
      <c r="A123">
        <f t="shared" si="18"/>
        <v>10</v>
      </c>
      <c r="B123" s="31" t="s">
        <v>365</v>
      </c>
      <c r="C123" s="18" t="s">
        <v>366</v>
      </c>
      <c r="D123" s="21">
        <f>SUM(D124:D126)</f>
        <v>120000000</v>
      </c>
      <c r="E123" s="21">
        <f>SUM(E124:E126)</f>
        <v>121175000</v>
      </c>
      <c r="F123" s="21">
        <f>SUM(F124:F126)</f>
        <v>0</v>
      </c>
      <c r="G123" s="28">
        <f t="shared" si="19"/>
        <v>121175000</v>
      </c>
      <c r="H123" s="23"/>
      <c r="I123" s="22">
        <f t="shared" si="2"/>
        <v>0</v>
      </c>
      <c r="J123" s="10"/>
    </row>
    <row r="124" spans="1:10" ht="13.8" hidden="1" x14ac:dyDescent="0.3">
      <c r="A124">
        <f t="shared" si="18"/>
        <v>14</v>
      </c>
      <c r="B124" s="30" t="s">
        <v>472</v>
      </c>
      <c r="C124" s="24" t="s">
        <v>473</v>
      </c>
      <c r="D124" s="26">
        <v>0</v>
      </c>
      <c r="E124" s="26">
        <v>0</v>
      </c>
      <c r="F124" s="26">
        <v>0</v>
      </c>
      <c r="G124" s="29">
        <f t="shared" si="19"/>
        <v>0</v>
      </c>
      <c r="H124" s="25"/>
      <c r="I124" s="27" t="e">
        <f t="shared" si="2"/>
        <v>#DIV/0!</v>
      </c>
      <c r="J124" s="10"/>
    </row>
    <row r="125" spans="1:10" ht="13.8" hidden="1" x14ac:dyDescent="0.3">
      <c r="A125">
        <f t="shared" si="18"/>
        <v>14</v>
      </c>
      <c r="B125" s="30" t="s">
        <v>368</v>
      </c>
      <c r="C125" s="24" t="s">
        <v>367</v>
      </c>
      <c r="D125" s="26">
        <v>0</v>
      </c>
      <c r="E125" s="26">
        <v>1175000</v>
      </c>
      <c r="F125" s="26">
        <v>0</v>
      </c>
      <c r="G125" s="29">
        <f t="shared" si="19"/>
        <v>1175000</v>
      </c>
      <c r="H125" s="25"/>
      <c r="I125" s="27">
        <f t="shared" si="2"/>
        <v>0</v>
      </c>
      <c r="J125" s="10"/>
    </row>
    <row r="126" spans="1:10" ht="13.8" hidden="1" x14ac:dyDescent="0.3">
      <c r="A126">
        <f t="shared" si="18"/>
        <v>14</v>
      </c>
      <c r="B126" s="30" t="s">
        <v>474</v>
      </c>
      <c r="C126" s="24" t="s">
        <v>407</v>
      </c>
      <c r="D126" s="26">
        <v>120000000</v>
      </c>
      <c r="E126" s="26">
        <v>120000000</v>
      </c>
      <c r="F126" s="26">
        <v>0</v>
      </c>
      <c r="G126" s="29">
        <f t="shared" si="19"/>
        <v>120000000</v>
      </c>
      <c r="H126" s="25"/>
      <c r="I126" s="27">
        <f t="shared" si="2"/>
        <v>0</v>
      </c>
      <c r="J126" s="10"/>
    </row>
    <row r="127" spans="1:10" ht="13.8" hidden="1" x14ac:dyDescent="0.3">
      <c r="A127">
        <f t="shared" si="18"/>
        <v>10</v>
      </c>
      <c r="B127" s="18" t="s">
        <v>123</v>
      </c>
      <c r="C127" s="18" t="s">
        <v>124</v>
      </c>
      <c r="D127" s="21">
        <f>+D128</f>
        <v>94693740</v>
      </c>
      <c r="E127" s="21">
        <f>+E128</f>
        <v>45760745</v>
      </c>
      <c r="F127" s="21">
        <f>+F128</f>
        <v>0</v>
      </c>
      <c r="G127" s="28">
        <f t="shared" si="19"/>
        <v>45760745</v>
      </c>
      <c r="H127" s="23"/>
      <c r="I127" s="22">
        <f t="shared" si="2"/>
        <v>0</v>
      </c>
      <c r="J127" s="10"/>
    </row>
    <row r="128" spans="1:10" ht="13.8" hidden="1" x14ac:dyDescent="0.3">
      <c r="A128">
        <f t="shared" si="18"/>
        <v>14</v>
      </c>
      <c r="B128" s="24" t="s">
        <v>125</v>
      </c>
      <c r="C128" s="24" t="s">
        <v>126</v>
      </c>
      <c r="D128" s="26">
        <v>94693740</v>
      </c>
      <c r="E128" s="26">
        <v>45760745</v>
      </c>
      <c r="F128" s="26">
        <v>0</v>
      </c>
      <c r="G128" s="29">
        <f t="shared" si="19"/>
        <v>45760745</v>
      </c>
      <c r="H128" s="25"/>
      <c r="I128" s="27">
        <f t="shared" si="2"/>
        <v>0</v>
      </c>
      <c r="J128" s="10"/>
    </row>
    <row r="129" spans="1:11" ht="13.8" x14ac:dyDescent="0.3">
      <c r="A129">
        <f t="shared" si="18"/>
        <v>6</v>
      </c>
      <c r="B129" s="18" t="s">
        <v>127</v>
      </c>
      <c r="C129" s="18" t="s">
        <v>128</v>
      </c>
      <c r="D129" s="21">
        <f>+D130+D134+D157+D181+D246+D268+D270</f>
        <v>19082549675.385002</v>
      </c>
      <c r="E129" s="21">
        <v>28557350809</v>
      </c>
      <c r="F129" s="21">
        <v>23440699693</v>
      </c>
      <c r="G129" s="28">
        <f t="shared" si="19"/>
        <v>5116651116</v>
      </c>
      <c r="H129" s="23"/>
      <c r="I129" s="22">
        <f t="shared" si="2"/>
        <v>0.82082892946822428</v>
      </c>
      <c r="J129" s="10"/>
    </row>
    <row r="130" spans="1:11" ht="13.8" hidden="1" x14ac:dyDescent="0.3">
      <c r="A130">
        <f t="shared" si="18"/>
        <v>8</v>
      </c>
      <c r="B130" s="18" t="s">
        <v>129</v>
      </c>
      <c r="C130" s="18" t="s">
        <v>130</v>
      </c>
      <c r="D130" s="21">
        <f t="shared" ref="D130:F132" si="22">+D131</f>
        <v>54282340</v>
      </c>
      <c r="E130" s="21">
        <f t="shared" si="22"/>
        <v>54282340</v>
      </c>
      <c r="F130" s="21">
        <f t="shared" si="22"/>
        <v>7000000</v>
      </c>
      <c r="G130" s="28">
        <f t="shared" si="19"/>
        <v>47282340</v>
      </c>
      <c r="H130" s="23"/>
      <c r="I130" s="22">
        <f t="shared" si="2"/>
        <v>0.12895538401623807</v>
      </c>
      <c r="J130" s="10"/>
      <c r="K130" s="33"/>
    </row>
    <row r="131" spans="1:11" ht="13.8" hidden="1" x14ac:dyDescent="0.3">
      <c r="A131">
        <f t="shared" si="18"/>
        <v>10</v>
      </c>
      <c r="B131" s="18" t="s">
        <v>131</v>
      </c>
      <c r="C131" s="18" t="s">
        <v>132</v>
      </c>
      <c r="D131" s="21">
        <f t="shared" si="22"/>
        <v>54282340</v>
      </c>
      <c r="E131" s="21">
        <f t="shared" si="22"/>
        <v>54282340</v>
      </c>
      <c r="F131" s="21">
        <f t="shared" si="22"/>
        <v>7000000</v>
      </c>
      <c r="G131" s="28">
        <f t="shared" si="19"/>
        <v>47282340</v>
      </c>
      <c r="H131" s="23"/>
      <c r="I131" s="22">
        <f t="shared" ref="I131:I194" si="23">+F131/E131</f>
        <v>0.12895538401623807</v>
      </c>
      <c r="J131" s="10"/>
    </row>
    <row r="132" spans="1:11" ht="13.8" hidden="1" x14ac:dyDescent="0.3">
      <c r="A132">
        <f t="shared" si="18"/>
        <v>12</v>
      </c>
      <c r="B132" s="31" t="s">
        <v>369</v>
      </c>
      <c r="C132" s="18" t="s">
        <v>370</v>
      </c>
      <c r="D132" s="21">
        <f t="shared" si="22"/>
        <v>54282340</v>
      </c>
      <c r="E132" s="21">
        <f t="shared" si="22"/>
        <v>54282340</v>
      </c>
      <c r="F132" s="21">
        <f t="shared" si="22"/>
        <v>7000000</v>
      </c>
      <c r="G132" s="28">
        <f t="shared" si="19"/>
        <v>47282340</v>
      </c>
      <c r="H132" s="23"/>
      <c r="I132" s="22">
        <f t="shared" si="23"/>
        <v>0.12895538401623807</v>
      </c>
      <c r="J132" s="10"/>
    </row>
    <row r="133" spans="1:11" ht="13.8" hidden="1" x14ac:dyDescent="0.3">
      <c r="A133">
        <f t="shared" si="18"/>
        <v>14</v>
      </c>
      <c r="B133" s="30" t="s">
        <v>371</v>
      </c>
      <c r="C133" s="24" t="s">
        <v>370</v>
      </c>
      <c r="D133" s="26">
        <v>54282340</v>
      </c>
      <c r="E133" s="26">
        <v>54282340</v>
      </c>
      <c r="F133" s="26">
        <v>7000000</v>
      </c>
      <c r="G133" s="29">
        <f t="shared" si="19"/>
        <v>47282340</v>
      </c>
      <c r="H133" s="25"/>
      <c r="I133" s="27">
        <f t="shared" si="23"/>
        <v>0.12895538401623807</v>
      </c>
      <c r="J133" s="10"/>
    </row>
    <row r="134" spans="1:11" ht="13.8" hidden="1" x14ac:dyDescent="0.3">
      <c r="A134">
        <f t="shared" si="18"/>
        <v>8</v>
      </c>
      <c r="B134" s="18" t="s">
        <v>133</v>
      </c>
      <c r="C134" s="18" t="s">
        <v>134</v>
      </c>
      <c r="D134" s="21">
        <f>+D135+D143+D145+D147+D151</f>
        <v>3048620200</v>
      </c>
      <c r="E134" s="21">
        <f>+E135+E143+E145+E147+E151</f>
        <v>2834284750</v>
      </c>
      <c r="F134" s="21">
        <f>+F135+F143+F145+F147+F151</f>
        <v>1835443892</v>
      </c>
      <c r="G134" s="28">
        <f t="shared" si="19"/>
        <v>998840858</v>
      </c>
      <c r="H134" s="23"/>
      <c r="I134" s="22">
        <f t="shared" si="23"/>
        <v>0.64758627092778875</v>
      </c>
      <c r="J134" s="10"/>
    </row>
    <row r="135" spans="1:11" ht="13.8" hidden="1" x14ac:dyDescent="0.3">
      <c r="A135">
        <f t="shared" si="18"/>
        <v>10</v>
      </c>
      <c r="B135" s="18" t="s">
        <v>135</v>
      </c>
      <c r="C135" s="18" t="s">
        <v>136</v>
      </c>
      <c r="D135" s="21">
        <f>SUM(D136:D142)</f>
        <v>1527760200</v>
      </c>
      <c r="E135" s="21">
        <f>SUM(E136:E142)</f>
        <v>1327760200</v>
      </c>
      <c r="F135" s="21">
        <f>SUM(F136:F142)</f>
        <v>408795342</v>
      </c>
      <c r="G135" s="28">
        <f t="shared" si="19"/>
        <v>918964858</v>
      </c>
      <c r="H135" s="23"/>
      <c r="I135" s="22">
        <f t="shared" si="23"/>
        <v>0.30788341298376015</v>
      </c>
      <c r="J135" s="10"/>
    </row>
    <row r="136" spans="1:11" ht="13.8" hidden="1" x14ac:dyDescent="0.3">
      <c r="A136">
        <f t="shared" si="18"/>
        <v>14</v>
      </c>
      <c r="B136" s="30" t="s">
        <v>420</v>
      </c>
      <c r="C136" s="24" t="s">
        <v>138</v>
      </c>
      <c r="D136" s="26">
        <v>0</v>
      </c>
      <c r="E136" s="26">
        <v>0</v>
      </c>
      <c r="F136" s="26">
        <v>0</v>
      </c>
      <c r="G136" s="29">
        <f t="shared" si="19"/>
        <v>0</v>
      </c>
      <c r="H136" s="25"/>
      <c r="I136" s="27" t="e">
        <f t="shared" si="23"/>
        <v>#DIV/0!</v>
      </c>
      <c r="J136" s="10"/>
    </row>
    <row r="137" spans="1:11" ht="13.8" hidden="1" x14ac:dyDescent="0.3">
      <c r="A137">
        <f t="shared" si="18"/>
        <v>14</v>
      </c>
      <c r="B137" s="24" t="s">
        <v>137</v>
      </c>
      <c r="C137" s="24" t="s">
        <v>138</v>
      </c>
      <c r="D137" s="26">
        <v>398653000</v>
      </c>
      <c r="E137" s="26">
        <v>398653000</v>
      </c>
      <c r="F137" s="26">
        <v>138145412</v>
      </c>
      <c r="G137" s="29">
        <f t="shared" si="19"/>
        <v>260507588</v>
      </c>
      <c r="H137" s="25"/>
      <c r="I137" s="27">
        <f t="shared" si="23"/>
        <v>0.34653047136231258</v>
      </c>
      <c r="J137" s="10"/>
    </row>
    <row r="138" spans="1:11" ht="13.8" hidden="1" x14ac:dyDescent="0.3">
      <c r="A138">
        <f t="shared" si="18"/>
        <v>14</v>
      </c>
      <c r="B138" s="30" t="s">
        <v>434</v>
      </c>
      <c r="C138" s="24" t="s">
        <v>140</v>
      </c>
      <c r="D138" s="26">
        <v>0</v>
      </c>
      <c r="E138" s="26">
        <v>0</v>
      </c>
      <c r="F138" s="26">
        <v>0</v>
      </c>
      <c r="G138" s="29">
        <f t="shared" si="19"/>
        <v>0</v>
      </c>
      <c r="H138" s="25"/>
      <c r="I138" s="27" t="e">
        <f t="shared" si="23"/>
        <v>#DIV/0!</v>
      </c>
      <c r="J138" s="10"/>
    </row>
    <row r="139" spans="1:11" ht="13.8" hidden="1" x14ac:dyDescent="0.3">
      <c r="A139">
        <f t="shared" ref="A139:A202" si="24">LEN(B139)</f>
        <v>14</v>
      </c>
      <c r="B139" s="24" t="s">
        <v>139</v>
      </c>
      <c r="C139" s="24" t="s">
        <v>140</v>
      </c>
      <c r="D139" s="26">
        <v>341858600</v>
      </c>
      <c r="E139" s="26">
        <v>341858600</v>
      </c>
      <c r="F139" s="26">
        <v>93879530</v>
      </c>
      <c r="G139" s="29">
        <f t="shared" si="19"/>
        <v>247979070</v>
      </c>
      <c r="H139" s="25"/>
      <c r="I139" s="27">
        <f t="shared" si="23"/>
        <v>0.27461508939661017</v>
      </c>
      <c r="J139" s="10"/>
    </row>
    <row r="140" spans="1:11" ht="13.8" hidden="1" x14ac:dyDescent="0.3">
      <c r="A140">
        <f t="shared" si="24"/>
        <v>14</v>
      </c>
      <c r="B140" s="30" t="s">
        <v>435</v>
      </c>
      <c r="C140" s="24" t="s">
        <v>436</v>
      </c>
      <c r="D140" s="26">
        <v>500000000</v>
      </c>
      <c r="E140" s="26">
        <v>300000000</v>
      </c>
      <c r="F140" s="26">
        <v>50000000</v>
      </c>
      <c r="G140" s="29">
        <f t="shared" si="19"/>
        <v>250000000</v>
      </c>
      <c r="H140" s="25"/>
      <c r="I140" s="27">
        <f t="shared" si="23"/>
        <v>0.16666666666666666</v>
      </c>
      <c r="J140" s="10"/>
    </row>
    <row r="141" spans="1:11" ht="13.8" hidden="1" x14ac:dyDescent="0.3">
      <c r="A141">
        <f t="shared" si="24"/>
        <v>14</v>
      </c>
      <c r="B141" s="30" t="s">
        <v>271</v>
      </c>
      <c r="C141" s="24" t="s">
        <v>270</v>
      </c>
      <c r="D141" s="26">
        <v>32766000</v>
      </c>
      <c r="E141" s="26">
        <v>32766000</v>
      </c>
      <c r="F141" s="26">
        <v>32766000</v>
      </c>
      <c r="G141" s="29">
        <f t="shared" si="19"/>
        <v>0</v>
      </c>
      <c r="H141" s="25"/>
      <c r="I141" s="27">
        <f t="shared" si="23"/>
        <v>1</v>
      </c>
      <c r="J141" s="10"/>
    </row>
    <row r="142" spans="1:11" ht="13.8" hidden="1" x14ac:dyDescent="0.3">
      <c r="A142">
        <f t="shared" si="24"/>
        <v>14</v>
      </c>
      <c r="B142" s="24" t="s">
        <v>141</v>
      </c>
      <c r="C142" s="24" t="s">
        <v>142</v>
      </c>
      <c r="D142" s="26">
        <v>254482600</v>
      </c>
      <c r="E142" s="26">
        <v>254482600</v>
      </c>
      <c r="F142" s="26">
        <v>94004400</v>
      </c>
      <c r="G142" s="29">
        <f t="shared" si="19"/>
        <v>160478200</v>
      </c>
      <c r="H142" s="25"/>
      <c r="I142" s="27">
        <f t="shared" si="23"/>
        <v>0.36939421398555344</v>
      </c>
      <c r="J142" s="10"/>
    </row>
    <row r="143" spans="1:11" ht="13.8" hidden="1" x14ac:dyDescent="0.3">
      <c r="A143">
        <f t="shared" si="24"/>
        <v>10</v>
      </c>
      <c r="B143" s="18" t="s">
        <v>143</v>
      </c>
      <c r="C143" s="18" t="s">
        <v>144</v>
      </c>
      <c r="D143" s="21">
        <f>+D144</f>
        <v>0</v>
      </c>
      <c r="E143" s="21">
        <f>+E144</f>
        <v>0</v>
      </c>
      <c r="F143" s="21">
        <f>+F144</f>
        <v>0</v>
      </c>
      <c r="G143" s="28">
        <f t="shared" si="19"/>
        <v>0</v>
      </c>
      <c r="H143" s="23"/>
      <c r="I143" s="22" t="e">
        <f t="shared" si="23"/>
        <v>#DIV/0!</v>
      </c>
      <c r="J143" s="10"/>
    </row>
    <row r="144" spans="1:11" ht="13.8" hidden="1" x14ac:dyDescent="0.3">
      <c r="A144">
        <f t="shared" si="24"/>
        <v>14</v>
      </c>
      <c r="B144" s="24" t="s">
        <v>145</v>
      </c>
      <c r="C144" s="24" t="s">
        <v>146</v>
      </c>
      <c r="D144" s="26">
        <v>0</v>
      </c>
      <c r="E144" s="26">
        <v>0</v>
      </c>
      <c r="F144" s="26">
        <v>0</v>
      </c>
      <c r="G144" s="29">
        <f t="shared" si="19"/>
        <v>0</v>
      </c>
      <c r="H144" s="25"/>
      <c r="I144" s="27" t="e">
        <f t="shared" si="23"/>
        <v>#DIV/0!</v>
      </c>
      <c r="J144" s="10"/>
    </row>
    <row r="145" spans="1:10" ht="13.8" hidden="1" x14ac:dyDescent="0.3">
      <c r="A145">
        <f t="shared" si="24"/>
        <v>10</v>
      </c>
      <c r="B145" s="18" t="s">
        <v>147</v>
      </c>
      <c r="C145" s="18" t="s">
        <v>148</v>
      </c>
      <c r="D145" s="21">
        <f>+D146</f>
        <v>32766000</v>
      </c>
      <c r="E145" s="21">
        <f>+E146</f>
        <v>32766000</v>
      </c>
      <c r="F145" s="21">
        <f>+F146</f>
        <v>285000</v>
      </c>
      <c r="G145" s="28">
        <f t="shared" si="19"/>
        <v>32481000</v>
      </c>
      <c r="H145" s="23"/>
      <c r="I145" s="22">
        <f t="shared" si="23"/>
        <v>8.6980406518952572E-3</v>
      </c>
      <c r="J145" s="10"/>
    </row>
    <row r="146" spans="1:10" ht="13.8" hidden="1" x14ac:dyDescent="0.3">
      <c r="A146">
        <f t="shared" si="24"/>
        <v>14</v>
      </c>
      <c r="B146" s="24" t="s">
        <v>149</v>
      </c>
      <c r="C146" s="24" t="s">
        <v>150</v>
      </c>
      <c r="D146" s="26">
        <v>32766000</v>
      </c>
      <c r="E146" s="26">
        <v>32766000</v>
      </c>
      <c r="F146" s="26">
        <v>285000</v>
      </c>
      <c r="G146" s="29">
        <f t="shared" si="19"/>
        <v>32481000</v>
      </c>
      <c r="H146" s="25"/>
      <c r="I146" s="27">
        <f t="shared" si="23"/>
        <v>8.6980406518952572E-3</v>
      </c>
      <c r="J146" s="10"/>
    </row>
    <row r="147" spans="1:10" ht="13.8" hidden="1" x14ac:dyDescent="0.3">
      <c r="A147">
        <f t="shared" si="24"/>
        <v>10</v>
      </c>
      <c r="B147" s="18" t="s">
        <v>151</v>
      </c>
      <c r="C147" s="18" t="s">
        <v>152</v>
      </c>
      <c r="D147" s="21">
        <f>+D148</f>
        <v>70000000</v>
      </c>
      <c r="E147" s="21">
        <f>+E148</f>
        <v>55194500</v>
      </c>
      <c r="F147" s="21">
        <f>+F148</f>
        <v>7800000</v>
      </c>
      <c r="G147" s="28">
        <f t="shared" si="19"/>
        <v>47394500</v>
      </c>
      <c r="H147" s="23"/>
      <c r="I147" s="22">
        <f t="shared" si="23"/>
        <v>0.14131842846660447</v>
      </c>
      <c r="J147" s="10"/>
    </row>
    <row r="148" spans="1:10" ht="13.8" hidden="1" x14ac:dyDescent="0.3">
      <c r="A148">
        <f t="shared" si="24"/>
        <v>12</v>
      </c>
      <c r="B148" s="18" t="s">
        <v>153</v>
      </c>
      <c r="C148" s="18" t="s">
        <v>152</v>
      </c>
      <c r="D148" s="21">
        <f>SUM(D149:D150)</f>
        <v>70000000</v>
      </c>
      <c r="E148" s="21">
        <f>SUM(E149:E150)</f>
        <v>55194500</v>
      </c>
      <c r="F148" s="21">
        <f>SUM(F149:F150)</f>
        <v>7800000</v>
      </c>
      <c r="G148" s="21">
        <f>SUM(G149:G150)</f>
        <v>47394500</v>
      </c>
      <c r="H148" s="23"/>
      <c r="I148" s="22">
        <f t="shared" si="23"/>
        <v>0.14131842846660447</v>
      </c>
      <c r="J148" s="10"/>
    </row>
    <row r="149" spans="1:10" ht="13.8" hidden="1" x14ac:dyDescent="0.3">
      <c r="A149">
        <f t="shared" si="24"/>
        <v>14</v>
      </c>
      <c r="B149" s="24" t="s">
        <v>154</v>
      </c>
      <c r="C149" s="24" t="s">
        <v>152</v>
      </c>
      <c r="D149" s="26">
        <v>70000000</v>
      </c>
      <c r="E149" s="26">
        <v>55194500</v>
      </c>
      <c r="F149" s="26">
        <v>7800000</v>
      </c>
      <c r="G149" s="29">
        <f t="shared" si="19"/>
        <v>47394500</v>
      </c>
      <c r="H149" s="25"/>
      <c r="I149" s="27">
        <f t="shared" si="23"/>
        <v>0.14131842846660447</v>
      </c>
      <c r="J149" s="10"/>
    </row>
    <row r="150" spans="1:10" ht="13.8" hidden="1" x14ac:dyDescent="0.3">
      <c r="A150">
        <f t="shared" si="24"/>
        <v>14</v>
      </c>
      <c r="B150" s="30" t="s">
        <v>475</v>
      </c>
      <c r="C150" s="24" t="s">
        <v>152</v>
      </c>
      <c r="D150" s="26">
        <v>0</v>
      </c>
      <c r="E150" s="26">
        <v>0</v>
      </c>
      <c r="F150" s="26">
        <v>0</v>
      </c>
      <c r="G150" s="29">
        <v>0</v>
      </c>
      <c r="H150" s="25"/>
      <c r="I150" s="27" t="e">
        <f t="shared" si="23"/>
        <v>#DIV/0!</v>
      </c>
      <c r="J150" s="10"/>
    </row>
    <row r="151" spans="1:10" ht="13.8" hidden="1" x14ac:dyDescent="0.3">
      <c r="A151">
        <f t="shared" si="24"/>
        <v>10</v>
      </c>
      <c r="B151" s="18" t="s">
        <v>155</v>
      </c>
      <c r="C151" s="18" t="s">
        <v>156</v>
      </c>
      <c r="D151" s="21">
        <f>SUM(D152:D156)</f>
        <v>1418094000</v>
      </c>
      <c r="E151" s="21">
        <f>SUM(E152:E156)</f>
        <v>1418564050</v>
      </c>
      <c r="F151" s="21">
        <f>SUM(F152:F156)</f>
        <v>1418563550</v>
      </c>
      <c r="G151" s="28">
        <f t="shared" si="19"/>
        <v>500</v>
      </c>
      <c r="H151" s="23"/>
      <c r="I151" s="22">
        <f t="shared" si="23"/>
        <v>0.99999964753089576</v>
      </c>
      <c r="J151" s="10"/>
    </row>
    <row r="152" spans="1:10" ht="13.8" hidden="1" x14ac:dyDescent="0.3">
      <c r="A152">
        <f t="shared" si="24"/>
        <v>14</v>
      </c>
      <c r="B152" s="30" t="s">
        <v>408</v>
      </c>
      <c r="C152" s="24" t="s">
        <v>158</v>
      </c>
      <c r="D152" s="26">
        <v>0</v>
      </c>
      <c r="E152" s="26">
        <v>0</v>
      </c>
      <c r="F152" s="26">
        <v>0</v>
      </c>
      <c r="G152" s="29">
        <f t="shared" si="19"/>
        <v>0</v>
      </c>
      <c r="H152" s="25"/>
      <c r="I152" s="27" t="e">
        <f t="shared" si="23"/>
        <v>#DIV/0!</v>
      </c>
      <c r="J152" s="10"/>
    </row>
    <row r="153" spans="1:10" ht="13.8" hidden="1" x14ac:dyDescent="0.3">
      <c r="A153">
        <f t="shared" si="24"/>
        <v>14</v>
      </c>
      <c r="B153" s="30" t="s">
        <v>452</v>
      </c>
      <c r="C153" s="24" t="s">
        <v>158</v>
      </c>
      <c r="D153" s="26">
        <v>0</v>
      </c>
      <c r="E153" s="26">
        <v>0</v>
      </c>
      <c r="F153" s="26">
        <v>0</v>
      </c>
      <c r="G153" s="29">
        <f t="shared" si="19"/>
        <v>0</v>
      </c>
      <c r="H153" s="25"/>
      <c r="I153" s="27" t="e">
        <f t="shared" si="23"/>
        <v>#DIV/0!</v>
      </c>
      <c r="J153" s="10"/>
    </row>
    <row r="154" spans="1:10" ht="13.8" hidden="1" x14ac:dyDescent="0.3">
      <c r="A154">
        <f t="shared" si="24"/>
        <v>14</v>
      </c>
      <c r="B154" s="24" t="s">
        <v>157</v>
      </c>
      <c r="C154" s="24" t="s">
        <v>158</v>
      </c>
      <c r="D154" s="26">
        <v>1224411500</v>
      </c>
      <c r="E154" s="26">
        <v>1224881550</v>
      </c>
      <c r="F154" s="26">
        <v>1224881050</v>
      </c>
      <c r="G154" s="29">
        <f t="shared" si="19"/>
        <v>500</v>
      </c>
      <c r="H154" s="25"/>
      <c r="I154" s="27">
        <f t="shared" si="23"/>
        <v>0.99999959179726394</v>
      </c>
      <c r="J154" s="10"/>
    </row>
    <row r="155" spans="1:10" ht="13.8" hidden="1" x14ac:dyDescent="0.3">
      <c r="A155">
        <f t="shared" si="24"/>
        <v>14</v>
      </c>
      <c r="B155" s="30" t="s">
        <v>453</v>
      </c>
      <c r="C155" s="24" t="s">
        <v>158</v>
      </c>
      <c r="D155" s="26">
        <v>0</v>
      </c>
      <c r="E155" s="26">
        <v>0</v>
      </c>
      <c r="F155" s="26">
        <v>0</v>
      </c>
      <c r="G155" s="29">
        <f t="shared" si="19"/>
        <v>0</v>
      </c>
      <c r="H155" s="25"/>
      <c r="I155" s="27" t="e">
        <f t="shared" si="23"/>
        <v>#DIV/0!</v>
      </c>
      <c r="J155" s="10"/>
    </row>
    <row r="156" spans="1:10" ht="13.8" hidden="1" x14ac:dyDescent="0.3">
      <c r="A156">
        <f t="shared" si="24"/>
        <v>14</v>
      </c>
      <c r="B156" s="24" t="s">
        <v>159</v>
      </c>
      <c r="C156" s="24" t="s">
        <v>160</v>
      </c>
      <c r="D156" s="26">
        <v>193682500</v>
      </c>
      <c r="E156" s="26">
        <v>193682500</v>
      </c>
      <c r="F156" s="26">
        <v>193682500</v>
      </c>
      <c r="G156" s="29">
        <f t="shared" si="19"/>
        <v>0</v>
      </c>
      <c r="H156" s="25"/>
      <c r="I156" s="27">
        <f t="shared" si="23"/>
        <v>1</v>
      </c>
      <c r="J156" s="10"/>
    </row>
    <row r="157" spans="1:10" ht="13.8" hidden="1" x14ac:dyDescent="0.3">
      <c r="A157">
        <f t="shared" si="24"/>
        <v>8</v>
      </c>
      <c r="B157" s="18" t="s">
        <v>161</v>
      </c>
      <c r="C157" s="18" t="s">
        <v>162</v>
      </c>
      <c r="D157" s="21">
        <f>+D158+D175+D160+D179</f>
        <v>2190963956</v>
      </c>
      <c r="E157" s="21">
        <f>+E158+E175+E160+E179</f>
        <v>2145301203</v>
      </c>
      <c r="F157" s="21">
        <f t="shared" ref="F157" si="25">+F158+F175+F160+F179</f>
        <v>1072770103</v>
      </c>
      <c r="G157" s="28">
        <f>+E157-F157</f>
        <v>1072531100</v>
      </c>
      <c r="H157" s="23"/>
      <c r="I157" s="22">
        <f t="shared" si="23"/>
        <v>0.50005570383302489</v>
      </c>
      <c r="J157" s="10"/>
    </row>
    <row r="158" spans="1:10" ht="13.8" hidden="1" x14ac:dyDescent="0.3">
      <c r="A158">
        <f t="shared" si="24"/>
        <v>10</v>
      </c>
      <c r="B158" s="18" t="s">
        <v>163</v>
      </c>
      <c r="C158" s="18" t="s">
        <v>164</v>
      </c>
      <c r="D158" s="21">
        <f>+D159</f>
        <v>262128000</v>
      </c>
      <c r="E158" s="21">
        <f>+E159</f>
        <v>228048148</v>
      </c>
      <c r="F158" s="21">
        <f>+F159</f>
        <v>22324188</v>
      </c>
      <c r="G158" s="28">
        <f>+E158-F158</f>
        <v>205723960</v>
      </c>
      <c r="H158" s="23"/>
      <c r="I158" s="22">
        <f t="shared" si="23"/>
        <v>9.7892432785729094E-2</v>
      </c>
      <c r="J158" s="10"/>
    </row>
    <row r="159" spans="1:10" ht="13.8" hidden="1" x14ac:dyDescent="0.3">
      <c r="A159">
        <f t="shared" si="24"/>
        <v>16</v>
      </c>
      <c r="B159" s="30" t="s">
        <v>288</v>
      </c>
      <c r="C159" s="24" t="s">
        <v>289</v>
      </c>
      <c r="D159" s="26">
        <v>262128000</v>
      </c>
      <c r="E159" s="26">
        <v>228048148</v>
      </c>
      <c r="F159" s="26">
        <v>22324188</v>
      </c>
      <c r="G159" s="29">
        <f t="shared" si="19"/>
        <v>205723960</v>
      </c>
      <c r="H159" s="25"/>
      <c r="I159" s="27">
        <f t="shared" si="23"/>
        <v>9.7892432785729094E-2</v>
      </c>
      <c r="J159" s="10"/>
    </row>
    <row r="160" spans="1:10" ht="13.8" hidden="1" x14ac:dyDescent="0.3">
      <c r="A160">
        <f t="shared" si="24"/>
        <v>12</v>
      </c>
      <c r="B160" s="18" t="s">
        <v>165</v>
      </c>
      <c r="C160" s="18" t="s">
        <v>166</v>
      </c>
      <c r="D160" s="21">
        <f>SUM(D161:D174)</f>
        <v>1308662539</v>
      </c>
      <c r="E160" s="21">
        <f>SUM(E161:E174)</f>
        <v>1502190538</v>
      </c>
      <c r="F160" s="21">
        <f>SUM(F161:F174)</f>
        <v>998170121</v>
      </c>
      <c r="G160" s="28">
        <f t="shared" si="19"/>
        <v>504020417</v>
      </c>
      <c r="H160" s="23"/>
      <c r="I160" s="22">
        <f t="shared" si="23"/>
        <v>0.66447637350249378</v>
      </c>
      <c r="J160" s="10"/>
    </row>
    <row r="161" spans="1:10" ht="13.8" hidden="1" x14ac:dyDescent="0.3">
      <c r="A161">
        <f t="shared" si="24"/>
        <v>16</v>
      </c>
      <c r="B161" s="24" t="s">
        <v>167</v>
      </c>
      <c r="C161" s="24" t="s">
        <v>168</v>
      </c>
      <c r="D161" s="26">
        <v>274783000</v>
      </c>
      <c r="E161" s="26">
        <v>274783000</v>
      </c>
      <c r="F161" s="26">
        <v>214146192</v>
      </c>
      <c r="G161" s="29">
        <f t="shared" si="19"/>
        <v>60636808</v>
      </c>
      <c r="H161" s="25"/>
      <c r="I161" s="27">
        <f t="shared" si="23"/>
        <v>0.77932838639944979</v>
      </c>
      <c r="J161" s="10"/>
    </row>
    <row r="162" spans="1:10" ht="13.8" hidden="1" x14ac:dyDescent="0.3">
      <c r="A162">
        <f t="shared" si="24"/>
        <v>16</v>
      </c>
      <c r="B162" s="30" t="s">
        <v>437</v>
      </c>
      <c r="C162" s="24" t="s">
        <v>272</v>
      </c>
      <c r="D162" s="26">
        <v>0</v>
      </c>
      <c r="E162" s="26">
        <v>0</v>
      </c>
      <c r="F162" s="26">
        <v>0</v>
      </c>
      <c r="G162" s="29">
        <f t="shared" si="19"/>
        <v>0</v>
      </c>
      <c r="H162" s="25"/>
      <c r="I162" s="27" t="e">
        <f t="shared" si="23"/>
        <v>#DIV/0!</v>
      </c>
      <c r="J162" s="10"/>
    </row>
    <row r="163" spans="1:10" ht="13.8" hidden="1" x14ac:dyDescent="0.3">
      <c r="A163">
        <f t="shared" si="24"/>
        <v>16</v>
      </c>
      <c r="B163" s="30" t="s">
        <v>273</v>
      </c>
      <c r="C163" s="24" t="s">
        <v>272</v>
      </c>
      <c r="D163" s="26">
        <v>0</v>
      </c>
      <c r="E163" s="26">
        <v>193528000</v>
      </c>
      <c r="F163" s="26">
        <v>64371400</v>
      </c>
      <c r="G163" s="29">
        <f t="shared" si="19"/>
        <v>129156600</v>
      </c>
      <c r="H163" s="25"/>
      <c r="I163" s="27">
        <f t="shared" si="23"/>
        <v>0.33262060270348476</v>
      </c>
      <c r="J163" s="10"/>
    </row>
    <row r="164" spans="1:10" ht="13.8" hidden="1" x14ac:dyDescent="0.3">
      <c r="A164">
        <f t="shared" si="24"/>
        <v>16</v>
      </c>
      <c r="B164" s="30" t="s">
        <v>274</v>
      </c>
      <c r="C164" s="24" t="s">
        <v>275</v>
      </c>
      <c r="D164" s="26">
        <v>238509175</v>
      </c>
      <c r="E164" s="26">
        <v>238509175</v>
      </c>
      <c r="F164" s="26">
        <v>204432712</v>
      </c>
      <c r="G164" s="29">
        <f t="shared" si="19"/>
        <v>34076463</v>
      </c>
      <c r="H164" s="25"/>
      <c r="I164" s="27">
        <f t="shared" si="23"/>
        <v>0.85712724468566037</v>
      </c>
      <c r="J164" s="10"/>
    </row>
    <row r="165" spans="1:10" ht="13.8" hidden="1" x14ac:dyDescent="0.3">
      <c r="A165">
        <f t="shared" si="24"/>
        <v>18</v>
      </c>
      <c r="B165" s="30" t="s">
        <v>454</v>
      </c>
      <c r="C165" s="24" t="s">
        <v>276</v>
      </c>
      <c r="D165" s="26">
        <v>0</v>
      </c>
      <c r="E165" s="26">
        <v>0</v>
      </c>
      <c r="F165" s="26">
        <v>0</v>
      </c>
      <c r="G165" s="29">
        <f t="shared" si="19"/>
        <v>0</v>
      </c>
      <c r="H165" s="25"/>
      <c r="I165" s="27" t="e">
        <f t="shared" si="23"/>
        <v>#DIV/0!</v>
      </c>
      <c r="J165" s="10"/>
    </row>
    <row r="166" spans="1:10" ht="13.8" hidden="1" x14ac:dyDescent="0.3">
      <c r="A166">
        <f t="shared" si="24"/>
        <v>18</v>
      </c>
      <c r="B166" s="30" t="s">
        <v>278</v>
      </c>
      <c r="C166" s="24" t="s">
        <v>276</v>
      </c>
      <c r="D166" s="26">
        <v>43523000</v>
      </c>
      <c r="E166" s="26">
        <v>43523000</v>
      </c>
      <c r="F166" s="26">
        <v>37816572</v>
      </c>
      <c r="G166" s="29">
        <f t="shared" si="19"/>
        <v>5706428</v>
      </c>
      <c r="H166" s="25"/>
      <c r="I166" s="27">
        <f t="shared" si="23"/>
        <v>0.86888707120373132</v>
      </c>
      <c r="J166" s="10"/>
    </row>
    <row r="167" spans="1:10" ht="13.8" hidden="1" x14ac:dyDescent="0.3">
      <c r="A167">
        <f t="shared" si="24"/>
        <v>18</v>
      </c>
      <c r="B167" s="30" t="s">
        <v>277</v>
      </c>
      <c r="C167" s="24" t="s">
        <v>279</v>
      </c>
      <c r="D167" s="26">
        <v>419900000</v>
      </c>
      <c r="E167" s="26">
        <v>419900000</v>
      </c>
      <c r="F167" s="26">
        <v>206859770</v>
      </c>
      <c r="G167" s="29">
        <f t="shared" si="19"/>
        <v>213040230</v>
      </c>
      <c r="H167" s="25"/>
      <c r="I167" s="27">
        <f t="shared" si="23"/>
        <v>0.49264055727554179</v>
      </c>
      <c r="J167" s="10"/>
    </row>
    <row r="168" spans="1:10" ht="13.8" hidden="1" x14ac:dyDescent="0.3">
      <c r="A168">
        <f t="shared" si="24"/>
        <v>18</v>
      </c>
      <c r="B168" s="30" t="s">
        <v>280</v>
      </c>
      <c r="C168" s="24" t="s">
        <v>281</v>
      </c>
      <c r="D168" s="26">
        <v>146149000</v>
      </c>
      <c r="E168" s="26">
        <v>146148999</v>
      </c>
      <c r="F168" s="26">
        <v>145681154</v>
      </c>
      <c r="G168" s="29">
        <f t="shared" si="19"/>
        <v>467845</v>
      </c>
      <c r="H168" s="25"/>
      <c r="I168" s="27">
        <f t="shared" si="23"/>
        <v>0.99679884909783067</v>
      </c>
      <c r="J168" s="10"/>
    </row>
    <row r="169" spans="1:10" ht="13.8" hidden="1" x14ac:dyDescent="0.3">
      <c r="A169">
        <f t="shared" si="24"/>
        <v>18</v>
      </c>
      <c r="B169" s="30" t="s">
        <v>282</v>
      </c>
      <c r="C169" s="24" t="s">
        <v>283</v>
      </c>
      <c r="D169" s="26">
        <v>7492000</v>
      </c>
      <c r="E169" s="26">
        <v>7492000</v>
      </c>
      <c r="F169" s="26">
        <v>6994600</v>
      </c>
      <c r="G169" s="29">
        <f t="shared" si="19"/>
        <v>497400</v>
      </c>
      <c r="H169" s="25"/>
      <c r="I169" s="27">
        <f t="shared" si="23"/>
        <v>0.93360918312867058</v>
      </c>
      <c r="J169" s="10"/>
    </row>
    <row r="170" spans="1:10" ht="13.8" hidden="1" x14ac:dyDescent="0.3">
      <c r="A170">
        <f t="shared" si="24"/>
        <v>18</v>
      </c>
      <c r="B170" s="30" t="s">
        <v>284</v>
      </c>
      <c r="C170" s="24" t="s">
        <v>285</v>
      </c>
      <c r="D170" s="26">
        <v>83700000</v>
      </c>
      <c r="E170" s="26">
        <v>83700000</v>
      </c>
      <c r="F170" s="26">
        <v>67541554</v>
      </c>
      <c r="G170" s="29">
        <f t="shared" si="19"/>
        <v>16158446</v>
      </c>
      <c r="H170" s="25"/>
      <c r="I170" s="27">
        <f t="shared" si="23"/>
        <v>0.80694807646356037</v>
      </c>
      <c r="J170" s="10"/>
    </row>
    <row r="171" spans="1:10" ht="13.8" hidden="1" x14ac:dyDescent="0.3">
      <c r="A171">
        <f t="shared" si="24"/>
        <v>16</v>
      </c>
      <c r="B171" s="30" t="s">
        <v>421</v>
      </c>
      <c r="C171" s="24" t="s">
        <v>422</v>
      </c>
      <c r="D171" s="26">
        <v>0</v>
      </c>
      <c r="E171" s="26">
        <v>0</v>
      </c>
      <c r="F171" s="26">
        <v>0</v>
      </c>
      <c r="G171" s="29">
        <f t="shared" si="19"/>
        <v>0</v>
      </c>
      <c r="H171" s="25"/>
      <c r="I171" s="27" t="e">
        <f t="shared" si="23"/>
        <v>#DIV/0!</v>
      </c>
      <c r="J171" s="10"/>
    </row>
    <row r="172" spans="1:10" ht="13.8" hidden="1" x14ac:dyDescent="0.3">
      <c r="A172">
        <f t="shared" si="24"/>
        <v>16</v>
      </c>
      <c r="B172" s="30" t="s">
        <v>423</v>
      </c>
      <c r="C172" s="24" t="s">
        <v>422</v>
      </c>
      <c r="D172" s="26">
        <v>0</v>
      </c>
      <c r="E172" s="26">
        <v>0</v>
      </c>
      <c r="F172" s="26">
        <v>0</v>
      </c>
      <c r="G172" s="29">
        <f t="shared" si="19"/>
        <v>0</v>
      </c>
      <c r="H172" s="25"/>
      <c r="I172" s="27" t="e">
        <f t="shared" si="23"/>
        <v>#DIV/0!</v>
      </c>
      <c r="J172" s="10"/>
    </row>
    <row r="173" spans="1:10" ht="13.8" hidden="1" x14ac:dyDescent="0.3">
      <c r="A173">
        <f t="shared" si="24"/>
        <v>16</v>
      </c>
      <c r="B173" s="30" t="s">
        <v>476</v>
      </c>
      <c r="C173" s="24" t="s">
        <v>201</v>
      </c>
      <c r="D173" s="26">
        <v>0</v>
      </c>
      <c r="E173" s="26">
        <v>0</v>
      </c>
      <c r="F173" s="26">
        <v>0</v>
      </c>
      <c r="G173" s="29">
        <f t="shared" si="19"/>
        <v>0</v>
      </c>
      <c r="H173" s="25"/>
      <c r="I173" s="27" t="e">
        <f t="shared" si="23"/>
        <v>#DIV/0!</v>
      </c>
      <c r="J173" s="10"/>
    </row>
    <row r="174" spans="1:10" ht="13.8" hidden="1" x14ac:dyDescent="0.3">
      <c r="A174">
        <f t="shared" si="24"/>
        <v>16</v>
      </c>
      <c r="B174" s="30" t="s">
        <v>477</v>
      </c>
      <c r="C174" s="24" t="s">
        <v>201</v>
      </c>
      <c r="D174" s="26">
        <v>94606364</v>
      </c>
      <c r="E174" s="26">
        <v>94606364</v>
      </c>
      <c r="F174" s="26">
        <v>50326167</v>
      </c>
      <c r="G174" s="29">
        <f t="shared" si="19"/>
        <v>44280197</v>
      </c>
      <c r="H174" s="25"/>
      <c r="I174" s="27">
        <f t="shared" si="23"/>
        <v>0.53195329438937111</v>
      </c>
      <c r="J174" s="10"/>
    </row>
    <row r="175" spans="1:10" ht="13.8" hidden="1" x14ac:dyDescent="0.3">
      <c r="A175">
        <f t="shared" si="24"/>
        <v>10</v>
      </c>
      <c r="B175" s="18" t="s">
        <v>169</v>
      </c>
      <c r="C175" s="18" t="s">
        <v>170</v>
      </c>
      <c r="D175" s="21">
        <f>+D176</f>
        <v>69884417</v>
      </c>
      <c r="E175" s="21">
        <f>+E176</f>
        <v>84689917</v>
      </c>
      <c r="F175" s="21">
        <f>+F176</f>
        <v>52275794</v>
      </c>
      <c r="G175" s="28">
        <f t="shared" si="19"/>
        <v>32414123</v>
      </c>
      <c r="H175" s="23"/>
      <c r="I175" s="22">
        <f t="shared" si="23"/>
        <v>0.61726113157012541</v>
      </c>
      <c r="J175" s="10"/>
    </row>
    <row r="176" spans="1:10" ht="13.8" hidden="1" x14ac:dyDescent="0.3">
      <c r="A176">
        <f t="shared" si="24"/>
        <v>12</v>
      </c>
      <c r="B176" s="18" t="s">
        <v>171</v>
      </c>
      <c r="C176" s="18" t="s">
        <v>172</v>
      </c>
      <c r="D176" s="21">
        <f>SUM(D177:D178)</f>
        <v>69884417</v>
      </c>
      <c r="E176" s="21">
        <f>SUM(E177:E178)</f>
        <v>84689917</v>
      </c>
      <c r="F176" s="21">
        <f>SUM(F177:F178)</f>
        <v>52275794</v>
      </c>
      <c r="G176" s="28">
        <f t="shared" si="19"/>
        <v>32414123</v>
      </c>
      <c r="H176" s="23"/>
      <c r="I176" s="22">
        <f t="shared" si="23"/>
        <v>0.61726113157012541</v>
      </c>
      <c r="J176" s="10"/>
    </row>
    <row r="177" spans="1:10" ht="13.8" hidden="1" x14ac:dyDescent="0.3">
      <c r="A177">
        <f t="shared" si="24"/>
        <v>16</v>
      </c>
      <c r="B177" s="30" t="s">
        <v>286</v>
      </c>
      <c r="C177" s="24" t="s">
        <v>287</v>
      </c>
      <c r="D177" s="26">
        <v>0</v>
      </c>
      <c r="E177" s="26">
        <v>14805500</v>
      </c>
      <c r="F177" s="26">
        <v>14805494</v>
      </c>
      <c r="G177" s="28">
        <f t="shared" si="19"/>
        <v>6</v>
      </c>
      <c r="H177" s="25"/>
      <c r="I177" s="27">
        <f t="shared" si="23"/>
        <v>0.99999959474519606</v>
      </c>
      <c r="J177" s="10"/>
    </row>
    <row r="178" spans="1:10" ht="13.8" hidden="1" x14ac:dyDescent="0.3">
      <c r="A178">
        <f t="shared" si="24"/>
        <v>16</v>
      </c>
      <c r="B178" s="24" t="s">
        <v>173</v>
      </c>
      <c r="C178" s="24" t="s">
        <v>174</v>
      </c>
      <c r="D178" s="26">
        <v>69884417</v>
      </c>
      <c r="E178" s="26">
        <v>69884417</v>
      </c>
      <c r="F178" s="26">
        <v>37470300</v>
      </c>
      <c r="G178" s="29">
        <f t="shared" ref="G178:H296" si="26">+E178-F178</f>
        <v>32414117</v>
      </c>
      <c r="H178" s="25"/>
      <c r="I178" s="27">
        <f t="shared" si="23"/>
        <v>0.53617532503705367</v>
      </c>
      <c r="J178" s="10"/>
    </row>
    <row r="179" spans="1:10" ht="13.8" hidden="1" x14ac:dyDescent="0.3">
      <c r="A179">
        <f t="shared" si="24"/>
        <v>10</v>
      </c>
      <c r="B179" s="31" t="s">
        <v>487</v>
      </c>
      <c r="C179" s="38" t="s">
        <v>488</v>
      </c>
      <c r="D179" s="21">
        <f>+D180</f>
        <v>550289000</v>
      </c>
      <c r="E179" s="21">
        <f>+E180</f>
        <v>330372600</v>
      </c>
      <c r="F179" s="21">
        <f t="shared" ref="F179:G179" si="27">+F180</f>
        <v>0</v>
      </c>
      <c r="G179" s="21">
        <f t="shared" si="27"/>
        <v>330372600</v>
      </c>
      <c r="H179" s="25"/>
      <c r="I179" s="22">
        <f t="shared" si="23"/>
        <v>0</v>
      </c>
      <c r="J179" s="10"/>
    </row>
    <row r="180" spans="1:10" ht="13.8" hidden="1" x14ac:dyDescent="0.3">
      <c r="A180">
        <f t="shared" si="24"/>
        <v>14</v>
      </c>
      <c r="B180" s="30" t="s">
        <v>489</v>
      </c>
      <c r="C180" s="24" t="s">
        <v>490</v>
      </c>
      <c r="D180" s="26">
        <v>550289000</v>
      </c>
      <c r="E180" s="26">
        <v>330372600</v>
      </c>
      <c r="F180" s="26">
        <v>0</v>
      </c>
      <c r="G180" s="29">
        <f t="shared" si="26"/>
        <v>330372600</v>
      </c>
      <c r="H180" s="25"/>
      <c r="I180" s="27">
        <f t="shared" si="23"/>
        <v>0</v>
      </c>
      <c r="J180" s="10"/>
    </row>
    <row r="181" spans="1:10" ht="13.8" hidden="1" x14ac:dyDescent="0.3">
      <c r="A181">
        <f t="shared" si="24"/>
        <v>8</v>
      </c>
      <c r="B181" s="18" t="s">
        <v>175</v>
      </c>
      <c r="C181" s="18" t="s">
        <v>176</v>
      </c>
      <c r="D181" s="21">
        <f>+D188+D204+D213+D227+D229+D244+D182</f>
        <v>12424340254.385</v>
      </c>
      <c r="E181" s="21">
        <f>+E188+E204+E213+E227+E229+E244+E182</f>
        <v>12629065158.385</v>
      </c>
      <c r="F181" s="21">
        <f>+F188+F204+F213+F227+F229+F244+F182</f>
        <v>11085689660</v>
      </c>
      <c r="G181" s="28">
        <f t="shared" si="26"/>
        <v>1543375498.3850002</v>
      </c>
      <c r="H181" s="23"/>
      <c r="I181" s="22">
        <f t="shared" si="23"/>
        <v>0.87779178592959561</v>
      </c>
      <c r="J181" s="10"/>
    </row>
    <row r="182" spans="1:10" ht="13.8" hidden="1" x14ac:dyDescent="0.3">
      <c r="A182">
        <f t="shared" si="24"/>
        <v>10</v>
      </c>
      <c r="B182" s="31" t="s">
        <v>290</v>
      </c>
      <c r="C182" s="18" t="s">
        <v>292</v>
      </c>
      <c r="D182" s="21">
        <f>SUM(D183:D187)</f>
        <v>1424884120</v>
      </c>
      <c r="E182" s="21">
        <f>SUM(E183:E187)</f>
        <v>1424884120</v>
      </c>
      <c r="F182" s="21">
        <f>SUM(F183:F187)</f>
        <v>1010404026</v>
      </c>
      <c r="G182" s="28">
        <f t="shared" si="26"/>
        <v>414480094</v>
      </c>
      <c r="H182" s="23"/>
      <c r="I182" s="22">
        <f t="shared" si="23"/>
        <v>0.70911312142351623</v>
      </c>
      <c r="J182" s="10"/>
    </row>
    <row r="183" spans="1:10" ht="13.8" hidden="1" x14ac:dyDescent="0.3">
      <c r="A183">
        <f t="shared" si="24"/>
        <v>14</v>
      </c>
      <c r="B183" s="30" t="s">
        <v>430</v>
      </c>
      <c r="C183" s="24" t="s">
        <v>409</v>
      </c>
      <c r="D183" s="26">
        <v>0</v>
      </c>
      <c r="E183" s="26">
        <v>0</v>
      </c>
      <c r="F183" s="26">
        <v>0</v>
      </c>
      <c r="G183" s="29">
        <f t="shared" si="26"/>
        <v>0</v>
      </c>
      <c r="H183" s="25"/>
      <c r="I183" s="27" t="e">
        <f t="shared" si="23"/>
        <v>#DIV/0!</v>
      </c>
      <c r="J183" s="10"/>
    </row>
    <row r="184" spans="1:10" ht="13.8" hidden="1" x14ac:dyDescent="0.3">
      <c r="A184">
        <f t="shared" si="24"/>
        <v>14</v>
      </c>
      <c r="B184" s="30" t="s">
        <v>291</v>
      </c>
      <c r="C184" s="24" t="s">
        <v>293</v>
      </c>
      <c r="D184" s="26">
        <v>1223264000</v>
      </c>
      <c r="E184" s="26">
        <v>1223264000</v>
      </c>
      <c r="F184" s="26">
        <v>925977733</v>
      </c>
      <c r="G184" s="29">
        <f t="shared" si="26"/>
        <v>297286267</v>
      </c>
      <c r="H184" s="25"/>
      <c r="I184" s="27">
        <f t="shared" si="23"/>
        <v>0.75697292898344104</v>
      </c>
      <c r="J184" s="10"/>
    </row>
    <row r="185" spans="1:10" ht="13.8" hidden="1" x14ac:dyDescent="0.3">
      <c r="A185">
        <f t="shared" si="24"/>
        <v>14</v>
      </c>
      <c r="B185" s="30" t="s">
        <v>410</v>
      </c>
      <c r="C185" s="24" t="s">
        <v>409</v>
      </c>
      <c r="D185" s="26">
        <v>0</v>
      </c>
      <c r="E185" s="26">
        <v>0</v>
      </c>
      <c r="F185" s="26">
        <v>0</v>
      </c>
      <c r="G185" s="29">
        <f t="shared" si="26"/>
        <v>0</v>
      </c>
      <c r="H185" s="25"/>
      <c r="I185" s="27" t="e">
        <f t="shared" si="23"/>
        <v>#DIV/0!</v>
      </c>
      <c r="J185" s="10"/>
    </row>
    <row r="186" spans="1:10" ht="13.8" hidden="1" x14ac:dyDescent="0.3">
      <c r="A186">
        <f t="shared" si="24"/>
        <v>14</v>
      </c>
      <c r="B186" s="30" t="s">
        <v>411</v>
      </c>
      <c r="C186" s="24" t="s">
        <v>294</v>
      </c>
      <c r="D186" s="26">
        <v>0</v>
      </c>
      <c r="E186" s="26">
        <v>0</v>
      </c>
      <c r="F186" s="26">
        <v>0</v>
      </c>
      <c r="G186" s="29">
        <f t="shared" si="26"/>
        <v>0</v>
      </c>
      <c r="H186" s="25"/>
      <c r="I186" s="27" t="e">
        <f t="shared" si="23"/>
        <v>#DIV/0!</v>
      </c>
      <c r="J186" s="10"/>
    </row>
    <row r="187" spans="1:10" ht="13.8" hidden="1" x14ac:dyDescent="0.3">
      <c r="A187">
        <f t="shared" si="24"/>
        <v>14</v>
      </c>
      <c r="B187" s="30" t="s">
        <v>295</v>
      </c>
      <c r="C187" s="24" t="s">
        <v>294</v>
      </c>
      <c r="D187" s="26">
        <v>201620120</v>
      </c>
      <c r="E187" s="26">
        <v>201620120</v>
      </c>
      <c r="F187" s="26">
        <v>84426293</v>
      </c>
      <c r="G187" s="28">
        <f t="shared" si="26"/>
        <v>117193827</v>
      </c>
      <c r="H187" s="25"/>
      <c r="I187" s="22">
        <f t="shared" si="23"/>
        <v>0.41873942441855505</v>
      </c>
      <c r="J187" s="10"/>
    </row>
    <row r="188" spans="1:10" ht="13.8" hidden="1" x14ac:dyDescent="0.3">
      <c r="A188">
        <f t="shared" si="24"/>
        <v>10</v>
      </c>
      <c r="B188" s="18" t="s">
        <v>177</v>
      </c>
      <c r="C188" s="18" t="s">
        <v>178</v>
      </c>
      <c r="D188" s="21">
        <f>SUM(D189:D203)</f>
        <v>668320108.875</v>
      </c>
      <c r="E188" s="21">
        <f>SUM(E189:E203)</f>
        <v>678071108.875</v>
      </c>
      <c r="F188" s="21">
        <f>SUM(F189:F203)</f>
        <v>397909425</v>
      </c>
      <c r="G188" s="28">
        <f t="shared" si="26"/>
        <v>280161683.875</v>
      </c>
      <c r="H188" s="23"/>
      <c r="I188" s="22">
        <f t="shared" si="23"/>
        <v>0.58682551105912584</v>
      </c>
      <c r="J188" s="10"/>
    </row>
    <row r="189" spans="1:10" ht="13.8" hidden="1" x14ac:dyDescent="0.3">
      <c r="A189">
        <f t="shared" si="24"/>
        <v>16</v>
      </c>
      <c r="B189" s="30" t="s">
        <v>438</v>
      </c>
      <c r="C189" s="24" t="s">
        <v>180</v>
      </c>
      <c r="D189" s="26">
        <v>0</v>
      </c>
      <c r="E189" s="26">
        <v>0</v>
      </c>
      <c r="F189" s="26">
        <v>0</v>
      </c>
      <c r="G189" s="29">
        <f t="shared" si="26"/>
        <v>0</v>
      </c>
      <c r="H189" s="23"/>
      <c r="I189" s="27" t="e">
        <f t="shared" si="23"/>
        <v>#DIV/0!</v>
      </c>
      <c r="J189" s="10"/>
    </row>
    <row r="190" spans="1:10" ht="13.8" hidden="1" x14ac:dyDescent="0.3">
      <c r="A190">
        <f t="shared" si="24"/>
        <v>16</v>
      </c>
      <c r="B190" s="30" t="s">
        <v>439</v>
      </c>
      <c r="C190" s="24" t="s">
        <v>180</v>
      </c>
      <c r="D190" s="26">
        <v>0</v>
      </c>
      <c r="E190" s="26">
        <v>0</v>
      </c>
      <c r="F190" s="26">
        <v>0</v>
      </c>
      <c r="G190" s="29">
        <f t="shared" si="26"/>
        <v>0</v>
      </c>
      <c r="H190" s="23"/>
      <c r="I190" s="27" t="e">
        <f t="shared" si="23"/>
        <v>#DIV/0!</v>
      </c>
      <c r="J190" s="10"/>
    </row>
    <row r="191" spans="1:10" ht="13.8" hidden="1" x14ac:dyDescent="0.3">
      <c r="A191">
        <f t="shared" si="24"/>
        <v>16</v>
      </c>
      <c r="B191" s="24" t="s">
        <v>179</v>
      </c>
      <c r="C191" s="24" t="s">
        <v>180</v>
      </c>
      <c r="D191" s="26">
        <v>300000000</v>
      </c>
      <c r="E191" s="26">
        <v>300000000</v>
      </c>
      <c r="F191" s="26">
        <v>179815183</v>
      </c>
      <c r="G191" s="29">
        <f t="shared" si="26"/>
        <v>120184817</v>
      </c>
      <c r="H191" s="25"/>
      <c r="I191" s="27">
        <f t="shared" si="23"/>
        <v>0.59938394333333334</v>
      </c>
      <c r="J191" s="10"/>
    </row>
    <row r="192" spans="1:10" ht="13.8" hidden="1" x14ac:dyDescent="0.3">
      <c r="A192">
        <f t="shared" si="24"/>
        <v>16</v>
      </c>
      <c r="B192" s="24" t="s">
        <v>181</v>
      </c>
      <c r="C192" s="24" t="s">
        <v>182</v>
      </c>
      <c r="D192" s="26">
        <v>95000000</v>
      </c>
      <c r="E192" s="26">
        <v>101472000</v>
      </c>
      <c r="F192" s="26">
        <v>101472000</v>
      </c>
      <c r="G192" s="29">
        <f t="shared" si="26"/>
        <v>0</v>
      </c>
      <c r="H192" s="25"/>
      <c r="I192" s="27">
        <f t="shared" si="23"/>
        <v>1</v>
      </c>
      <c r="J192" s="10"/>
    </row>
    <row r="193" spans="1:10" ht="13.8" hidden="1" x14ac:dyDescent="0.3">
      <c r="A193">
        <f t="shared" si="24"/>
        <v>16</v>
      </c>
      <c r="B193" s="30" t="s">
        <v>441</v>
      </c>
      <c r="C193" s="24" t="s">
        <v>440</v>
      </c>
      <c r="D193" s="26">
        <v>18960592</v>
      </c>
      <c r="E193" s="26">
        <v>18960592</v>
      </c>
      <c r="F193" s="26">
        <v>0</v>
      </c>
      <c r="G193" s="29">
        <f t="shared" si="26"/>
        <v>18960592</v>
      </c>
      <c r="H193" s="25"/>
      <c r="I193" s="27">
        <f t="shared" si="23"/>
        <v>0</v>
      </c>
      <c r="J193" s="10"/>
    </row>
    <row r="194" spans="1:10" ht="13.8" hidden="1" x14ac:dyDescent="0.3">
      <c r="A194">
        <f t="shared" si="24"/>
        <v>16</v>
      </c>
      <c r="B194" s="30" t="s">
        <v>443</v>
      </c>
      <c r="C194" s="24" t="s">
        <v>297</v>
      </c>
      <c r="D194" s="26">
        <v>0</v>
      </c>
      <c r="E194" s="26">
        <v>0</v>
      </c>
      <c r="F194" s="26">
        <v>0</v>
      </c>
      <c r="G194" s="29">
        <f t="shared" si="26"/>
        <v>0</v>
      </c>
      <c r="H194" s="25"/>
      <c r="I194" s="27" t="e">
        <f t="shared" si="23"/>
        <v>#DIV/0!</v>
      </c>
      <c r="J194" s="10"/>
    </row>
    <row r="195" spans="1:10" ht="13.8" hidden="1" x14ac:dyDescent="0.3">
      <c r="A195">
        <f t="shared" si="24"/>
        <v>16</v>
      </c>
      <c r="B195" s="30" t="s">
        <v>442</v>
      </c>
      <c r="C195" s="24" t="s">
        <v>297</v>
      </c>
      <c r="D195" s="26">
        <v>0</v>
      </c>
      <c r="E195" s="26">
        <v>0</v>
      </c>
      <c r="F195" s="26">
        <v>0</v>
      </c>
      <c r="G195" s="29">
        <f t="shared" si="26"/>
        <v>0</v>
      </c>
      <c r="H195" s="25"/>
      <c r="I195" s="27" t="e">
        <f t="shared" ref="I195:I295" si="28">+F195/E195</f>
        <v>#DIV/0!</v>
      </c>
      <c r="J195" s="10"/>
    </row>
    <row r="196" spans="1:10" ht="13.8" hidden="1" x14ac:dyDescent="0.3">
      <c r="A196">
        <f t="shared" si="24"/>
        <v>16</v>
      </c>
      <c r="B196" s="30" t="s">
        <v>296</v>
      </c>
      <c r="C196" s="24" t="s">
        <v>297</v>
      </c>
      <c r="D196" s="26">
        <v>200000000</v>
      </c>
      <c r="E196" s="26">
        <v>200000000</v>
      </c>
      <c r="F196" s="26">
        <v>73343550</v>
      </c>
      <c r="G196" s="29">
        <f t="shared" si="26"/>
        <v>126656450</v>
      </c>
      <c r="H196" s="25"/>
      <c r="I196" s="27">
        <f t="shared" si="28"/>
        <v>0.36671775000000001</v>
      </c>
      <c r="J196" s="10"/>
    </row>
    <row r="197" spans="1:10" ht="13.8" hidden="1" x14ac:dyDescent="0.3">
      <c r="A197">
        <f t="shared" si="24"/>
        <v>14</v>
      </c>
      <c r="B197" s="30" t="s">
        <v>479</v>
      </c>
      <c r="C197" s="24" t="s">
        <v>456</v>
      </c>
      <c r="D197" s="26">
        <v>0</v>
      </c>
      <c r="E197" s="26">
        <v>0</v>
      </c>
      <c r="F197" s="26">
        <v>0</v>
      </c>
      <c r="G197" s="29">
        <f t="shared" si="26"/>
        <v>0</v>
      </c>
      <c r="H197" s="25"/>
      <c r="I197" s="27" t="e">
        <f t="shared" si="28"/>
        <v>#DIV/0!</v>
      </c>
      <c r="J197" s="10"/>
    </row>
    <row r="198" spans="1:10" ht="13.8" hidden="1" x14ac:dyDescent="0.3">
      <c r="A198">
        <f t="shared" si="24"/>
        <v>14</v>
      </c>
      <c r="B198" s="30" t="s">
        <v>455</v>
      </c>
      <c r="C198" s="24" t="s">
        <v>456</v>
      </c>
      <c r="D198" s="26">
        <v>0</v>
      </c>
      <c r="E198" s="26">
        <v>0</v>
      </c>
      <c r="F198" s="26">
        <v>0</v>
      </c>
      <c r="G198" s="29">
        <f t="shared" si="26"/>
        <v>0</v>
      </c>
      <c r="H198" s="25"/>
      <c r="I198" s="27" t="e">
        <f t="shared" si="28"/>
        <v>#DIV/0!</v>
      </c>
      <c r="J198" s="10"/>
    </row>
    <row r="199" spans="1:10" ht="13.8" hidden="1" x14ac:dyDescent="0.3">
      <c r="A199">
        <f t="shared" si="24"/>
        <v>14</v>
      </c>
      <c r="B199" s="30" t="s">
        <v>478</v>
      </c>
      <c r="C199" s="24" t="s">
        <v>425</v>
      </c>
      <c r="D199" s="26">
        <v>0</v>
      </c>
      <c r="E199" s="26">
        <v>0</v>
      </c>
      <c r="F199" s="26">
        <v>0</v>
      </c>
      <c r="G199" s="29">
        <f t="shared" si="26"/>
        <v>0</v>
      </c>
      <c r="H199" s="25"/>
      <c r="I199" s="27" t="e">
        <f t="shared" si="28"/>
        <v>#DIV/0!</v>
      </c>
      <c r="J199" s="10"/>
    </row>
    <row r="200" spans="1:10" ht="13.8" hidden="1" x14ac:dyDescent="0.3">
      <c r="A200">
        <f t="shared" si="24"/>
        <v>14</v>
      </c>
      <c r="B200" s="30" t="s">
        <v>424</v>
      </c>
      <c r="C200" s="24" t="s">
        <v>425</v>
      </c>
      <c r="D200" s="26">
        <v>0</v>
      </c>
      <c r="E200" s="26">
        <v>0</v>
      </c>
      <c r="F200" s="26">
        <v>0</v>
      </c>
      <c r="G200" s="29">
        <f t="shared" si="26"/>
        <v>0</v>
      </c>
      <c r="H200" s="25"/>
      <c r="I200" s="27" t="e">
        <f t="shared" si="28"/>
        <v>#DIV/0!</v>
      </c>
      <c r="J200" s="10"/>
    </row>
    <row r="201" spans="1:10" ht="13.8" hidden="1" x14ac:dyDescent="0.3">
      <c r="A201">
        <f t="shared" si="24"/>
        <v>16</v>
      </c>
      <c r="B201" s="24" t="s">
        <v>183</v>
      </c>
      <c r="C201" s="24" t="s">
        <v>184</v>
      </c>
      <c r="D201" s="26">
        <v>8192000</v>
      </c>
      <c r="E201" s="26">
        <v>11471000</v>
      </c>
      <c r="F201" s="26">
        <v>3278692</v>
      </c>
      <c r="G201" s="29">
        <f t="shared" si="26"/>
        <v>8192308</v>
      </c>
      <c r="H201" s="25"/>
      <c r="I201" s="27">
        <f t="shared" si="28"/>
        <v>0.28582442681544767</v>
      </c>
      <c r="J201" s="10"/>
    </row>
    <row r="202" spans="1:10" ht="13.8" hidden="1" x14ac:dyDescent="0.3">
      <c r="A202">
        <f t="shared" si="24"/>
        <v>14</v>
      </c>
      <c r="B202" s="24" t="s">
        <v>185</v>
      </c>
      <c r="C202" s="24" t="s">
        <v>186</v>
      </c>
      <c r="D202" s="26">
        <v>40000000</v>
      </c>
      <c r="E202" s="26">
        <v>40000000</v>
      </c>
      <c r="F202" s="26">
        <v>40000000</v>
      </c>
      <c r="G202" s="29">
        <f t="shared" si="26"/>
        <v>0</v>
      </c>
      <c r="H202" s="25"/>
      <c r="I202" s="27">
        <f t="shared" si="28"/>
        <v>1</v>
      </c>
      <c r="J202" s="10"/>
    </row>
    <row r="203" spans="1:10" ht="13.8" hidden="1" x14ac:dyDescent="0.3">
      <c r="A203">
        <f t="shared" ref="A203:A266" si="29">LEN(B203)</f>
        <v>14</v>
      </c>
      <c r="B203" s="30" t="s">
        <v>298</v>
      </c>
      <c r="C203" s="24" t="s">
        <v>187</v>
      </c>
      <c r="D203" s="26">
        <v>6167516.875</v>
      </c>
      <c r="E203" s="26">
        <v>6167516.875</v>
      </c>
      <c r="F203" s="26">
        <v>0</v>
      </c>
      <c r="G203" s="29">
        <f t="shared" si="26"/>
        <v>6167516.875</v>
      </c>
      <c r="H203" s="25"/>
      <c r="I203" s="27">
        <f t="shared" si="28"/>
        <v>0</v>
      </c>
      <c r="J203" s="10"/>
    </row>
    <row r="204" spans="1:10" ht="13.8" hidden="1" x14ac:dyDescent="0.3">
      <c r="A204">
        <f t="shared" si="29"/>
        <v>10</v>
      </c>
      <c r="B204" s="18" t="s">
        <v>188</v>
      </c>
      <c r="C204" s="18" t="s">
        <v>189</v>
      </c>
      <c r="D204" s="21">
        <f>SUM(D205:D212)</f>
        <v>879723705</v>
      </c>
      <c r="E204" s="21">
        <f>SUM(E205:E212)</f>
        <v>880080705</v>
      </c>
      <c r="F204" s="21">
        <f>SUM(F205:F212)</f>
        <v>801857205</v>
      </c>
      <c r="G204" s="28">
        <f t="shared" si="26"/>
        <v>78223500</v>
      </c>
      <c r="H204" s="23"/>
      <c r="I204" s="22">
        <f t="shared" si="28"/>
        <v>0.91111781049670892</v>
      </c>
      <c r="J204" s="10"/>
    </row>
    <row r="205" spans="1:10" ht="13.8" hidden="1" x14ac:dyDescent="0.3">
      <c r="A205">
        <f t="shared" si="29"/>
        <v>14</v>
      </c>
      <c r="B205" s="24" t="s">
        <v>190</v>
      </c>
      <c r="C205" s="24" t="s">
        <v>191</v>
      </c>
      <c r="D205" s="26">
        <v>8185000</v>
      </c>
      <c r="E205" s="26">
        <v>8185000</v>
      </c>
      <c r="F205" s="26">
        <v>8185000</v>
      </c>
      <c r="G205" s="29">
        <f t="shared" si="26"/>
        <v>0</v>
      </c>
      <c r="H205" s="25"/>
      <c r="I205" s="27">
        <f t="shared" si="28"/>
        <v>1</v>
      </c>
      <c r="J205" s="10"/>
    </row>
    <row r="206" spans="1:10" ht="13.8" hidden="1" x14ac:dyDescent="0.3">
      <c r="A206">
        <f t="shared" si="29"/>
        <v>14</v>
      </c>
      <c r="B206" s="24" t="s">
        <v>192</v>
      </c>
      <c r="C206" s="24" t="s">
        <v>193</v>
      </c>
      <c r="D206" s="26">
        <v>586538705</v>
      </c>
      <c r="E206" s="26">
        <v>586895705</v>
      </c>
      <c r="F206" s="26">
        <v>586895705</v>
      </c>
      <c r="G206" s="29">
        <f t="shared" si="26"/>
        <v>0</v>
      </c>
      <c r="H206" s="25"/>
      <c r="I206" s="27">
        <f t="shared" si="28"/>
        <v>1</v>
      </c>
      <c r="J206" s="10"/>
    </row>
    <row r="207" spans="1:10" ht="13.8" hidden="1" x14ac:dyDescent="0.3">
      <c r="A207">
        <f t="shared" si="29"/>
        <v>14</v>
      </c>
      <c r="B207" s="30" t="s">
        <v>426</v>
      </c>
      <c r="C207" s="24" t="s">
        <v>300</v>
      </c>
      <c r="D207" s="26">
        <v>0</v>
      </c>
      <c r="E207" s="26">
        <v>0</v>
      </c>
      <c r="F207" s="26">
        <v>0</v>
      </c>
      <c r="G207" s="29">
        <f t="shared" si="26"/>
        <v>0</v>
      </c>
      <c r="H207" s="25"/>
      <c r="I207" s="27" t="e">
        <f t="shared" si="28"/>
        <v>#DIV/0!</v>
      </c>
      <c r="J207" s="10"/>
    </row>
    <row r="208" spans="1:10" ht="13.8" hidden="1" x14ac:dyDescent="0.3">
      <c r="A208">
        <f t="shared" si="29"/>
        <v>14</v>
      </c>
      <c r="B208" s="30" t="s">
        <v>299</v>
      </c>
      <c r="C208" s="24" t="s">
        <v>300</v>
      </c>
      <c r="D208" s="26">
        <v>35000000</v>
      </c>
      <c r="E208" s="26">
        <v>35000000</v>
      </c>
      <c r="F208" s="26">
        <v>32001583</v>
      </c>
      <c r="G208" s="29">
        <f t="shared" si="26"/>
        <v>2998417</v>
      </c>
      <c r="H208" s="25"/>
      <c r="I208" s="27">
        <f t="shared" si="28"/>
        <v>0.91433094285714289</v>
      </c>
      <c r="J208" s="10"/>
    </row>
    <row r="209" spans="1:11" ht="13.8" hidden="1" x14ac:dyDescent="0.3">
      <c r="A209">
        <f t="shared" si="29"/>
        <v>14</v>
      </c>
      <c r="B209" s="30" t="s">
        <v>444</v>
      </c>
      <c r="C209" s="24" t="s">
        <v>302</v>
      </c>
      <c r="D209" s="26">
        <v>0</v>
      </c>
      <c r="E209" s="26">
        <v>0</v>
      </c>
      <c r="F209" s="26">
        <v>0</v>
      </c>
      <c r="G209" s="29">
        <f t="shared" si="26"/>
        <v>0</v>
      </c>
      <c r="H209" s="25"/>
      <c r="I209" s="27" t="e">
        <f t="shared" si="28"/>
        <v>#DIV/0!</v>
      </c>
      <c r="J209" s="10"/>
    </row>
    <row r="210" spans="1:11" ht="13.8" hidden="1" x14ac:dyDescent="0.3">
      <c r="A210">
        <f t="shared" si="29"/>
        <v>14</v>
      </c>
      <c r="B210" s="30" t="s">
        <v>445</v>
      </c>
      <c r="C210" s="24" t="s">
        <v>302</v>
      </c>
      <c r="D210" s="26">
        <v>0</v>
      </c>
      <c r="E210" s="26">
        <v>0</v>
      </c>
      <c r="F210" s="26">
        <v>0</v>
      </c>
      <c r="G210" s="29">
        <f t="shared" si="26"/>
        <v>0</v>
      </c>
      <c r="H210" s="25"/>
      <c r="I210" s="27" t="e">
        <f t="shared" si="28"/>
        <v>#DIV/0!</v>
      </c>
      <c r="J210" s="10"/>
    </row>
    <row r="211" spans="1:11" ht="13.8" hidden="1" x14ac:dyDescent="0.3">
      <c r="A211">
        <f t="shared" si="29"/>
        <v>14</v>
      </c>
      <c r="B211" s="30" t="s">
        <v>480</v>
      </c>
      <c r="C211" s="24" t="s">
        <v>302</v>
      </c>
      <c r="D211" s="26">
        <v>0</v>
      </c>
      <c r="E211" s="26">
        <v>0</v>
      </c>
      <c r="F211" s="26">
        <v>0</v>
      </c>
      <c r="G211" s="29">
        <f t="shared" si="26"/>
        <v>0</v>
      </c>
      <c r="H211" s="25"/>
      <c r="I211" s="27" t="e">
        <f t="shared" si="28"/>
        <v>#DIV/0!</v>
      </c>
      <c r="J211" s="10"/>
    </row>
    <row r="212" spans="1:11" ht="13.8" hidden="1" x14ac:dyDescent="0.3">
      <c r="A212">
        <f t="shared" si="29"/>
        <v>14</v>
      </c>
      <c r="B212" s="30" t="s">
        <v>301</v>
      </c>
      <c r="C212" s="24" t="s">
        <v>302</v>
      </c>
      <c r="D212" s="26">
        <v>250000000</v>
      </c>
      <c r="E212" s="26">
        <v>250000000</v>
      </c>
      <c r="F212" s="26">
        <v>174774917</v>
      </c>
      <c r="G212" s="29">
        <f t="shared" si="26"/>
        <v>75225083</v>
      </c>
      <c r="H212" s="25"/>
      <c r="I212" s="27">
        <f t="shared" si="28"/>
        <v>0.69909966800000001</v>
      </c>
      <c r="J212" s="10"/>
    </row>
    <row r="213" spans="1:11" ht="13.8" hidden="1" x14ac:dyDescent="0.3">
      <c r="A213">
        <f t="shared" si="29"/>
        <v>10</v>
      </c>
      <c r="B213" s="18" t="s">
        <v>194</v>
      </c>
      <c r="C213" s="18" t="s">
        <v>195</v>
      </c>
      <c r="D213" s="21">
        <f>SUM(D214:D226)</f>
        <v>9192986468</v>
      </c>
      <c r="E213" s="21">
        <f>SUM(E214:E226)</f>
        <v>9334909868</v>
      </c>
      <c r="F213" s="21">
        <f>SUM(F214:F226)</f>
        <v>8745897104</v>
      </c>
      <c r="G213" s="28">
        <f t="shared" si="26"/>
        <v>589012764</v>
      </c>
      <c r="H213" s="23"/>
      <c r="I213" s="22">
        <f t="shared" si="28"/>
        <v>0.93690214770909241</v>
      </c>
      <c r="J213" s="10"/>
    </row>
    <row r="214" spans="1:11" ht="13.8" hidden="1" x14ac:dyDescent="0.3">
      <c r="A214">
        <f t="shared" si="29"/>
        <v>14</v>
      </c>
      <c r="B214" s="24" t="s">
        <v>196</v>
      </c>
      <c r="C214" s="24" t="s">
        <v>197</v>
      </c>
      <c r="D214" s="26">
        <v>4211258502</v>
      </c>
      <c r="E214" s="26">
        <v>4211258502</v>
      </c>
      <c r="F214" s="26">
        <v>4193269334</v>
      </c>
      <c r="G214" s="29">
        <f t="shared" si="26"/>
        <v>17989168</v>
      </c>
      <c r="H214" s="25"/>
      <c r="I214" s="27">
        <f t="shared" si="28"/>
        <v>0.99572831542127926</v>
      </c>
      <c r="J214" s="10"/>
    </row>
    <row r="215" spans="1:11" ht="13.8" hidden="1" x14ac:dyDescent="0.3">
      <c r="A215">
        <f t="shared" si="29"/>
        <v>14</v>
      </c>
      <c r="B215" s="24" t="s">
        <v>198</v>
      </c>
      <c r="C215" s="24" t="s">
        <v>199</v>
      </c>
      <c r="D215" s="26">
        <v>0</v>
      </c>
      <c r="E215" s="26">
        <v>0</v>
      </c>
      <c r="F215" s="26">
        <v>0</v>
      </c>
      <c r="G215" s="29">
        <f t="shared" si="26"/>
        <v>0</v>
      </c>
      <c r="H215" s="25"/>
      <c r="I215" s="27" t="e">
        <f t="shared" si="28"/>
        <v>#DIV/0!</v>
      </c>
      <c r="J215" s="10"/>
    </row>
    <row r="216" spans="1:11" ht="13.8" hidden="1" x14ac:dyDescent="0.3">
      <c r="A216">
        <f t="shared" si="29"/>
        <v>14</v>
      </c>
      <c r="B216" s="24" t="s">
        <v>198</v>
      </c>
      <c r="C216" s="24" t="s">
        <v>200</v>
      </c>
      <c r="D216" s="26">
        <v>2910898796</v>
      </c>
      <c r="E216" s="26">
        <v>3007822196</v>
      </c>
      <c r="F216" s="26">
        <v>2978895240</v>
      </c>
      <c r="G216" s="29">
        <f t="shared" si="26"/>
        <v>28926956</v>
      </c>
      <c r="H216" s="25"/>
      <c r="I216" s="27">
        <f t="shared" si="28"/>
        <v>0.99038275731907655</v>
      </c>
      <c r="J216" s="10"/>
      <c r="K216" s="33"/>
    </row>
    <row r="217" spans="1:11" ht="13.8" hidden="1" x14ac:dyDescent="0.3">
      <c r="A217">
        <f t="shared" si="29"/>
        <v>16</v>
      </c>
      <c r="B217" s="30" t="s">
        <v>412</v>
      </c>
      <c r="C217" s="24" t="s">
        <v>304</v>
      </c>
      <c r="D217" s="26">
        <v>0</v>
      </c>
      <c r="E217" s="26">
        <v>0</v>
      </c>
      <c r="F217" s="26">
        <v>0</v>
      </c>
      <c r="G217" s="29">
        <f t="shared" si="26"/>
        <v>0</v>
      </c>
      <c r="H217" s="25"/>
      <c r="I217" s="27" t="e">
        <f t="shared" si="28"/>
        <v>#DIV/0!</v>
      </c>
      <c r="J217" s="10"/>
      <c r="K217" s="33"/>
    </row>
    <row r="218" spans="1:11" ht="13.8" hidden="1" x14ac:dyDescent="0.3">
      <c r="A218">
        <f t="shared" si="29"/>
        <v>16</v>
      </c>
      <c r="B218" s="30" t="s">
        <v>427</v>
      </c>
      <c r="C218" s="24" t="s">
        <v>304</v>
      </c>
      <c r="D218" s="26">
        <v>0</v>
      </c>
      <c r="E218" s="26">
        <v>0</v>
      </c>
      <c r="F218" s="26">
        <v>0</v>
      </c>
      <c r="G218" s="29">
        <f t="shared" si="26"/>
        <v>0</v>
      </c>
      <c r="H218" s="25"/>
      <c r="I218" s="27" t="e">
        <f t="shared" si="28"/>
        <v>#DIV/0!</v>
      </c>
      <c r="J218" s="10"/>
      <c r="K218" s="33"/>
    </row>
    <row r="219" spans="1:11" ht="13.8" hidden="1" x14ac:dyDescent="0.3">
      <c r="A219">
        <f t="shared" si="29"/>
        <v>16</v>
      </c>
      <c r="B219" s="30" t="s">
        <v>481</v>
      </c>
      <c r="C219" s="24" t="s">
        <v>304</v>
      </c>
      <c r="D219" s="26">
        <v>0</v>
      </c>
      <c r="E219" s="26">
        <v>0</v>
      </c>
      <c r="F219" s="26">
        <v>0</v>
      </c>
      <c r="G219" s="29">
        <f t="shared" si="26"/>
        <v>0</v>
      </c>
      <c r="H219" s="25"/>
      <c r="I219" s="27" t="e">
        <f t="shared" si="28"/>
        <v>#DIV/0!</v>
      </c>
      <c r="J219" s="10"/>
      <c r="K219" s="33"/>
    </row>
    <row r="220" spans="1:11" ht="13.8" hidden="1" x14ac:dyDescent="0.3">
      <c r="A220">
        <f t="shared" si="29"/>
        <v>16</v>
      </c>
      <c r="B220" s="30" t="s">
        <v>303</v>
      </c>
      <c r="C220" s="24" t="s">
        <v>304</v>
      </c>
      <c r="D220" s="26">
        <v>2000000000</v>
      </c>
      <c r="E220" s="26">
        <v>2000000000</v>
      </c>
      <c r="F220" s="26">
        <v>1567072530</v>
      </c>
      <c r="G220" s="29">
        <f t="shared" si="26"/>
        <v>432927470</v>
      </c>
      <c r="H220" s="25"/>
      <c r="I220" s="27">
        <f t="shared" si="28"/>
        <v>0.78353626499999995</v>
      </c>
      <c r="J220" s="10"/>
    </row>
    <row r="221" spans="1:11" ht="13.8" hidden="1" x14ac:dyDescent="0.3">
      <c r="A221">
        <f t="shared" si="29"/>
        <v>16</v>
      </c>
      <c r="B221" s="30" t="s">
        <v>501</v>
      </c>
      <c r="C221" s="24" t="s">
        <v>304</v>
      </c>
      <c r="D221" s="26">
        <v>0</v>
      </c>
      <c r="E221" s="26">
        <v>45000000</v>
      </c>
      <c r="F221" s="26">
        <v>0</v>
      </c>
      <c r="G221" s="29">
        <f t="shared" si="26"/>
        <v>45000000</v>
      </c>
      <c r="H221" s="25"/>
      <c r="I221" s="27">
        <f t="shared" si="28"/>
        <v>0</v>
      </c>
      <c r="J221" s="10"/>
    </row>
    <row r="222" spans="1:11" ht="13.8" hidden="1" x14ac:dyDescent="0.3">
      <c r="A222">
        <f t="shared" si="29"/>
        <v>16</v>
      </c>
      <c r="B222" s="30" t="s">
        <v>482</v>
      </c>
      <c r="C222" s="24" t="s">
        <v>201</v>
      </c>
      <c r="D222" s="26">
        <v>0</v>
      </c>
      <c r="E222" s="26">
        <v>0</v>
      </c>
      <c r="F222" s="26">
        <v>0</v>
      </c>
      <c r="G222" s="29">
        <f t="shared" si="26"/>
        <v>0</v>
      </c>
      <c r="H222" s="25"/>
      <c r="I222" s="27" t="e">
        <f t="shared" si="28"/>
        <v>#DIV/0!</v>
      </c>
      <c r="J222" s="10"/>
    </row>
    <row r="223" spans="1:11" ht="13.8" hidden="1" x14ac:dyDescent="0.3">
      <c r="A223">
        <f t="shared" si="29"/>
        <v>16</v>
      </c>
      <c r="B223" s="24" t="s">
        <v>202</v>
      </c>
      <c r="C223" s="24" t="s">
        <v>203</v>
      </c>
      <c r="D223" s="26">
        <v>43688000</v>
      </c>
      <c r="E223" s="26">
        <v>43688000</v>
      </c>
      <c r="F223" s="26">
        <v>0</v>
      </c>
      <c r="G223" s="29">
        <f t="shared" si="26"/>
        <v>43688000</v>
      </c>
      <c r="H223" s="25"/>
      <c r="I223" s="27">
        <f t="shared" si="28"/>
        <v>0</v>
      </c>
      <c r="J223" s="10"/>
    </row>
    <row r="224" spans="1:11" ht="13.8" hidden="1" x14ac:dyDescent="0.3">
      <c r="A224">
        <f t="shared" si="29"/>
        <v>16</v>
      </c>
      <c r="B224" s="30" t="s">
        <v>457</v>
      </c>
      <c r="C224" s="24" t="s">
        <v>205</v>
      </c>
      <c r="D224" s="26">
        <v>0</v>
      </c>
      <c r="E224" s="26">
        <v>0</v>
      </c>
      <c r="F224" s="26">
        <v>0</v>
      </c>
      <c r="G224" s="29">
        <f t="shared" si="26"/>
        <v>0</v>
      </c>
      <c r="H224" s="25"/>
      <c r="I224" s="27" t="e">
        <f t="shared" si="28"/>
        <v>#DIV/0!</v>
      </c>
      <c r="J224" s="10"/>
    </row>
    <row r="225" spans="1:10" ht="13.8" hidden="1" x14ac:dyDescent="0.3">
      <c r="A225">
        <f t="shared" si="29"/>
        <v>16</v>
      </c>
      <c r="B225" s="30" t="s">
        <v>483</v>
      </c>
      <c r="C225" s="24" t="s">
        <v>205</v>
      </c>
      <c r="D225" s="26">
        <v>0</v>
      </c>
      <c r="E225" s="26">
        <v>0</v>
      </c>
      <c r="F225" s="26">
        <v>0</v>
      </c>
      <c r="G225" s="29">
        <f t="shared" si="26"/>
        <v>0</v>
      </c>
      <c r="H225" s="25"/>
      <c r="I225" s="27" t="e">
        <f t="shared" si="28"/>
        <v>#DIV/0!</v>
      </c>
      <c r="J225" s="10"/>
    </row>
    <row r="226" spans="1:10" ht="13.8" hidden="1" x14ac:dyDescent="0.3">
      <c r="A226">
        <f t="shared" si="29"/>
        <v>16</v>
      </c>
      <c r="B226" s="24" t="s">
        <v>204</v>
      </c>
      <c r="C226" s="24" t="s">
        <v>205</v>
      </c>
      <c r="D226" s="26">
        <v>27141170</v>
      </c>
      <c r="E226" s="26">
        <v>27141170</v>
      </c>
      <c r="F226" s="26">
        <v>6660000</v>
      </c>
      <c r="G226" s="29">
        <f t="shared" si="26"/>
        <v>20481170</v>
      </c>
      <c r="H226" s="25"/>
      <c r="I226" s="27">
        <f t="shared" si="28"/>
        <v>0.24538367358518443</v>
      </c>
      <c r="J226" s="10"/>
    </row>
    <row r="227" spans="1:10" ht="13.8" hidden="1" x14ac:dyDescent="0.3">
      <c r="A227">
        <f t="shared" si="29"/>
        <v>10</v>
      </c>
      <c r="B227" s="18" t="s">
        <v>206</v>
      </c>
      <c r="C227" s="18" t="s">
        <v>207</v>
      </c>
      <c r="D227" s="21">
        <f>+D228</f>
        <v>0</v>
      </c>
      <c r="E227" s="21">
        <f>+E228</f>
        <v>0</v>
      </c>
      <c r="F227" s="21">
        <f>+F228</f>
        <v>0</v>
      </c>
      <c r="G227" s="28">
        <f t="shared" si="26"/>
        <v>0</v>
      </c>
      <c r="H227" s="23"/>
      <c r="I227" s="22" t="e">
        <f t="shared" si="28"/>
        <v>#DIV/0!</v>
      </c>
      <c r="J227" s="10"/>
    </row>
    <row r="228" spans="1:10" ht="13.8" hidden="1" x14ac:dyDescent="0.3">
      <c r="A228">
        <f t="shared" si="29"/>
        <v>14</v>
      </c>
      <c r="B228" s="24" t="s">
        <v>208</v>
      </c>
      <c r="C228" s="24" t="s">
        <v>209</v>
      </c>
      <c r="D228" s="26">
        <v>0</v>
      </c>
      <c r="E228" s="26">
        <v>0</v>
      </c>
      <c r="F228" s="26">
        <v>0</v>
      </c>
      <c r="G228" s="29">
        <f t="shared" si="26"/>
        <v>0</v>
      </c>
      <c r="H228" s="25"/>
      <c r="I228" s="27" t="e">
        <f t="shared" si="28"/>
        <v>#DIV/0!</v>
      </c>
      <c r="J228" s="10"/>
    </row>
    <row r="229" spans="1:10" ht="13.8" hidden="1" x14ac:dyDescent="0.3">
      <c r="A229">
        <f t="shared" si="29"/>
        <v>10</v>
      </c>
      <c r="B229" s="18" t="s">
        <v>210</v>
      </c>
      <c r="C229" s="18" t="s">
        <v>211</v>
      </c>
      <c r="D229" s="21">
        <f>+D230+D242</f>
        <v>198425852.50999999</v>
      </c>
      <c r="E229" s="21">
        <f>+E230+E242</f>
        <v>251119356.50999999</v>
      </c>
      <c r="F229" s="21">
        <f>+F230+F242</f>
        <v>69621900</v>
      </c>
      <c r="G229" s="28">
        <f t="shared" si="26"/>
        <v>181497456.50999999</v>
      </c>
      <c r="H229" s="23"/>
      <c r="I229" s="22">
        <f t="shared" si="28"/>
        <v>0.27724625041888212</v>
      </c>
      <c r="J229" s="10"/>
    </row>
    <row r="230" spans="1:10" ht="13.8" hidden="1" x14ac:dyDescent="0.3">
      <c r="A230">
        <f t="shared" si="29"/>
        <v>12</v>
      </c>
      <c r="B230" s="18" t="s">
        <v>212</v>
      </c>
      <c r="C230" s="18" t="s">
        <v>213</v>
      </c>
      <c r="D230" s="21">
        <f>SUM(D231:D241)</f>
        <v>179858452.50999999</v>
      </c>
      <c r="E230" s="21">
        <f>SUM(E231:E241)</f>
        <v>232551956.50999999</v>
      </c>
      <c r="F230" s="21">
        <f>SUM(F231:F241)</f>
        <v>69621900</v>
      </c>
      <c r="G230" s="28">
        <f>+E230-F230</f>
        <v>162930056.50999999</v>
      </c>
      <c r="H230" s="23"/>
      <c r="I230" s="22">
        <f t="shared" si="28"/>
        <v>0.29938212967477734</v>
      </c>
      <c r="J230" s="10"/>
    </row>
    <row r="231" spans="1:10" ht="13.8" hidden="1" x14ac:dyDescent="0.3">
      <c r="A231">
        <f t="shared" si="29"/>
        <v>16</v>
      </c>
      <c r="B231" s="30" t="s">
        <v>458</v>
      </c>
      <c r="C231" s="24" t="s">
        <v>215</v>
      </c>
      <c r="D231" s="26">
        <v>0</v>
      </c>
      <c r="E231" s="26">
        <v>0</v>
      </c>
      <c r="F231" s="26">
        <v>0</v>
      </c>
      <c r="G231" s="29">
        <f t="shared" si="26"/>
        <v>0</v>
      </c>
      <c r="H231" s="36"/>
      <c r="I231" s="27" t="e">
        <f t="shared" si="28"/>
        <v>#DIV/0!</v>
      </c>
      <c r="J231" s="10"/>
    </row>
    <row r="232" spans="1:10" ht="13.8" hidden="1" x14ac:dyDescent="0.3">
      <c r="A232">
        <f t="shared" si="29"/>
        <v>16</v>
      </c>
      <c r="B232" s="30" t="s">
        <v>459</v>
      </c>
      <c r="C232" s="24" t="s">
        <v>215</v>
      </c>
      <c r="D232" s="26">
        <v>0</v>
      </c>
      <c r="E232" s="26">
        <v>0</v>
      </c>
      <c r="F232" s="26">
        <v>0</v>
      </c>
      <c r="G232" s="29">
        <f t="shared" si="26"/>
        <v>0</v>
      </c>
      <c r="H232" s="36"/>
      <c r="I232" s="27" t="e">
        <f t="shared" si="28"/>
        <v>#DIV/0!</v>
      </c>
      <c r="J232" s="10"/>
    </row>
    <row r="233" spans="1:10" ht="13.8" hidden="1" x14ac:dyDescent="0.3">
      <c r="A233">
        <f t="shared" si="29"/>
        <v>16</v>
      </c>
      <c r="B233" s="30" t="s">
        <v>484</v>
      </c>
      <c r="C233" s="24" t="s">
        <v>215</v>
      </c>
      <c r="D233" s="26">
        <v>0</v>
      </c>
      <c r="E233" s="26">
        <v>0</v>
      </c>
      <c r="F233" s="26">
        <v>0</v>
      </c>
      <c r="G233" s="29">
        <f t="shared" si="26"/>
        <v>0</v>
      </c>
      <c r="H233" s="36"/>
      <c r="I233" s="27" t="e">
        <f t="shared" si="28"/>
        <v>#DIV/0!</v>
      </c>
      <c r="J233" s="10"/>
    </row>
    <row r="234" spans="1:10" ht="13.8" hidden="1" x14ac:dyDescent="0.3">
      <c r="A234">
        <f t="shared" si="29"/>
        <v>16</v>
      </c>
      <c r="B234" s="24" t="s">
        <v>214</v>
      </c>
      <c r="C234" s="24" t="s">
        <v>215</v>
      </c>
      <c r="D234" s="26">
        <v>104326452.51000001</v>
      </c>
      <c r="E234" s="26">
        <v>104326452.51000001</v>
      </c>
      <c r="F234" s="26">
        <v>40455000</v>
      </c>
      <c r="G234" s="29">
        <f t="shared" si="26"/>
        <v>63871452.510000005</v>
      </c>
      <c r="H234" s="29">
        <f t="shared" si="26"/>
        <v>-23416452.510000005</v>
      </c>
      <c r="I234" s="27">
        <f t="shared" si="28"/>
        <v>0.38777317762359709</v>
      </c>
      <c r="J234" s="10"/>
    </row>
    <row r="235" spans="1:10" ht="13.8" hidden="1" x14ac:dyDescent="0.3">
      <c r="A235">
        <f t="shared" si="29"/>
        <v>16</v>
      </c>
      <c r="B235" s="30" t="s">
        <v>428</v>
      </c>
      <c r="C235" s="24" t="s">
        <v>306</v>
      </c>
      <c r="D235" s="26">
        <v>0</v>
      </c>
      <c r="E235" s="26">
        <v>0</v>
      </c>
      <c r="F235" s="26">
        <v>0</v>
      </c>
      <c r="G235" s="29">
        <f t="shared" si="26"/>
        <v>0</v>
      </c>
      <c r="H235" s="29"/>
      <c r="I235" s="27" t="e">
        <f t="shared" si="28"/>
        <v>#DIV/0!</v>
      </c>
      <c r="J235" s="10"/>
    </row>
    <row r="236" spans="1:10" ht="13.8" hidden="1" x14ac:dyDescent="0.3">
      <c r="A236">
        <f t="shared" si="29"/>
        <v>16</v>
      </c>
      <c r="B236" s="30" t="s">
        <v>429</v>
      </c>
      <c r="C236" s="24" t="s">
        <v>306</v>
      </c>
      <c r="D236" s="26">
        <v>0</v>
      </c>
      <c r="E236" s="26">
        <v>0</v>
      </c>
      <c r="F236" s="26">
        <v>0</v>
      </c>
      <c r="G236" s="29">
        <f t="shared" si="26"/>
        <v>0</v>
      </c>
      <c r="H236" s="29"/>
      <c r="I236" s="27" t="e">
        <f t="shared" si="28"/>
        <v>#DIV/0!</v>
      </c>
      <c r="J236" s="10"/>
    </row>
    <row r="237" spans="1:10" ht="13.8" hidden="1" x14ac:dyDescent="0.3">
      <c r="A237">
        <f t="shared" si="29"/>
        <v>16</v>
      </c>
      <c r="B237" s="30" t="s">
        <v>305</v>
      </c>
      <c r="C237" s="24" t="s">
        <v>306</v>
      </c>
      <c r="D237" s="26">
        <v>0</v>
      </c>
      <c r="E237" s="26">
        <v>0</v>
      </c>
      <c r="F237" s="26">
        <v>0</v>
      </c>
      <c r="G237" s="29">
        <f t="shared" si="26"/>
        <v>0</v>
      </c>
      <c r="H237" s="25"/>
      <c r="I237" s="27" t="e">
        <f t="shared" si="28"/>
        <v>#DIV/0!</v>
      </c>
      <c r="J237" s="10"/>
    </row>
    <row r="238" spans="1:10" ht="13.8" hidden="1" x14ac:dyDescent="0.3">
      <c r="A238">
        <f t="shared" si="29"/>
        <v>16</v>
      </c>
      <c r="B238" s="30" t="s">
        <v>460</v>
      </c>
      <c r="C238" s="24" t="s">
        <v>217</v>
      </c>
      <c r="D238" s="26">
        <v>0</v>
      </c>
      <c r="E238" s="26">
        <v>0</v>
      </c>
      <c r="F238" s="26">
        <v>0</v>
      </c>
      <c r="G238" s="29">
        <f t="shared" si="26"/>
        <v>0</v>
      </c>
      <c r="H238" s="25"/>
      <c r="I238" s="27" t="e">
        <f t="shared" si="28"/>
        <v>#DIV/0!</v>
      </c>
      <c r="J238" s="10"/>
    </row>
    <row r="239" spans="1:10" ht="13.8" hidden="1" x14ac:dyDescent="0.3">
      <c r="A239">
        <f t="shared" si="29"/>
        <v>16</v>
      </c>
      <c r="B239" s="24" t="s">
        <v>216</v>
      </c>
      <c r="C239" s="24" t="s">
        <v>217</v>
      </c>
      <c r="D239" s="26">
        <v>0</v>
      </c>
      <c r="E239" s="26">
        <v>52693504</v>
      </c>
      <c r="F239" s="26">
        <v>0</v>
      </c>
      <c r="G239" s="29">
        <f t="shared" si="26"/>
        <v>52693504</v>
      </c>
      <c r="H239" s="25"/>
      <c r="I239" s="27">
        <f t="shared" si="28"/>
        <v>0</v>
      </c>
      <c r="J239" s="10"/>
    </row>
    <row r="240" spans="1:10" ht="13.8" hidden="1" x14ac:dyDescent="0.3">
      <c r="A240">
        <f t="shared" si="29"/>
        <v>16</v>
      </c>
      <c r="B240" s="24" t="s">
        <v>218</v>
      </c>
      <c r="C240" s="24" t="s">
        <v>219</v>
      </c>
      <c r="D240" s="26">
        <v>75532000</v>
      </c>
      <c r="E240" s="26">
        <v>75532000</v>
      </c>
      <c r="F240" s="26">
        <v>29166900</v>
      </c>
      <c r="G240" s="29">
        <f t="shared" si="26"/>
        <v>46365100</v>
      </c>
      <c r="H240" s="25"/>
      <c r="I240" s="27">
        <f t="shared" si="28"/>
        <v>0.38615288884181537</v>
      </c>
      <c r="J240" s="10"/>
    </row>
    <row r="241" spans="1:10" ht="13.8" hidden="1" x14ac:dyDescent="0.3">
      <c r="A241">
        <f t="shared" si="29"/>
        <v>16</v>
      </c>
      <c r="B241" s="30" t="s">
        <v>372</v>
      </c>
      <c r="C241" s="24" t="s">
        <v>373</v>
      </c>
      <c r="D241" s="26">
        <v>0</v>
      </c>
      <c r="E241" s="26">
        <v>0</v>
      </c>
      <c r="F241" s="26">
        <v>0</v>
      </c>
      <c r="G241" s="29">
        <f t="shared" si="26"/>
        <v>0</v>
      </c>
      <c r="H241" s="25"/>
      <c r="I241" s="27" t="e">
        <f t="shared" si="28"/>
        <v>#DIV/0!</v>
      </c>
      <c r="J241" s="10"/>
    </row>
    <row r="242" spans="1:10" ht="13.8" hidden="1" x14ac:dyDescent="0.3">
      <c r="A242">
        <f t="shared" si="29"/>
        <v>12</v>
      </c>
      <c r="B242" s="18" t="s">
        <v>220</v>
      </c>
      <c r="C242" s="18" t="s">
        <v>221</v>
      </c>
      <c r="D242" s="21">
        <f>+D243</f>
        <v>18567400</v>
      </c>
      <c r="E242" s="21">
        <f>+E243</f>
        <v>18567400</v>
      </c>
      <c r="F242" s="21">
        <f>+F243</f>
        <v>0</v>
      </c>
      <c r="G242" s="28">
        <f t="shared" si="26"/>
        <v>18567400</v>
      </c>
      <c r="H242" s="23"/>
      <c r="I242" s="22">
        <f t="shared" si="28"/>
        <v>0</v>
      </c>
      <c r="J242" s="10"/>
    </row>
    <row r="243" spans="1:10" ht="13.8" hidden="1" x14ac:dyDescent="0.3">
      <c r="A243">
        <f t="shared" si="29"/>
        <v>16</v>
      </c>
      <c r="B243" s="24" t="s">
        <v>222</v>
      </c>
      <c r="C243" s="24" t="s">
        <v>223</v>
      </c>
      <c r="D243" s="26">
        <v>18567400</v>
      </c>
      <c r="E243" s="26">
        <v>18567400</v>
      </c>
      <c r="F243" s="26">
        <v>0</v>
      </c>
      <c r="G243" s="29">
        <f t="shared" si="26"/>
        <v>18567400</v>
      </c>
      <c r="H243" s="25"/>
      <c r="I243" s="27">
        <f t="shared" si="28"/>
        <v>0</v>
      </c>
      <c r="J243" s="10"/>
    </row>
    <row r="244" spans="1:10" ht="13.8" hidden="1" x14ac:dyDescent="0.3">
      <c r="A244">
        <f t="shared" si="29"/>
        <v>10</v>
      </c>
      <c r="B244" s="18" t="s">
        <v>224</v>
      </c>
      <c r="C244" s="18" t="s">
        <v>225</v>
      </c>
      <c r="D244" s="21">
        <f>+D245</f>
        <v>60000000</v>
      </c>
      <c r="E244" s="21">
        <f>+E245</f>
        <v>60000000</v>
      </c>
      <c r="F244" s="21">
        <f>+F245</f>
        <v>60000000</v>
      </c>
      <c r="G244" s="28">
        <f t="shared" si="26"/>
        <v>0</v>
      </c>
      <c r="H244" s="23"/>
      <c r="I244" s="22">
        <f t="shared" si="28"/>
        <v>1</v>
      </c>
      <c r="J244" s="10"/>
    </row>
    <row r="245" spans="1:10" ht="13.8" hidden="1" x14ac:dyDescent="0.3">
      <c r="A245">
        <f t="shared" si="29"/>
        <v>14</v>
      </c>
      <c r="B245" s="24" t="s">
        <v>226</v>
      </c>
      <c r="C245" s="24" t="s">
        <v>227</v>
      </c>
      <c r="D245" s="26">
        <v>60000000</v>
      </c>
      <c r="E245" s="26">
        <v>60000000</v>
      </c>
      <c r="F245" s="26">
        <v>60000000</v>
      </c>
      <c r="G245" s="29">
        <f t="shared" si="26"/>
        <v>0</v>
      </c>
      <c r="H245" s="25"/>
      <c r="I245" s="27">
        <f t="shared" si="28"/>
        <v>1</v>
      </c>
      <c r="J245" s="10"/>
    </row>
    <row r="246" spans="1:10" ht="13.8" hidden="1" x14ac:dyDescent="0.3">
      <c r="A246">
        <f t="shared" si="29"/>
        <v>8</v>
      </c>
      <c r="B246" s="18" t="s">
        <v>228</v>
      </c>
      <c r="C246" s="18" t="s">
        <v>229</v>
      </c>
      <c r="D246" s="21">
        <f>+D257+D259+D262+D266+D247+D252</f>
        <v>477462925</v>
      </c>
      <c r="E246" s="21">
        <f>+E257+E259+E262+E266+E247+E252</f>
        <v>477462925</v>
      </c>
      <c r="F246" s="21">
        <f>+F257+F259+F262+F266+F247+F252</f>
        <v>270740276</v>
      </c>
      <c r="G246" s="28">
        <f t="shared" si="26"/>
        <v>206722649</v>
      </c>
      <c r="H246" s="23"/>
      <c r="I246" s="22">
        <f t="shared" si="28"/>
        <v>0.56703936960131507</v>
      </c>
      <c r="J246" s="10"/>
    </row>
    <row r="247" spans="1:10" ht="13.8" hidden="1" x14ac:dyDescent="0.3">
      <c r="A247">
        <f t="shared" si="29"/>
        <v>10</v>
      </c>
      <c r="B247" s="31" t="s">
        <v>307</v>
      </c>
      <c r="C247" s="18" t="s">
        <v>308</v>
      </c>
      <c r="D247" s="21">
        <f>SUM(D248:D251)</f>
        <v>117837000</v>
      </c>
      <c r="E247" s="21">
        <f>SUM(E248:E251)</f>
        <v>117837000</v>
      </c>
      <c r="F247" s="21">
        <f>SUM(F248:F251)</f>
        <v>24845695</v>
      </c>
      <c r="G247" s="28">
        <f t="shared" si="26"/>
        <v>92991305</v>
      </c>
      <c r="H247" s="23"/>
      <c r="I247" s="22">
        <f>+F247/E247</f>
        <v>0.21084799341463209</v>
      </c>
      <c r="J247" s="10"/>
    </row>
    <row r="248" spans="1:10" ht="13.8" hidden="1" x14ac:dyDescent="0.3">
      <c r="A248">
        <f t="shared" si="29"/>
        <v>14</v>
      </c>
      <c r="B248" s="30" t="s">
        <v>461</v>
      </c>
      <c r="C248" s="24" t="s">
        <v>308</v>
      </c>
      <c r="D248" s="26">
        <v>0</v>
      </c>
      <c r="E248" s="26">
        <v>0</v>
      </c>
      <c r="F248" s="26">
        <v>0</v>
      </c>
      <c r="G248" s="29">
        <f t="shared" si="26"/>
        <v>0</v>
      </c>
      <c r="H248" s="25"/>
      <c r="I248" s="27" t="e">
        <f t="shared" si="28"/>
        <v>#DIV/0!</v>
      </c>
      <c r="J248" s="10"/>
    </row>
    <row r="249" spans="1:10" ht="13.8" hidden="1" x14ac:dyDescent="0.3">
      <c r="A249">
        <f t="shared" si="29"/>
        <v>14</v>
      </c>
      <c r="B249" s="30" t="s">
        <v>462</v>
      </c>
      <c r="C249" s="24" t="s">
        <v>308</v>
      </c>
      <c r="D249" s="26">
        <v>0</v>
      </c>
      <c r="E249" s="26">
        <v>0</v>
      </c>
      <c r="F249" s="26">
        <v>0</v>
      </c>
      <c r="G249" s="29">
        <f t="shared" si="26"/>
        <v>0</v>
      </c>
      <c r="H249" s="25"/>
      <c r="I249" s="27" t="e">
        <f t="shared" si="28"/>
        <v>#DIV/0!</v>
      </c>
      <c r="J249" s="10"/>
    </row>
    <row r="250" spans="1:10" ht="13.8" hidden="1" x14ac:dyDescent="0.3">
      <c r="A250">
        <f t="shared" si="29"/>
        <v>14</v>
      </c>
      <c r="B250" s="30" t="s">
        <v>485</v>
      </c>
      <c r="C250" s="24" t="s">
        <v>308</v>
      </c>
      <c r="D250" s="26">
        <v>0</v>
      </c>
      <c r="E250" s="26">
        <v>0</v>
      </c>
      <c r="F250" s="26">
        <v>0</v>
      </c>
      <c r="G250" s="29">
        <f t="shared" si="26"/>
        <v>0</v>
      </c>
      <c r="H250" s="25"/>
      <c r="I250" s="27" t="e">
        <f t="shared" si="28"/>
        <v>#DIV/0!</v>
      </c>
      <c r="J250" s="10"/>
    </row>
    <row r="251" spans="1:10" ht="13.8" hidden="1" x14ac:dyDescent="0.3">
      <c r="A251">
        <f t="shared" si="29"/>
        <v>14</v>
      </c>
      <c r="B251" s="30" t="s">
        <v>309</v>
      </c>
      <c r="C251" s="24" t="s">
        <v>308</v>
      </c>
      <c r="D251" s="26">
        <v>117837000</v>
      </c>
      <c r="E251" s="26">
        <v>117837000</v>
      </c>
      <c r="F251" s="26">
        <v>24845695</v>
      </c>
      <c r="G251" s="29">
        <f t="shared" si="26"/>
        <v>92991305</v>
      </c>
      <c r="H251" s="25"/>
      <c r="I251" s="27">
        <f t="shared" si="28"/>
        <v>0.21084799341463209</v>
      </c>
      <c r="J251" s="10"/>
    </row>
    <row r="252" spans="1:10" ht="13.8" hidden="1" x14ac:dyDescent="0.3">
      <c r="A252">
        <f t="shared" si="29"/>
        <v>10</v>
      </c>
      <c r="B252" s="31" t="s">
        <v>310</v>
      </c>
      <c r="C252" s="18" t="s">
        <v>311</v>
      </c>
      <c r="D252" s="21">
        <f>SUM(D253:D256)</f>
        <v>150000000</v>
      </c>
      <c r="E252" s="21">
        <f>SUM(E253:E256)</f>
        <v>150000000</v>
      </c>
      <c r="F252" s="21">
        <f>SUM(F253:F256)</f>
        <v>65894581</v>
      </c>
      <c r="G252" s="28">
        <f t="shared" si="26"/>
        <v>84105419</v>
      </c>
      <c r="H252" s="23"/>
      <c r="I252" s="22">
        <f t="shared" si="28"/>
        <v>0.43929720666666666</v>
      </c>
      <c r="J252" s="10"/>
    </row>
    <row r="253" spans="1:10" ht="13.8" hidden="1" x14ac:dyDescent="0.3">
      <c r="A253">
        <f t="shared" si="29"/>
        <v>14</v>
      </c>
      <c r="B253" s="30" t="s">
        <v>463</v>
      </c>
      <c r="C253" s="24" t="s">
        <v>311</v>
      </c>
      <c r="D253" s="26">
        <v>0</v>
      </c>
      <c r="E253" s="26">
        <v>0</v>
      </c>
      <c r="F253" s="26">
        <v>0</v>
      </c>
      <c r="G253" s="29">
        <f t="shared" si="26"/>
        <v>0</v>
      </c>
      <c r="H253" s="25"/>
      <c r="I253" s="27" t="e">
        <f t="shared" si="28"/>
        <v>#DIV/0!</v>
      </c>
      <c r="J253" s="10"/>
    </row>
    <row r="254" spans="1:10" ht="13.8" hidden="1" x14ac:dyDescent="0.3">
      <c r="A254">
        <f t="shared" si="29"/>
        <v>14</v>
      </c>
      <c r="B254" s="30" t="s">
        <v>312</v>
      </c>
      <c r="C254" s="24" t="s">
        <v>311</v>
      </c>
      <c r="D254" s="26">
        <v>80000000</v>
      </c>
      <c r="E254" s="26">
        <v>80000000</v>
      </c>
      <c r="F254" s="26">
        <v>57546249</v>
      </c>
      <c r="G254" s="29">
        <f t="shared" si="26"/>
        <v>22453751</v>
      </c>
      <c r="H254" s="25"/>
      <c r="I254" s="27">
        <f t="shared" si="28"/>
        <v>0.71932811249999995</v>
      </c>
      <c r="J254" s="10"/>
    </row>
    <row r="255" spans="1:10" ht="13.8" hidden="1" x14ac:dyDescent="0.3">
      <c r="A255">
        <f t="shared" si="29"/>
        <v>14</v>
      </c>
      <c r="B255" s="30" t="s">
        <v>413</v>
      </c>
      <c r="C255" s="24" t="s">
        <v>314</v>
      </c>
      <c r="D255" s="26">
        <v>0</v>
      </c>
      <c r="E255" s="26">
        <v>0</v>
      </c>
      <c r="F255" s="26">
        <v>0</v>
      </c>
      <c r="G255" s="29">
        <f t="shared" si="26"/>
        <v>0</v>
      </c>
      <c r="H255" s="25"/>
      <c r="I255" s="27" t="e">
        <f t="shared" si="28"/>
        <v>#DIV/0!</v>
      </c>
      <c r="J255" s="10"/>
    </row>
    <row r="256" spans="1:10" ht="13.8" hidden="1" x14ac:dyDescent="0.3">
      <c r="A256">
        <f t="shared" si="29"/>
        <v>14</v>
      </c>
      <c r="B256" s="30" t="s">
        <v>313</v>
      </c>
      <c r="C256" s="24" t="s">
        <v>314</v>
      </c>
      <c r="D256" s="26">
        <v>70000000</v>
      </c>
      <c r="E256" s="26">
        <v>70000000</v>
      </c>
      <c r="F256" s="26">
        <v>8348332</v>
      </c>
      <c r="G256" s="29">
        <f t="shared" si="26"/>
        <v>61651668</v>
      </c>
      <c r="H256" s="25"/>
      <c r="I256" s="27">
        <f t="shared" si="28"/>
        <v>0.11926188571428571</v>
      </c>
      <c r="J256" s="10"/>
    </row>
    <row r="257" spans="1:10" ht="13.8" hidden="1" x14ac:dyDescent="0.3">
      <c r="A257">
        <f t="shared" si="29"/>
        <v>10</v>
      </c>
      <c r="B257" s="18" t="s">
        <v>230</v>
      </c>
      <c r="C257" s="18" t="s">
        <v>231</v>
      </c>
      <c r="D257" s="21">
        <f>+D258</f>
        <v>29625925</v>
      </c>
      <c r="E257" s="21">
        <f>+E258</f>
        <v>29625925</v>
      </c>
      <c r="F257" s="21">
        <f>+F258</f>
        <v>0</v>
      </c>
      <c r="G257" s="28">
        <f t="shared" si="26"/>
        <v>29625925</v>
      </c>
      <c r="H257" s="23"/>
      <c r="I257" s="22">
        <f t="shared" si="28"/>
        <v>0</v>
      </c>
      <c r="J257" s="10"/>
    </row>
    <row r="258" spans="1:10" ht="13.8" hidden="1" x14ac:dyDescent="0.3">
      <c r="A258">
        <f t="shared" si="29"/>
        <v>14</v>
      </c>
      <c r="B258" s="24" t="s">
        <v>232</v>
      </c>
      <c r="C258" s="24" t="s">
        <v>233</v>
      </c>
      <c r="D258" s="26">
        <v>29625925</v>
      </c>
      <c r="E258" s="26">
        <v>29625925</v>
      </c>
      <c r="F258" s="26">
        <v>0</v>
      </c>
      <c r="G258" s="29">
        <f t="shared" si="26"/>
        <v>29625925</v>
      </c>
      <c r="H258" s="25"/>
      <c r="I258" s="27">
        <f t="shared" si="28"/>
        <v>0</v>
      </c>
      <c r="J258" s="10"/>
    </row>
    <row r="259" spans="1:10" ht="13.8" hidden="1" x14ac:dyDescent="0.3">
      <c r="A259">
        <f t="shared" si="29"/>
        <v>10</v>
      </c>
      <c r="B259" s="18" t="s">
        <v>234</v>
      </c>
      <c r="C259" s="18" t="s">
        <v>235</v>
      </c>
      <c r="D259" s="21">
        <f>SUM(D260:D261)</f>
        <v>120000000</v>
      </c>
      <c r="E259" s="21">
        <f>SUM(E260:E261)</f>
        <v>120000000</v>
      </c>
      <c r="F259" s="21">
        <f>SUM(F260:F261)</f>
        <v>120000000</v>
      </c>
      <c r="G259" s="28">
        <f t="shared" si="26"/>
        <v>0</v>
      </c>
      <c r="H259" s="23"/>
      <c r="I259" s="22">
        <f t="shared" si="28"/>
        <v>1</v>
      </c>
      <c r="J259" s="10"/>
    </row>
    <row r="260" spans="1:10" ht="13.8" hidden="1" x14ac:dyDescent="0.3">
      <c r="A260">
        <f t="shared" si="29"/>
        <v>14</v>
      </c>
      <c r="B260" s="24" t="s">
        <v>236</v>
      </c>
      <c r="C260" s="24" t="s">
        <v>237</v>
      </c>
      <c r="D260" s="26">
        <v>120000000</v>
      </c>
      <c r="E260" s="26">
        <v>120000000</v>
      </c>
      <c r="F260" s="26">
        <v>120000000</v>
      </c>
      <c r="G260" s="29">
        <f t="shared" si="26"/>
        <v>0</v>
      </c>
      <c r="H260" s="25"/>
      <c r="I260" s="27">
        <f t="shared" si="28"/>
        <v>1</v>
      </c>
      <c r="J260" s="10"/>
    </row>
    <row r="261" spans="1:10" ht="13.8" hidden="1" x14ac:dyDescent="0.3">
      <c r="A261">
        <f t="shared" si="29"/>
        <v>14</v>
      </c>
      <c r="B261" s="30" t="s">
        <v>464</v>
      </c>
      <c r="C261" s="24" t="s">
        <v>237</v>
      </c>
      <c r="D261" s="26">
        <v>0</v>
      </c>
      <c r="E261" s="26">
        <v>0</v>
      </c>
      <c r="F261" s="26">
        <v>0</v>
      </c>
      <c r="G261" s="29">
        <f t="shared" si="26"/>
        <v>0</v>
      </c>
      <c r="H261" s="25"/>
      <c r="I261" s="27" t="e">
        <f t="shared" si="28"/>
        <v>#DIV/0!</v>
      </c>
      <c r="J261" s="10"/>
    </row>
    <row r="262" spans="1:10" ht="13.8" hidden="1" x14ac:dyDescent="0.3">
      <c r="A262">
        <f t="shared" si="29"/>
        <v>10</v>
      </c>
      <c r="B262" s="18" t="s">
        <v>238</v>
      </c>
      <c r="C262" s="18" t="s">
        <v>239</v>
      </c>
      <c r="D262" s="21">
        <f>SUM(D263:D265)</f>
        <v>60000000</v>
      </c>
      <c r="E262" s="21">
        <f>SUM(E263:E265)</f>
        <v>60000000</v>
      </c>
      <c r="F262" s="21">
        <f>SUM(F263:F265)</f>
        <v>60000000</v>
      </c>
      <c r="G262" s="28">
        <f t="shared" si="26"/>
        <v>0</v>
      </c>
      <c r="H262" s="23"/>
      <c r="I262" s="22">
        <f t="shared" si="28"/>
        <v>1</v>
      </c>
      <c r="J262" s="10"/>
    </row>
    <row r="263" spans="1:10" ht="13.8" hidden="1" x14ac:dyDescent="0.3">
      <c r="A263">
        <f t="shared" si="29"/>
        <v>14</v>
      </c>
      <c r="B263" s="30" t="s">
        <v>374</v>
      </c>
      <c r="C263" s="24" t="s">
        <v>376</v>
      </c>
      <c r="D263" s="26">
        <v>0</v>
      </c>
      <c r="E263" s="26">
        <v>0</v>
      </c>
      <c r="F263" s="26">
        <v>0</v>
      </c>
      <c r="G263" s="29">
        <f t="shared" si="26"/>
        <v>0</v>
      </c>
      <c r="H263" s="25"/>
      <c r="I263" s="27" t="e">
        <f t="shared" si="28"/>
        <v>#DIV/0!</v>
      </c>
      <c r="J263" s="10"/>
    </row>
    <row r="264" spans="1:10" ht="13.8" hidden="1" x14ac:dyDescent="0.3">
      <c r="A264">
        <f t="shared" si="29"/>
        <v>14</v>
      </c>
      <c r="B264" s="30" t="s">
        <v>375</v>
      </c>
      <c r="C264" s="24" t="s">
        <v>377</v>
      </c>
      <c r="D264" s="26">
        <v>0</v>
      </c>
      <c r="E264" s="26">
        <v>0</v>
      </c>
      <c r="F264" s="26">
        <v>0</v>
      </c>
      <c r="G264" s="29">
        <f t="shared" si="26"/>
        <v>0</v>
      </c>
      <c r="H264" s="25"/>
      <c r="I264" s="27" t="e">
        <f t="shared" si="28"/>
        <v>#DIV/0!</v>
      </c>
      <c r="J264" s="10"/>
    </row>
    <row r="265" spans="1:10" ht="13.8" hidden="1" x14ac:dyDescent="0.3">
      <c r="A265">
        <f t="shared" si="29"/>
        <v>14</v>
      </c>
      <c r="B265" s="24" t="s">
        <v>240</v>
      </c>
      <c r="C265" s="24" t="s">
        <v>241</v>
      </c>
      <c r="D265" s="26">
        <v>60000000</v>
      </c>
      <c r="E265" s="26">
        <v>60000000</v>
      </c>
      <c r="F265" s="26">
        <v>60000000</v>
      </c>
      <c r="G265" s="29">
        <f t="shared" si="26"/>
        <v>0</v>
      </c>
      <c r="H265" s="25"/>
      <c r="I265" s="27">
        <f t="shared" si="28"/>
        <v>1</v>
      </c>
      <c r="J265" s="10"/>
    </row>
    <row r="266" spans="1:10" ht="13.8" hidden="1" x14ac:dyDescent="0.3">
      <c r="A266">
        <f t="shared" si="29"/>
        <v>10</v>
      </c>
      <c r="B266" s="18" t="s">
        <v>242</v>
      </c>
      <c r="C266" s="18" t="s">
        <v>243</v>
      </c>
      <c r="D266" s="21">
        <f>+D267</f>
        <v>0</v>
      </c>
      <c r="E266" s="21">
        <f>+E267</f>
        <v>0</v>
      </c>
      <c r="F266" s="21">
        <f>+F267</f>
        <v>0</v>
      </c>
      <c r="G266" s="28">
        <f t="shared" si="26"/>
        <v>0</v>
      </c>
      <c r="H266" s="23"/>
      <c r="I266" s="22" t="e">
        <f t="shared" si="28"/>
        <v>#DIV/0!</v>
      </c>
      <c r="J266" s="10"/>
    </row>
    <row r="267" spans="1:10" ht="13.8" hidden="1" x14ac:dyDescent="0.3">
      <c r="A267">
        <f t="shared" ref="A267:A296" si="30">LEN(B267)</f>
        <v>14</v>
      </c>
      <c r="B267" s="24" t="s">
        <v>244</v>
      </c>
      <c r="C267" s="24" t="s">
        <v>245</v>
      </c>
      <c r="D267" s="26">
        <v>0</v>
      </c>
      <c r="E267" s="26">
        <v>0</v>
      </c>
      <c r="F267" s="26">
        <v>0</v>
      </c>
      <c r="G267" s="29">
        <f t="shared" si="26"/>
        <v>0</v>
      </c>
      <c r="H267" s="25"/>
      <c r="I267" s="27" t="e">
        <f t="shared" si="28"/>
        <v>#DIV/0!</v>
      </c>
      <c r="J267" s="10"/>
    </row>
    <row r="268" spans="1:10" ht="13.8" hidden="1" x14ac:dyDescent="0.3">
      <c r="A268">
        <f t="shared" si="30"/>
        <v>8</v>
      </c>
      <c r="B268" s="18" t="s">
        <v>246</v>
      </c>
      <c r="C268" s="18" t="s">
        <v>247</v>
      </c>
      <c r="D268" s="21">
        <f>+D269</f>
        <v>436880000</v>
      </c>
      <c r="E268" s="21">
        <f>+E269</f>
        <v>436880000</v>
      </c>
      <c r="F268" s="21">
        <f>+F269</f>
        <v>57849591</v>
      </c>
      <c r="G268" s="28">
        <f t="shared" si="26"/>
        <v>379030409</v>
      </c>
      <c r="H268" s="23"/>
      <c r="I268" s="22">
        <f t="shared" si="28"/>
        <v>0.13241528795092475</v>
      </c>
      <c r="J268" s="10"/>
    </row>
    <row r="269" spans="1:10" ht="13.8" hidden="1" x14ac:dyDescent="0.3">
      <c r="A269">
        <f t="shared" si="30"/>
        <v>12</v>
      </c>
      <c r="B269" s="24" t="s">
        <v>248</v>
      </c>
      <c r="C269" s="24" t="s">
        <v>247</v>
      </c>
      <c r="D269" s="26">
        <v>436880000</v>
      </c>
      <c r="E269" s="26">
        <v>436880000</v>
      </c>
      <c r="F269" s="26">
        <v>57849591</v>
      </c>
      <c r="G269" s="29">
        <f t="shared" si="26"/>
        <v>379030409</v>
      </c>
      <c r="H269" s="25"/>
      <c r="I269" s="27">
        <f t="shared" si="28"/>
        <v>0.13241528795092475</v>
      </c>
      <c r="J269" s="10"/>
    </row>
    <row r="270" spans="1:10" ht="13.8" hidden="1" x14ac:dyDescent="0.3">
      <c r="A270">
        <f t="shared" si="30"/>
        <v>8</v>
      </c>
      <c r="B270" s="31" t="s">
        <v>315</v>
      </c>
      <c r="C270" s="18" t="s">
        <v>316</v>
      </c>
      <c r="D270" s="21">
        <f>SUM(D271:D272)</f>
        <v>450000000</v>
      </c>
      <c r="E270" s="21">
        <f t="shared" ref="E270:F270" si="31">SUM(E271:E272)</f>
        <v>491983696</v>
      </c>
      <c r="F270" s="21">
        <f t="shared" si="31"/>
        <v>0</v>
      </c>
      <c r="G270" s="29">
        <f t="shared" si="26"/>
        <v>491983696</v>
      </c>
      <c r="H270" s="23"/>
      <c r="I270" s="27">
        <f t="shared" si="28"/>
        <v>0</v>
      </c>
      <c r="J270" s="10"/>
    </row>
    <row r="271" spans="1:10" ht="13.8" hidden="1" x14ac:dyDescent="0.3">
      <c r="A271">
        <f t="shared" si="30"/>
        <v>14</v>
      </c>
      <c r="B271" s="30" t="s">
        <v>317</v>
      </c>
      <c r="C271" s="24" t="s">
        <v>316</v>
      </c>
      <c r="D271" s="26">
        <v>450000000</v>
      </c>
      <c r="E271" s="26">
        <v>450000000</v>
      </c>
      <c r="F271" s="26">
        <v>0</v>
      </c>
      <c r="G271" s="29">
        <f t="shared" si="26"/>
        <v>450000000</v>
      </c>
      <c r="H271" s="25"/>
      <c r="I271" s="27">
        <f t="shared" si="28"/>
        <v>0</v>
      </c>
      <c r="J271" s="10"/>
    </row>
    <row r="272" spans="1:10" ht="13.8" hidden="1" x14ac:dyDescent="0.3">
      <c r="A272">
        <f t="shared" si="30"/>
        <v>14</v>
      </c>
      <c r="B272" s="30" t="s">
        <v>502</v>
      </c>
      <c r="C272" s="24" t="s">
        <v>316</v>
      </c>
      <c r="D272" s="26">
        <v>0</v>
      </c>
      <c r="E272" s="26">
        <v>41983696</v>
      </c>
      <c r="F272" s="26">
        <v>0</v>
      </c>
      <c r="G272" s="29">
        <f t="shared" si="26"/>
        <v>41983696</v>
      </c>
      <c r="H272" s="25"/>
      <c r="I272" s="27">
        <f t="shared" si="28"/>
        <v>0</v>
      </c>
      <c r="J272" s="10"/>
    </row>
    <row r="273" spans="1:10" ht="13.8" x14ac:dyDescent="0.3">
      <c r="A273">
        <f t="shared" si="30"/>
        <v>2</v>
      </c>
      <c r="B273" s="18" t="s">
        <v>249</v>
      </c>
      <c r="C273" s="18" t="s">
        <v>266</v>
      </c>
      <c r="D273" s="21">
        <f>+D274</f>
        <v>284521000</v>
      </c>
      <c r="E273" s="21">
        <f>+E274</f>
        <v>284521000</v>
      </c>
      <c r="F273" s="21">
        <f>+F274</f>
        <v>139025034</v>
      </c>
      <c r="G273" s="28">
        <f t="shared" si="26"/>
        <v>145495966</v>
      </c>
      <c r="H273" s="23"/>
      <c r="I273" s="22">
        <f t="shared" si="28"/>
        <v>0.48862837540989945</v>
      </c>
      <c r="J273" s="10"/>
    </row>
    <row r="274" spans="1:10" ht="13.8" x14ac:dyDescent="0.3">
      <c r="A274">
        <f t="shared" si="30"/>
        <v>4</v>
      </c>
      <c r="B274" s="18" t="s">
        <v>250</v>
      </c>
      <c r="C274" s="18" t="s">
        <v>266</v>
      </c>
      <c r="D274" s="21">
        <f>+D275+D286</f>
        <v>284521000</v>
      </c>
      <c r="E274" s="21">
        <f>+E275+E286</f>
        <v>284521000</v>
      </c>
      <c r="F274" s="21">
        <f>+F275+F286</f>
        <v>139025034</v>
      </c>
      <c r="G274" s="28">
        <f t="shared" si="26"/>
        <v>145495966</v>
      </c>
      <c r="H274" s="23"/>
      <c r="I274" s="22">
        <f t="shared" si="28"/>
        <v>0.48862837540989945</v>
      </c>
      <c r="J274" s="10"/>
    </row>
    <row r="275" spans="1:10" ht="13.8" x14ac:dyDescent="0.3">
      <c r="A275">
        <f t="shared" si="30"/>
        <v>6</v>
      </c>
      <c r="B275" s="18" t="s">
        <v>251</v>
      </c>
      <c r="C275" s="18" t="s">
        <v>57</v>
      </c>
      <c r="D275" s="21">
        <f>SUM(D276:D285)</f>
        <v>160696000</v>
      </c>
      <c r="E275" s="21">
        <v>119228000</v>
      </c>
      <c r="F275" s="21">
        <v>10780000</v>
      </c>
      <c r="G275" s="28">
        <f t="shared" si="26"/>
        <v>108448000</v>
      </c>
      <c r="H275" s="23"/>
      <c r="I275" s="22">
        <f t="shared" si="28"/>
        <v>9.04150031871708E-2</v>
      </c>
      <c r="J275" s="10"/>
    </row>
    <row r="276" spans="1:10" ht="13.8" hidden="1" x14ac:dyDescent="0.3">
      <c r="A276">
        <f t="shared" si="30"/>
        <v>14</v>
      </c>
      <c r="B276" s="24" t="s">
        <v>252</v>
      </c>
      <c r="C276" s="24" t="s">
        <v>58</v>
      </c>
      <c r="D276" s="26">
        <v>34500000</v>
      </c>
      <c r="E276" s="26">
        <v>34500000</v>
      </c>
      <c r="F276" s="26">
        <v>0</v>
      </c>
      <c r="G276" s="29">
        <f t="shared" si="26"/>
        <v>34500000</v>
      </c>
      <c r="H276" s="25"/>
      <c r="I276" s="27">
        <f t="shared" si="28"/>
        <v>0</v>
      </c>
      <c r="J276" s="10"/>
    </row>
    <row r="277" spans="1:10" ht="13.8" hidden="1" x14ac:dyDescent="0.3">
      <c r="A277">
        <f t="shared" si="30"/>
        <v>14</v>
      </c>
      <c r="B277" s="24" t="s">
        <v>253</v>
      </c>
      <c r="C277" s="24" t="s">
        <v>76</v>
      </c>
      <c r="D277" s="26">
        <v>10780000</v>
      </c>
      <c r="E277" s="26">
        <v>10780000</v>
      </c>
      <c r="F277" s="26">
        <v>0</v>
      </c>
      <c r="G277" s="29">
        <f t="shared" si="26"/>
        <v>10780000</v>
      </c>
      <c r="H277" s="25"/>
      <c r="I277" s="27">
        <f t="shared" si="28"/>
        <v>0</v>
      </c>
      <c r="J277" s="10"/>
    </row>
    <row r="278" spans="1:10" ht="13.8" hidden="1" x14ac:dyDescent="0.3">
      <c r="A278">
        <f t="shared" si="30"/>
        <v>14</v>
      </c>
      <c r="B278" s="24" t="s">
        <v>254</v>
      </c>
      <c r="C278" s="24" t="s">
        <v>267</v>
      </c>
      <c r="D278" s="26">
        <v>88400000</v>
      </c>
      <c r="E278" s="26">
        <v>88400000</v>
      </c>
      <c r="F278" s="26">
        <v>0</v>
      </c>
      <c r="G278" s="29">
        <f t="shared" si="26"/>
        <v>88400000</v>
      </c>
      <c r="H278" s="25"/>
      <c r="I278" s="27">
        <f t="shared" si="28"/>
        <v>0</v>
      </c>
      <c r="J278" s="10"/>
    </row>
    <row r="279" spans="1:10" ht="13.8" hidden="1" x14ac:dyDescent="0.3">
      <c r="A279">
        <f t="shared" si="30"/>
        <v>14</v>
      </c>
      <c r="B279" s="24" t="s">
        <v>255</v>
      </c>
      <c r="C279" s="24" t="s">
        <v>84</v>
      </c>
      <c r="D279" s="26">
        <v>0</v>
      </c>
      <c r="E279" s="26">
        <v>0</v>
      </c>
      <c r="F279" s="26">
        <v>0</v>
      </c>
      <c r="G279" s="29">
        <f t="shared" si="26"/>
        <v>0</v>
      </c>
      <c r="H279" s="25"/>
      <c r="I279" s="27" t="e">
        <f t="shared" si="28"/>
        <v>#DIV/0!</v>
      </c>
      <c r="J279" s="10"/>
    </row>
    <row r="280" spans="1:10" ht="13.8" hidden="1" x14ac:dyDescent="0.3">
      <c r="A280">
        <f t="shared" si="30"/>
        <v>14</v>
      </c>
      <c r="B280" s="24" t="s">
        <v>256</v>
      </c>
      <c r="C280" s="24" t="s">
        <v>92</v>
      </c>
      <c r="D280" s="26">
        <v>550000</v>
      </c>
      <c r="E280" s="26">
        <v>550000</v>
      </c>
      <c r="F280" s="26">
        <v>0</v>
      </c>
      <c r="G280" s="29">
        <f t="shared" si="26"/>
        <v>550000</v>
      </c>
      <c r="H280" s="25"/>
      <c r="I280" s="27">
        <f t="shared" si="28"/>
        <v>0</v>
      </c>
      <c r="J280" s="10"/>
    </row>
    <row r="281" spans="1:10" ht="13.8" hidden="1" x14ac:dyDescent="0.3">
      <c r="A281">
        <f t="shared" si="30"/>
        <v>14</v>
      </c>
      <c r="B281" s="24" t="s">
        <v>257</v>
      </c>
      <c r="C281" s="24" t="s">
        <v>268</v>
      </c>
      <c r="D281" s="26">
        <v>550000</v>
      </c>
      <c r="E281" s="26">
        <v>550000</v>
      </c>
      <c r="F281" s="26">
        <v>0</v>
      </c>
      <c r="G281" s="29">
        <f t="shared" si="26"/>
        <v>550000</v>
      </c>
      <c r="H281" s="25"/>
      <c r="I281" s="27">
        <f t="shared" si="28"/>
        <v>0</v>
      </c>
      <c r="J281" s="10"/>
    </row>
    <row r="282" spans="1:10" ht="13.8" hidden="1" x14ac:dyDescent="0.3">
      <c r="A282">
        <f t="shared" si="30"/>
        <v>14</v>
      </c>
      <c r="B282" s="24" t="s">
        <v>258</v>
      </c>
      <c r="C282" s="24" t="s">
        <v>107</v>
      </c>
      <c r="D282" s="26">
        <v>1100000</v>
      </c>
      <c r="E282" s="26">
        <v>1100000</v>
      </c>
      <c r="F282" s="26">
        <v>0</v>
      </c>
      <c r="G282" s="29">
        <f t="shared" si="26"/>
        <v>1100000</v>
      </c>
      <c r="H282" s="25"/>
      <c r="I282" s="27">
        <f t="shared" si="28"/>
        <v>0</v>
      </c>
      <c r="J282" s="10"/>
    </row>
    <row r="283" spans="1:10" ht="13.8" hidden="1" x14ac:dyDescent="0.3">
      <c r="A283">
        <f t="shared" si="30"/>
        <v>14</v>
      </c>
      <c r="B283" s="24" t="s">
        <v>259</v>
      </c>
      <c r="C283" s="24" t="s">
        <v>110</v>
      </c>
      <c r="D283" s="26">
        <v>6468000</v>
      </c>
      <c r="E283" s="26">
        <v>6468000</v>
      </c>
      <c r="F283" s="26">
        <v>0</v>
      </c>
      <c r="G283" s="29">
        <f t="shared" si="26"/>
        <v>6468000</v>
      </c>
      <c r="H283" s="25"/>
      <c r="I283" s="27">
        <f t="shared" si="28"/>
        <v>0</v>
      </c>
      <c r="J283" s="10"/>
    </row>
    <row r="284" spans="1:10" ht="13.8" hidden="1" x14ac:dyDescent="0.3">
      <c r="A284">
        <f t="shared" si="30"/>
        <v>14</v>
      </c>
      <c r="B284" s="24" t="s">
        <v>260</v>
      </c>
      <c r="C284" s="24" t="s">
        <v>126</v>
      </c>
      <c r="D284" s="26">
        <v>11880000</v>
      </c>
      <c r="E284" s="26">
        <v>11880000</v>
      </c>
      <c r="F284" s="26">
        <v>0</v>
      </c>
      <c r="G284" s="29">
        <f t="shared" si="26"/>
        <v>11880000</v>
      </c>
      <c r="H284" s="25"/>
      <c r="I284" s="27">
        <f t="shared" si="28"/>
        <v>0</v>
      </c>
      <c r="J284" s="10"/>
    </row>
    <row r="285" spans="1:10" ht="13.8" hidden="1" x14ac:dyDescent="0.3">
      <c r="A285">
        <f t="shared" si="30"/>
        <v>14</v>
      </c>
      <c r="B285" s="24" t="s">
        <v>261</v>
      </c>
      <c r="C285" s="24" t="s">
        <v>146</v>
      </c>
      <c r="D285" s="26">
        <v>6468000</v>
      </c>
      <c r="E285" s="26">
        <v>6468000</v>
      </c>
      <c r="F285" s="26">
        <v>0</v>
      </c>
      <c r="G285" s="29">
        <f t="shared" si="26"/>
        <v>6468000</v>
      </c>
      <c r="H285" s="25"/>
      <c r="I285" s="27">
        <f t="shared" si="28"/>
        <v>0</v>
      </c>
      <c r="J285" s="10"/>
    </row>
    <row r="286" spans="1:10" ht="13.8" x14ac:dyDescent="0.3">
      <c r="A286">
        <f t="shared" si="30"/>
        <v>6</v>
      </c>
      <c r="B286" s="18" t="s">
        <v>262</v>
      </c>
      <c r="C286" s="18" t="s">
        <v>128</v>
      </c>
      <c r="D286" s="21">
        <f>SUM(D287:D289)</f>
        <v>123825000</v>
      </c>
      <c r="E286" s="21">
        <v>165293000</v>
      </c>
      <c r="F286" s="21">
        <v>128245034</v>
      </c>
      <c r="G286" s="28">
        <f t="shared" si="26"/>
        <v>37047966</v>
      </c>
      <c r="H286" s="23"/>
      <c r="I286" s="22">
        <f t="shared" si="28"/>
        <v>0.77586488236041451</v>
      </c>
      <c r="J286" s="10"/>
    </row>
    <row r="287" spans="1:10" ht="13.8" hidden="1" x14ac:dyDescent="0.3">
      <c r="A287">
        <f t="shared" si="30"/>
        <v>14</v>
      </c>
      <c r="B287" s="24" t="s">
        <v>263</v>
      </c>
      <c r="C287" s="24" t="s">
        <v>209</v>
      </c>
      <c r="D287" s="26">
        <v>114101000</v>
      </c>
      <c r="E287" s="26">
        <v>114101000</v>
      </c>
      <c r="F287" s="26">
        <v>0</v>
      </c>
      <c r="G287" s="29">
        <f t="shared" si="26"/>
        <v>114101000</v>
      </c>
      <c r="H287" s="25"/>
      <c r="I287" s="27">
        <f t="shared" si="28"/>
        <v>0</v>
      </c>
      <c r="J287" s="10"/>
    </row>
    <row r="288" spans="1:10" ht="13.8" hidden="1" x14ac:dyDescent="0.3">
      <c r="A288">
        <f t="shared" si="30"/>
        <v>16</v>
      </c>
      <c r="B288" s="24" t="s">
        <v>264</v>
      </c>
      <c r="C288" s="24" t="s">
        <v>217</v>
      </c>
      <c r="D288" s="26">
        <v>0</v>
      </c>
      <c r="E288" s="26">
        <v>0</v>
      </c>
      <c r="F288" s="26">
        <v>0</v>
      </c>
      <c r="G288" s="29">
        <f t="shared" si="26"/>
        <v>0</v>
      </c>
      <c r="H288" s="25"/>
      <c r="I288" s="27" t="e">
        <f t="shared" si="28"/>
        <v>#DIV/0!</v>
      </c>
      <c r="J288" s="10"/>
    </row>
    <row r="289" spans="1:11" ht="13.8" hidden="1" x14ac:dyDescent="0.3">
      <c r="A289">
        <f t="shared" si="30"/>
        <v>16</v>
      </c>
      <c r="B289" s="24" t="s">
        <v>265</v>
      </c>
      <c r="C289" s="24" t="s">
        <v>219</v>
      </c>
      <c r="D289" s="26">
        <v>9724000</v>
      </c>
      <c r="E289" s="26">
        <v>9724000</v>
      </c>
      <c r="F289" s="26">
        <v>3076150</v>
      </c>
      <c r="G289" s="29">
        <f t="shared" si="26"/>
        <v>6647850</v>
      </c>
      <c r="H289" s="25"/>
      <c r="I289" s="27">
        <f t="shared" si="28"/>
        <v>0.31634615384615383</v>
      </c>
      <c r="J289" s="10"/>
    </row>
    <row r="290" spans="1:11" ht="13.8" x14ac:dyDescent="0.3">
      <c r="A290">
        <f t="shared" si="30"/>
        <v>2</v>
      </c>
      <c r="B290" s="18">
        <v>24</v>
      </c>
      <c r="C290" s="18" t="s">
        <v>269</v>
      </c>
      <c r="D290" s="21">
        <f>+D291+D295</f>
        <v>2594423256</v>
      </c>
      <c r="E290" s="21">
        <f>+E291+E295</f>
        <v>7222268757</v>
      </c>
      <c r="F290" s="21">
        <f>+F291+F295</f>
        <v>1245675270</v>
      </c>
      <c r="G290" s="28">
        <f t="shared" si="26"/>
        <v>5976593487</v>
      </c>
      <c r="H290" s="23"/>
      <c r="I290" s="22">
        <f t="shared" si="28"/>
        <v>0.17247700299059918</v>
      </c>
      <c r="J290" s="10"/>
    </row>
    <row r="291" spans="1:11" ht="13.8" x14ac:dyDescent="0.3">
      <c r="A291">
        <f t="shared" si="30"/>
        <v>4</v>
      </c>
      <c r="B291" s="18">
        <v>2402</v>
      </c>
      <c r="C291" s="18" t="s">
        <v>25</v>
      </c>
      <c r="D291" s="21">
        <f t="shared" ref="D291:F293" si="32">+D292</f>
        <v>2594423256</v>
      </c>
      <c r="E291" s="21">
        <f t="shared" si="32"/>
        <v>7222268757</v>
      </c>
      <c r="F291" s="21">
        <f t="shared" si="32"/>
        <v>1245675270</v>
      </c>
      <c r="G291" s="28">
        <f t="shared" si="26"/>
        <v>5976593487</v>
      </c>
      <c r="H291" s="23"/>
      <c r="I291" s="22">
        <f t="shared" si="28"/>
        <v>0.17247700299059918</v>
      </c>
      <c r="J291" s="10"/>
    </row>
    <row r="292" spans="1:11" ht="13.8" x14ac:dyDescent="0.3">
      <c r="A292">
        <f t="shared" si="30"/>
        <v>6</v>
      </c>
      <c r="B292" s="18">
        <v>240201</v>
      </c>
      <c r="C292" s="18" t="s">
        <v>27</v>
      </c>
      <c r="D292" s="21">
        <f t="shared" si="32"/>
        <v>2594423256</v>
      </c>
      <c r="E292" s="21">
        <v>7222268757</v>
      </c>
      <c r="F292" s="21">
        <v>1245675270</v>
      </c>
      <c r="G292" s="28">
        <f t="shared" si="26"/>
        <v>5976593487</v>
      </c>
      <c r="H292" s="23"/>
      <c r="I292" s="22">
        <f t="shared" si="28"/>
        <v>0.17247700299059918</v>
      </c>
      <c r="J292" s="10"/>
      <c r="K292" s="33"/>
    </row>
    <row r="293" spans="1:11" ht="13.8" hidden="1" x14ac:dyDescent="0.3">
      <c r="A293">
        <f t="shared" si="30"/>
        <v>8</v>
      </c>
      <c r="B293" s="18">
        <v>24020101</v>
      </c>
      <c r="C293" s="18" t="s">
        <v>29</v>
      </c>
      <c r="D293" s="21">
        <f t="shared" si="32"/>
        <v>2594423256</v>
      </c>
      <c r="E293" s="21">
        <f t="shared" si="32"/>
        <v>2554423256</v>
      </c>
      <c r="F293" s="21">
        <f t="shared" si="32"/>
        <v>285644200</v>
      </c>
      <c r="G293" s="28">
        <f t="shared" si="26"/>
        <v>2268779056</v>
      </c>
      <c r="H293" s="23"/>
      <c r="I293" s="22">
        <f t="shared" si="28"/>
        <v>0.11182336338704238</v>
      </c>
      <c r="J293" s="10"/>
    </row>
    <row r="294" spans="1:11" ht="13.8" hidden="1" x14ac:dyDescent="0.3">
      <c r="A294">
        <f t="shared" si="30"/>
        <v>10</v>
      </c>
      <c r="B294" s="24">
        <v>2402010101</v>
      </c>
      <c r="C294" s="24" t="s">
        <v>31</v>
      </c>
      <c r="D294" s="26">
        <v>2594423256</v>
      </c>
      <c r="E294" s="26">
        <v>2554423256</v>
      </c>
      <c r="F294" s="26">
        <v>285644200</v>
      </c>
      <c r="G294" s="29">
        <f t="shared" si="26"/>
        <v>2268779056</v>
      </c>
      <c r="H294" s="25"/>
      <c r="I294" s="27">
        <f t="shared" si="28"/>
        <v>0.11182336338704238</v>
      </c>
      <c r="J294" s="10"/>
    </row>
    <row r="295" spans="1:11" ht="13.8" x14ac:dyDescent="0.3">
      <c r="A295">
        <f t="shared" si="30"/>
        <v>6</v>
      </c>
      <c r="B295" s="18">
        <v>240202</v>
      </c>
      <c r="C295" s="18" t="s">
        <v>55</v>
      </c>
      <c r="D295" s="21">
        <f>+D296</f>
        <v>0</v>
      </c>
      <c r="E295" s="21">
        <f>+E296</f>
        <v>0</v>
      </c>
      <c r="F295" s="21">
        <f>+F296</f>
        <v>0</v>
      </c>
      <c r="G295" s="28">
        <f t="shared" si="26"/>
        <v>0</v>
      </c>
      <c r="H295" s="23"/>
      <c r="I295" s="22" t="e">
        <f t="shared" si="28"/>
        <v>#DIV/0!</v>
      </c>
      <c r="J295" s="10"/>
    </row>
    <row r="296" spans="1:11" ht="13.8" hidden="1" x14ac:dyDescent="0.3">
      <c r="A296">
        <f t="shared" si="30"/>
        <v>8</v>
      </c>
      <c r="B296" s="24">
        <v>24020202</v>
      </c>
      <c r="C296" s="24" t="s">
        <v>128</v>
      </c>
      <c r="D296" s="26"/>
      <c r="E296" s="26"/>
      <c r="F296" s="26"/>
      <c r="G296" s="29">
        <f t="shared" si="26"/>
        <v>0</v>
      </c>
      <c r="H296" s="25"/>
      <c r="I296" s="27">
        <v>0</v>
      </c>
      <c r="J296" s="10"/>
    </row>
    <row r="297" spans="1:11" ht="10.5" customHeight="1" x14ac:dyDescent="0.25">
      <c r="B297" s="11"/>
      <c r="C297" s="11"/>
      <c r="D297" s="11"/>
      <c r="E297" s="11"/>
      <c r="F297" s="11"/>
      <c r="G297" s="11"/>
      <c r="H297" s="11"/>
      <c r="I297" s="11"/>
      <c r="J297" s="10"/>
    </row>
    <row r="298" spans="1:11" ht="12.75" customHeight="1" x14ac:dyDescent="0.25">
      <c r="B298" s="11" t="s">
        <v>19</v>
      </c>
      <c r="C298" s="12" t="s">
        <v>20</v>
      </c>
      <c r="D298" s="11"/>
      <c r="E298" s="11"/>
      <c r="F298" s="11"/>
      <c r="G298" s="11"/>
      <c r="H298" s="11"/>
      <c r="I298" s="11"/>
      <c r="J298" s="10"/>
    </row>
    <row r="299" spans="1:11" ht="13.2" x14ac:dyDescent="0.25">
      <c r="B299" s="11"/>
      <c r="C299" s="11" t="s">
        <v>21</v>
      </c>
      <c r="D299" s="11"/>
      <c r="E299" s="11"/>
      <c r="F299" s="11"/>
      <c r="G299" s="11"/>
      <c r="H299" s="11"/>
      <c r="I299" s="11"/>
      <c r="J299" s="10"/>
    </row>
    <row r="300" spans="1:11" ht="12.75" customHeight="1" x14ac:dyDescent="0.25">
      <c r="B300" s="11"/>
      <c r="C300" s="11"/>
      <c r="D300" s="11"/>
      <c r="E300" s="11"/>
      <c r="F300" s="11"/>
      <c r="G300" s="11"/>
      <c r="H300" s="11"/>
      <c r="I300" s="11"/>
      <c r="J300" s="10"/>
    </row>
    <row r="301" spans="1:11" ht="39" customHeight="1" x14ac:dyDescent="0.25">
      <c r="B301" s="54" t="s">
        <v>22</v>
      </c>
      <c r="C301" s="55"/>
      <c r="D301" s="55"/>
      <c r="E301" s="55"/>
      <c r="F301" s="55"/>
      <c r="G301" s="55"/>
      <c r="H301" s="55"/>
      <c r="I301" s="55"/>
      <c r="J301" s="10"/>
    </row>
    <row r="302" spans="1:11" ht="12.75" customHeight="1" x14ac:dyDescent="0.25">
      <c r="J302" s="10"/>
    </row>
    <row r="303" spans="1:11" ht="12.75" customHeight="1" x14ac:dyDescent="0.25">
      <c r="J303" s="10"/>
    </row>
    <row r="304" spans="1:11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  <row r="1267" spans="10:10" ht="12.75" customHeight="1" x14ac:dyDescent="0.25">
      <c r="J1267" s="10"/>
    </row>
    <row r="1268" spans="10:10" ht="12.75" customHeight="1" x14ac:dyDescent="0.25">
      <c r="J1268" s="10"/>
    </row>
    <row r="1269" spans="10:10" ht="12.75" customHeight="1" x14ac:dyDescent="0.25">
      <c r="J1269" s="10"/>
    </row>
    <row r="1270" spans="10:10" ht="12.75" customHeight="1" x14ac:dyDescent="0.25">
      <c r="J1270" s="10"/>
    </row>
    <row r="1271" spans="10:10" ht="12.75" customHeight="1" x14ac:dyDescent="0.25">
      <c r="J1271" s="10"/>
    </row>
    <row r="1272" spans="10:10" ht="12.75" customHeight="1" x14ac:dyDescent="0.25">
      <c r="J1272" s="10"/>
    </row>
    <row r="1273" spans="10:10" ht="12.75" customHeight="1" x14ac:dyDescent="0.25">
      <c r="J1273" s="10"/>
    </row>
    <row r="1274" spans="10:10" ht="12.75" customHeight="1" x14ac:dyDescent="0.25">
      <c r="J1274" s="10"/>
    </row>
  </sheetData>
  <autoFilter ref="A8:I296" xr:uid="{00000000-0009-0000-0000-000000000000}">
    <filterColumn colId="0">
      <filters>
        <filter val="1"/>
        <filter val="2"/>
        <filter val="4"/>
        <filter val="6"/>
      </filters>
    </filterColumn>
    <filterColumn colId="2" showButton="0"/>
    <filterColumn colId="6" showButton="0"/>
  </autoFilter>
  <mergeCells count="7">
    <mergeCell ref="B301:I301"/>
    <mergeCell ref="B1:B3"/>
    <mergeCell ref="C1:G1"/>
    <mergeCell ref="I1:J3"/>
    <mergeCell ref="C2:G2"/>
    <mergeCell ref="C3:G3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303"/>
  <sheetViews>
    <sheetView tabSelected="1" workbookViewId="0">
      <selection activeCell="F326" sqref="F326"/>
    </sheetView>
  </sheetViews>
  <sheetFormatPr baseColWidth="10" defaultRowHeight="15" customHeight="1" x14ac:dyDescent="0.25"/>
  <cols>
    <col min="1" max="1" width="18.88671875" customWidth="1"/>
    <col min="2" max="2" width="16.44140625" customWidth="1"/>
    <col min="3" max="3" width="14.77734375" customWidth="1"/>
    <col min="4" max="4" width="15.21875" customWidth="1"/>
    <col min="5" max="5" width="16.21875" customWidth="1"/>
    <col min="6" max="6" width="15.109375" customWidth="1"/>
    <col min="7" max="7" width="15" customWidth="1"/>
    <col min="8" max="8" width="0.33203125" hidden="1" customWidth="1"/>
    <col min="9" max="9" width="9.33203125" bestFit="1" customWidth="1"/>
    <col min="10" max="10" width="13.6640625" customWidth="1"/>
    <col min="11" max="11" width="18.44140625" customWidth="1"/>
    <col min="12" max="26" width="10" customWidth="1"/>
  </cols>
  <sheetData>
    <row r="1" spans="1:26" ht="15.75" customHeight="1" x14ac:dyDescent="0.25">
      <c r="A1" s="56"/>
      <c r="B1" s="58" t="s">
        <v>0</v>
      </c>
      <c r="C1" s="59"/>
      <c r="D1" s="59"/>
      <c r="E1" s="59"/>
      <c r="F1" s="59"/>
      <c r="G1" s="59"/>
      <c r="I1" s="60"/>
      <c r="J1" s="6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7"/>
      <c r="B2" s="58" t="s">
        <v>1</v>
      </c>
      <c r="C2" s="59"/>
      <c r="D2" s="59"/>
      <c r="E2" s="59"/>
      <c r="F2" s="59"/>
      <c r="G2" s="59"/>
      <c r="I2" s="62"/>
      <c r="J2" s="6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7"/>
      <c r="B3" s="66" t="s">
        <v>2</v>
      </c>
      <c r="C3" s="57"/>
      <c r="D3" s="57"/>
      <c r="E3" s="57"/>
      <c r="F3" s="57"/>
      <c r="G3" s="57"/>
      <c r="I3" s="64"/>
      <c r="J3" s="65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4" t="s">
        <v>3</v>
      </c>
      <c r="B4" s="15" t="s">
        <v>4</v>
      </c>
      <c r="C4" s="14" t="s">
        <v>5</v>
      </c>
      <c r="D4" s="15">
        <v>4</v>
      </c>
      <c r="E4" s="67" t="s">
        <v>6</v>
      </c>
      <c r="F4" s="68"/>
      <c r="G4" s="15">
        <v>2012</v>
      </c>
      <c r="I4" s="14" t="s">
        <v>7</v>
      </c>
      <c r="J4" s="15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25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2" x14ac:dyDescent="0.25">
      <c r="A6" s="3" t="s">
        <v>318</v>
      </c>
      <c r="B6" s="4"/>
      <c r="C6" s="4"/>
      <c r="D6" s="4"/>
      <c r="E6" s="3" t="s">
        <v>535</v>
      </c>
      <c r="F6" s="4"/>
      <c r="G6" s="4"/>
      <c r="H6" s="35"/>
      <c r="I6" s="34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199999999999999" customHeight="1" x14ac:dyDescent="0.25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69" t="s">
        <v>9</v>
      </c>
      <c r="B8" s="70" t="s">
        <v>10</v>
      </c>
      <c r="C8" s="70"/>
      <c r="D8" s="16" t="s">
        <v>11</v>
      </c>
      <c r="E8" s="16" t="s">
        <v>11</v>
      </c>
      <c r="F8" s="16" t="s">
        <v>12</v>
      </c>
      <c r="G8" s="71" t="s">
        <v>13</v>
      </c>
      <c r="H8" s="71"/>
      <c r="I8" s="16" t="s">
        <v>14</v>
      </c>
      <c r="J8" s="10"/>
    </row>
    <row r="9" spans="1:26" ht="12.75" customHeight="1" x14ac:dyDescent="0.25">
      <c r="A9" s="69"/>
      <c r="B9" s="70"/>
      <c r="C9" s="70"/>
      <c r="D9" s="16" t="s">
        <v>15</v>
      </c>
      <c r="E9" s="16" t="s">
        <v>16</v>
      </c>
      <c r="F9" s="16" t="s">
        <v>17</v>
      </c>
      <c r="G9" s="71"/>
      <c r="H9" s="71"/>
      <c r="I9" s="16" t="s">
        <v>18</v>
      </c>
      <c r="J9" s="10"/>
    </row>
    <row r="10" spans="1:26" ht="13.8" x14ac:dyDescent="0.3">
      <c r="A10" s="18">
        <v>2</v>
      </c>
      <c r="B10" s="19" t="s">
        <v>23</v>
      </c>
      <c r="C10" s="20"/>
      <c r="D10" s="21">
        <f>+D11+D302+D319</f>
        <v>22917049966.785004</v>
      </c>
      <c r="E10" s="21">
        <f>+E11+E302+E319</f>
        <v>37964553898</v>
      </c>
      <c r="F10" s="21">
        <f>+F11+F302+F319</f>
        <v>24799666410</v>
      </c>
      <c r="G10" s="21">
        <f>+E10-F10</f>
        <v>13164887488</v>
      </c>
      <c r="H10" s="20"/>
      <c r="I10" s="22">
        <f>+F10/E10</f>
        <v>0.65323213007137337</v>
      </c>
      <c r="J10" s="10"/>
      <c r="K10" s="33"/>
      <c r="N10" s="17"/>
    </row>
    <row r="11" spans="1:26" ht="13.8" x14ac:dyDescent="0.3">
      <c r="A11" s="18" t="s">
        <v>24</v>
      </c>
      <c r="B11" s="18" t="s">
        <v>25</v>
      </c>
      <c r="C11" s="23"/>
      <c r="D11" s="21">
        <f>+D12+D31</f>
        <v>20038105710.785004</v>
      </c>
      <c r="E11" s="21">
        <f>+E12+E31</f>
        <v>30302277373</v>
      </c>
      <c r="F11" s="21">
        <f>+F12+F31</f>
        <v>23519690948</v>
      </c>
      <c r="G11" s="21">
        <f t="shared" ref="G11:G30" si="0">+E11-F11</f>
        <v>6782586425</v>
      </c>
      <c r="H11" s="23"/>
      <c r="I11" s="22">
        <f t="shared" ref="I11:I139" si="1">+F11/E11</f>
        <v>0.77616908651745642</v>
      </c>
      <c r="J11" s="10"/>
      <c r="K11" s="33"/>
    </row>
    <row r="12" spans="1:26" ht="13.8" x14ac:dyDescent="0.3">
      <c r="A12" s="18" t="s">
        <v>26</v>
      </c>
      <c r="B12" s="18" t="s">
        <v>27</v>
      </c>
      <c r="C12" s="23"/>
      <c r="D12" s="21">
        <f>+D13</f>
        <v>16319652.4</v>
      </c>
      <c r="E12" s="21">
        <f>+E13</f>
        <v>142593492</v>
      </c>
      <c r="F12" s="21">
        <f>+F13</f>
        <v>141832640</v>
      </c>
      <c r="G12" s="21">
        <f t="shared" si="0"/>
        <v>760852</v>
      </c>
      <c r="H12" s="23"/>
      <c r="I12" s="22">
        <f t="shared" si="1"/>
        <v>0.99466418846099935</v>
      </c>
      <c r="J12" s="10"/>
      <c r="K12" s="33"/>
    </row>
    <row r="13" spans="1:26" ht="13.8" x14ac:dyDescent="0.3">
      <c r="A13" s="18" t="s">
        <v>28</v>
      </c>
      <c r="B13" s="18" t="s">
        <v>29</v>
      </c>
      <c r="C13" s="23"/>
      <c r="D13" s="21">
        <f>+D14+D15+D19</f>
        <v>16319652.4</v>
      </c>
      <c r="E13" s="21">
        <f>+E14+E15+E19</f>
        <v>142593492</v>
      </c>
      <c r="F13" s="21">
        <f>+F14+F15+F19</f>
        <v>141832640</v>
      </c>
      <c r="G13" s="21">
        <f t="shared" si="0"/>
        <v>760852</v>
      </c>
      <c r="H13" s="23"/>
      <c r="I13" s="22">
        <f t="shared" si="1"/>
        <v>0.99466418846099935</v>
      </c>
      <c r="J13" s="10"/>
    </row>
    <row r="14" spans="1:26" ht="13.8" x14ac:dyDescent="0.3">
      <c r="A14" s="24" t="s">
        <v>30</v>
      </c>
      <c r="B14" s="24" t="s">
        <v>31</v>
      </c>
      <c r="C14" s="25"/>
      <c r="D14" s="26">
        <v>0</v>
      </c>
      <c r="E14" s="26">
        <v>0</v>
      </c>
      <c r="F14" s="26">
        <v>0</v>
      </c>
      <c r="G14" s="26">
        <f t="shared" si="0"/>
        <v>0</v>
      </c>
      <c r="H14" s="25"/>
      <c r="I14" s="27" t="e">
        <f t="shared" si="1"/>
        <v>#DIV/0!</v>
      </c>
      <c r="J14" s="10"/>
      <c r="K14" s="33"/>
    </row>
    <row r="15" spans="1:26" ht="13.8" x14ac:dyDescent="0.3">
      <c r="A15" s="18" t="s">
        <v>32</v>
      </c>
      <c r="B15" s="18" t="s">
        <v>33</v>
      </c>
      <c r="C15" s="23"/>
      <c r="D15" s="21">
        <f t="shared" ref="D15:F16" si="2">+D16</f>
        <v>0</v>
      </c>
      <c r="E15" s="21">
        <f t="shared" si="2"/>
        <v>128633492</v>
      </c>
      <c r="F15" s="21">
        <f t="shared" si="2"/>
        <v>127872640</v>
      </c>
      <c r="G15" s="21">
        <f t="shared" si="0"/>
        <v>760852</v>
      </c>
      <c r="H15" s="21">
        <f t="shared" ref="H15" si="3">+H16</f>
        <v>0</v>
      </c>
      <c r="I15" s="22">
        <f t="shared" si="1"/>
        <v>0.99408511742804895</v>
      </c>
      <c r="J15" s="10"/>
    </row>
    <row r="16" spans="1:26" ht="13.8" x14ac:dyDescent="0.3">
      <c r="A16" s="18" t="s">
        <v>34</v>
      </c>
      <c r="B16" s="18" t="s">
        <v>35</v>
      </c>
      <c r="C16" s="23"/>
      <c r="D16" s="21">
        <f t="shared" si="2"/>
        <v>0</v>
      </c>
      <c r="E16" s="21">
        <f t="shared" si="2"/>
        <v>128633492</v>
      </c>
      <c r="F16" s="21">
        <f t="shared" si="2"/>
        <v>127872640</v>
      </c>
      <c r="G16" s="21">
        <f t="shared" si="0"/>
        <v>760852</v>
      </c>
      <c r="H16" s="23"/>
      <c r="I16" s="22">
        <f t="shared" si="1"/>
        <v>0.99408511742804895</v>
      </c>
      <c r="J16" s="10"/>
    </row>
    <row r="17" spans="1:11" ht="13.8" x14ac:dyDescent="0.3">
      <c r="A17" s="18" t="s">
        <v>36</v>
      </c>
      <c r="B17" s="18" t="s">
        <v>37</v>
      </c>
      <c r="C17" s="23"/>
      <c r="D17" s="21">
        <f>+D18</f>
        <v>0</v>
      </c>
      <c r="E17" s="21">
        <f>+E18</f>
        <v>128633492</v>
      </c>
      <c r="F17" s="21">
        <f t="shared" ref="F17" si="4">+F18</f>
        <v>127872640</v>
      </c>
      <c r="G17" s="21">
        <f t="shared" si="0"/>
        <v>760852</v>
      </c>
      <c r="H17" s="23"/>
      <c r="I17" s="22">
        <f t="shared" si="1"/>
        <v>0.99408511742804895</v>
      </c>
      <c r="J17" s="10"/>
    </row>
    <row r="18" spans="1:11" ht="13.8" x14ac:dyDescent="0.3">
      <c r="A18" s="24" t="s">
        <v>38</v>
      </c>
      <c r="B18" s="24" t="s">
        <v>39</v>
      </c>
      <c r="C18" s="25"/>
      <c r="D18" s="26">
        <v>0</v>
      </c>
      <c r="E18" s="26">
        <v>128633492</v>
      </c>
      <c r="F18" s="26">
        <v>127872640</v>
      </c>
      <c r="G18" s="26">
        <f t="shared" si="0"/>
        <v>760852</v>
      </c>
      <c r="H18" s="25"/>
      <c r="I18" s="27">
        <f t="shared" ref="I18" si="5">+F18/E18</f>
        <v>0.99408511742804895</v>
      </c>
      <c r="J18" s="10"/>
    </row>
    <row r="19" spans="1:11" ht="13.8" x14ac:dyDescent="0.3">
      <c r="A19" s="18" t="s">
        <v>40</v>
      </c>
      <c r="B19" s="18" t="s">
        <v>41</v>
      </c>
      <c r="C19" s="23"/>
      <c r="D19" s="21">
        <f>+D20+D25+D29+D27</f>
        <v>16319652.4</v>
      </c>
      <c r="E19" s="21">
        <f>+E20+E25+E29+E27</f>
        <v>13960000</v>
      </c>
      <c r="F19" s="21">
        <f>+F20+F25+F29+F27</f>
        <v>13960000</v>
      </c>
      <c r="G19" s="21">
        <f>+E19-F19</f>
        <v>0</v>
      </c>
      <c r="H19" s="23"/>
      <c r="I19" s="22">
        <f t="shared" si="1"/>
        <v>1</v>
      </c>
      <c r="J19" s="10"/>
    </row>
    <row r="20" spans="1:11" ht="13.8" x14ac:dyDescent="0.3">
      <c r="A20" s="18" t="s">
        <v>42</v>
      </c>
      <c r="B20" s="18" t="s">
        <v>43</v>
      </c>
      <c r="C20" s="23"/>
      <c r="D20" s="21">
        <f>SUM(D21:D24)</f>
        <v>16319652.4</v>
      </c>
      <c r="E20" s="21">
        <f t="shared" ref="E20:F20" si="6">SUM(E21:E24)</f>
        <v>13960000</v>
      </c>
      <c r="F20" s="21">
        <f t="shared" si="6"/>
        <v>13960000</v>
      </c>
      <c r="G20" s="21">
        <f>+E20-F20</f>
        <v>0</v>
      </c>
      <c r="H20" s="23"/>
      <c r="I20" s="22">
        <f t="shared" si="1"/>
        <v>1</v>
      </c>
      <c r="J20" s="10"/>
    </row>
    <row r="21" spans="1:11" ht="13.8" x14ac:dyDescent="0.3">
      <c r="A21" s="30" t="s">
        <v>503</v>
      </c>
      <c r="B21" s="24" t="s">
        <v>110</v>
      </c>
      <c r="C21" s="25"/>
      <c r="D21" s="26">
        <v>0</v>
      </c>
      <c r="E21" s="26">
        <v>13960000</v>
      </c>
      <c r="F21" s="26">
        <v>13960000</v>
      </c>
      <c r="G21" s="26">
        <f t="shared" ref="G21" si="7">+E21-F21</f>
        <v>0</v>
      </c>
      <c r="H21" s="25"/>
      <c r="I21" s="27">
        <f t="shared" ref="I21" si="8">+F21/E21</f>
        <v>1</v>
      </c>
      <c r="J21" s="10"/>
    </row>
    <row r="22" spans="1:11" ht="13.8" hidden="1" x14ac:dyDescent="0.3">
      <c r="A22" s="30" t="s">
        <v>392</v>
      </c>
      <c r="B22" s="24" t="s">
        <v>393</v>
      </c>
      <c r="C22" s="25"/>
      <c r="D22" s="26">
        <v>0</v>
      </c>
      <c r="E22" s="26">
        <v>0</v>
      </c>
      <c r="F22" s="26">
        <v>0</v>
      </c>
      <c r="G22" s="26">
        <f t="shared" si="0"/>
        <v>0</v>
      </c>
      <c r="H22" s="25"/>
      <c r="I22" s="27" t="e">
        <f t="shared" si="1"/>
        <v>#DIV/0!</v>
      </c>
      <c r="J22" s="10"/>
    </row>
    <row r="23" spans="1:11" ht="13.8" hidden="1" x14ac:dyDescent="0.3">
      <c r="A23" s="30" t="s">
        <v>448</v>
      </c>
      <c r="B23" s="24" t="s">
        <v>447</v>
      </c>
      <c r="C23" s="25"/>
      <c r="D23" s="26">
        <v>0</v>
      </c>
      <c r="E23" s="26">
        <v>0</v>
      </c>
      <c r="F23" s="26">
        <v>0</v>
      </c>
      <c r="G23" s="26">
        <f t="shared" si="0"/>
        <v>0</v>
      </c>
      <c r="H23" s="25"/>
      <c r="I23" s="27" t="e">
        <f t="shared" si="1"/>
        <v>#DIV/0!</v>
      </c>
      <c r="J23" s="10"/>
    </row>
    <row r="24" spans="1:11" ht="13.8" x14ac:dyDescent="0.3">
      <c r="A24" s="24" t="s">
        <v>44</v>
      </c>
      <c r="B24" s="24" t="s">
        <v>45</v>
      </c>
      <c r="C24" s="25"/>
      <c r="D24" s="26">
        <v>16319652.4</v>
      </c>
      <c r="E24" s="26">
        <v>0</v>
      </c>
      <c r="F24" s="26">
        <v>0</v>
      </c>
      <c r="G24" s="26">
        <f t="shared" si="0"/>
        <v>0</v>
      </c>
      <c r="H24" s="25"/>
      <c r="I24" s="27" t="e">
        <f t="shared" si="1"/>
        <v>#DIV/0!</v>
      </c>
      <c r="J24" s="10"/>
    </row>
    <row r="25" spans="1:11" ht="13.8" hidden="1" x14ac:dyDescent="0.3">
      <c r="A25" s="18" t="s">
        <v>46</v>
      </c>
      <c r="B25" s="18" t="s">
        <v>47</v>
      </c>
      <c r="C25" s="23"/>
      <c r="D25" s="21">
        <f>SUM(D26:D26)</f>
        <v>0</v>
      </c>
      <c r="E25" s="21">
        <f>SUM(E26:E26)</f>
        <v>0</v>
      </c>
      <c r="F25" s="21">
        <f>SUM(F26:F26)</f>
        <v>0</v>
      </c>
      <c r="G25" s="21">
        <f>SUM(G26:G26)</f>
        <v>0</v>
      </c>
      <c r="H25" s="23"/>
      <c r="I25" s="22" t="e">
        <f t="shared" si="1"/>
        <v>#DIV/0!</v>
      </c>
      <c r="J25" s="10"/>
    </row>
    <row r="26" spans="1:11" ht="13.8" hidden="1" x14ac:dyDescent="0.3">
      <c r="A26" s="24" t="s">
        <v>48</v>
      </c>
      <c r="B26" s="24" t="s">
        <v>49</v>
      </c>
      <c r="C26" s="25"/>
      <c r="D26" s="26">
        <v>0</v>
      </c>
      <c r="E26" s="26">
        <v>0</v>
      </c>
      <c r="F26" s="26">
        <v>0</v>
      </c>
      <c r="G26" s="26">
        <f t="shared" si="0"/>
        <v>0</v>
      </c>
      <c r="H26" s="25"/>
      <c r="I26" s="27" t="e">
        <f>+F26/E26</f>
        <v>#DIV/0!</v>
      </c>
      <c r="J26" s="10"/>
    </row>
    <row r="27" spans="1:11" ht="13.8" hidden="1" x14ac:dyDescent="0.3">
      <c r="A27" s="31" t="s">
        <v>378</v>
      </c>
      <c r="B27" s="24" t="s">
        <v>117</v>
      </c>
      <c r="C27" s="25"/>
      <c r="D27" s="21">
        <f>+D28</f>
        <v>0</v>
      </c>
      <c r="E27" s="21">
        <f>+E28</f>
        <v>0</v>
      </c>
      <c r="F27" s="21">
        <f t="shared" ref="F27:G27" si="9">+F28</f>
        <v>0</v>
      </c>
      <c r="G27" s="21">
        <f t="shared" si="9"/>
        <v>0</v>
      </c>
      <c r="H27" s="25"/>
      <c r="I27" s="22" t="e">
        <f>+F27/E27</f>
        <v>#DIV/0!</v>
      </c>
      <c r="J27" s="10"/>
    </row>
    <row r="28" spans="1:11" ht="13.8" hidden="1" x14ac:dyDescent="0.3">
      <c r="A28" s="30" t="s">
        <v>379</v>
      </c>
      <c r="B28" s="24" t="s">
        <v>380</v>
      </c>
      <c r="C28" s="25"/>
      <c r="D28" s="26">
        <v>0</v>
      </c>
      <c r="E28" s="26">
        <v>0</v>
      </c>
      <c r="F28" s="26">
        <v>0</v>
      </c>
      <c r="G28" s="26">
        <f t="shared" si="0"/>
        <v>0</v>
      </c>
      <c r="H28" s="25"/>
      <c r="I28" s="27" t="e">
        <f t="shared" ref="I28" si="10">+F28/E28</f>
        <v>#DIV/0!</v>
      </c>
      <c r="J28" s="10"/>
    </row>
    <row r="29" spans="1:11" ht="13.8" hidden="1" x14ac:dyDescent="0.3">
      <c r="A29" s="18" t="s">
        <v>50</v>
      </c>
      <c r="B29" s="18" t="s">
        <v>51</v>
      </c>
      <c r="C29" s="23"/>
      <c r="D29" s="21">
        <f>+D30</f>
        <v>0</v>
      </c>
      <c r="E29" s="21">
        <f>+E30</f>
        <v>0</v>
      </c>
      <c r="F29" s="21">
        <f>+F30</f>
        <v>0</v>
      </c>
      <c r="G29" s="21">
        <f>+G30</f>
        <v>0</v>
      </c>
      <c r="H29" s="23"/>
      <c r="I29" s="22" t="e">
        <f t="shared" si="1"/>
        <v>#DIV/0!</v>
      </c>
      <c r="J29" s="10"/>
    </row>
    <row r="30" spans="1:11" ht="13.8" hidden="1" x14ac:dyDescent="0.3">
      <c r="A30" s="24" t="s">
        <v>52</v>
      </c>
      <c r="B30" s="24" t="s">
        <v>53</v>
      </c>
      <c r="C30" s="25"/>
      <c r="D30" s="26">
        <v>0</v>
      </c>
      <c r="E30" s="26">
        <v>0</v>
      </c>
      <c r="F30" s="26">
        <v>0</v>
      </c>
      <c r="G30" s="26">
        <f t="shared" si="0"/>
        <v>0</v>
      </c>
      <c r="H30" s="25"/>
      <c r="I30" s="27" t="e">
        <f t="shared" si="1"/>
        <v>#DIV/0!</v>
      </c>
      <c r="J30" s="10"/>
    </row>
    <row r="31" spans="1:11" ht="13.8" x14ac:dyDescent="0.3">
      <c r="A31" s="18" t="s">
        <v>54</v>
      </c>
      <c r="B31" s="18" t="s">
        <v>55</v>
      </c>
      <c r="C31" s="23"/>
      <c r="D31" s="21">
        <f>+D32+D138</f>
        <v>20021786058.385002</v>
      </c>
      <c r="E31" s="21">
        <f>+E32+E138</f>
        <v>30159683881</v>
      </c>
      <c r="F31" s="21">
        <f>+F32+F138</f>
        <v>23377858308</v>
      </c>
      <c r="G31" s="28">
        <f t="shared" ref="G31:G142" si="11">+E31-F31</f>
        <v>6781825573</v>
      </c>
      <c r="H31" s="23"/>
      <c r="I31" s="22">
        <f t="shared" si="1"/>
        <v>0.77513605249448869</v>
      </c>
      <c r="J31" s="10"/>
    </row>
    <row r="32" spans="1:11" ht="13.8" x14ac:dyDescent="0.3">
      <c r="A32" s="31" t="s">
        <v>56</v>
      </c>
      <c r="B32" s="18" t="s">
        <v>57</v>
      </c>
      <c r="C32" s="23"/>
      <c r="D32" s="21">
        <f>+D33+D38+D52+D97+D36</f>
        <v>939236383</v>
      </c>
      <c r="E32" s="21">
        <f>+E33+E38+E52+E97+E36</f>
        <v>2047166143</v>
      </c>
      <c r="F32" s="21">
        <f>+F33+F38+F52+F97+F36</f>
        <v>952627415</v>
      </c>
      <c r="G32" s="28">
        <f>+E32-F32</f>
        <v>1094538728</v>
      </c>
      <c r="H32" s="23"/>
      <c r="I32" s="22">
        <f t="shared" si="1"/>
        <v>0.46533957112244018</v>
      </c>
      <c r="J32" s="10"/>
      <c r="K32" s="33"/>
    </row>
    <row r="33" spans="1:10" ht="13.8" hidden="1" x14ac:dyDescent="0.3">
      <c r="A33" s="31" t="s">
        <v>491</v>
      </c>
      <c r="B33" s="18" t="s">
        <v>319</v>
      </c>
      <c r="C33" s="23"/>
      <c r="D33" s="21">
        <v>0</v>
      </c>
      <c r="E33" s="21">
        <v>0</v>
      </c>
      <c r="F33" s="21">
        <f>+F34</f>
        <v>0</v>
      </c>
      <c r="G33" s="28">
        <f t="shared" si="11"/>
        <v>0</v>
      </c>
      <c r="H33" s="23"/>
      <c r="I33" s="22" t="e">
        <f t="shared" si="1"/>
        <v>#DIV/0!</v>
      </c>
      <c r="J33" s="10"/>
    </row>
    <row r="34" spans="1:10" ht="13.8" hidden="1" x14ac:dyDescent="0.3">
      <c r="A34" s="31" t="s">
        <v>492</v>
      </c>
      <c r="B34" s="18" t="s">
        <v>319</v>
      </c>
      <c r="C34" s="23"/>
      <c r="D34" s="21">
        <v>0</v>
      </c>
      <c r="E34" s="21">
        <v>0</v>
      </c>
      <c r="F34" s="21">
        <f>+F35</f>
        <v>0</v>
      </c>
      <c r="G34" s="28">
        <f t="shared" si="11"/>
        <v>0</v>
      </c>
      <c r="H34" s="23"/>
      <c r="I34" s="22" t="e">
        <f t="shared" si="1"/>
        <v>#DIV/0!</v>
      </c>
      <c r="J34" s="10"/>
    </row>
    <row r="35" spans="1:10" ht="13.8" hidden="1" x14ac:dyDescent="0.3">
      <c r="A35" s="30" t="s">
        <v>321</v>
      </c>
      <c r="B35" s="24" t="s">
        <v>320</v>
      </c>
      <c r="C35" s="25"/>
      <c r="D35" s="26">
        <v>0</v>
      </c>
      <c r="E35" s="26">
        <v>0</v>
      </c>
      <c r="F35" s="26">
        <v>0</v>
      </c>
      <c r="G35" s="29">
        <f t="shared" si="11"/>
        <v>0</v>
      </c>
      <c r="H35" s="25"/>
      <c r="I35" s="27" t="e">
        <f t="shared" ref="I35" si="12">+F35/E35</f>
        <v>#DIV/0!</v>
      </c>
      <c r="J35" s="10"/>
    </row>
    <row r="36" spans="1:10" ht="13.8" hidden="1" x14ac:dyDescent="0.3">
      <c r="A36" s="31" t="s">
        <v>493</v>
      </c>
      <c r="B36" s="18" t="s">
        <v>466</v>
      </c>
      <c r="C36" s="25"/>
      <c r="D36" s="21">
        <f>+D37</f>
        <v>0</v>
      </c>
      <c r="E36" s="21">
        <f>+E37</f>
        <v>0</v>
      </c>
      <c r="F36" s="21">
        <f>+F37</f>
        <v>0</v>
      </c>
      <c r="G36" s="28">
        <f t="shared" si="11"/>
        <v>0</v>
      </c>
      <c r="H36" s="23"/>
      <c r="I36" s="22" t="e">
        <f t="shared" si="1"/>
        <v>#DIV/0!</v>
      </c>
      <c r="J36" s="10"/>
    </row>
    <row r="37" spans="1:10" ht="13.8" hidden="1" x14ac:dyDescent="0.3">
      <c r="A37" s="30" t="s">
        <v>465</v>
      </c>
      <c r="B37" s="24" t="s">
        <v>467</v>
      </c>
      <c r="C37" s="25"/>
      <c r="D37" s="26">
        <v>0</v>
      </c>
      <c r="E37" s="26">
        <v>0</v>
      </c>
      <c r="F37" s="26">
        <v>0</v>
      </c>
      <c r="G37" s="29">
        <f t="shared" si="11"/>
        <v>0</v>
      </c>
      <c r="H37" s="25"/>
      <c r="I37" s="27" t="e">
        <f t="shared" ref="I37" si="13">+F37/E37</f>
        <v>#DIV/0!</v>
      </c>
      <c r="J37" s="10"/>
    </row>
    <row r="38" spans="1:10" ht="13.8" x14ac:dyDescent="0.3">
      <c r="A38" s="31" t="s">
        <v>59</v>
      </c>
      <c r="B38" s="18" t="s">
        <v>60</v>
      </c>
      <c r="C38" s="23"/>
      <c r="D38" s="21">
        <f>+D47+D39+D43</f>
        <v>195886000</v>
      </c>
      <c r="E38" s="21">
        <f>+E47+E39+E43</f>
        <v>233964696</v>
      </c>
      <c r="F38" s="21">
        <f>+F47+F39+F43</f>
        <v>17951634</v>
      </c>
      <c r="G38" s="21">
        <f>+G39+G43+G47</f>
        <v>216013062</v>
      </c>
      <c r="H38" s="23"/>
      <c r="I38" s="22">
        <f>+F38/E38</f>
        <v>7.6727960700532352E-2</v>
      </c>
      <c r="J38" s="10"/>
    </row>
    <row r="39" spans="1:10" ht="13.8" x14ac:dyDescent="0.3">
      <c r="A39" s="31" t="s">
        <v>494</v>
      </c>
      <c r="B39" s="18" t="s">
        <v>322</v>
      </c>
      <c r="C39" s="23"/>
      <c r="D39" s="21">
        <f>SUM(D40:D42)</f>
        <v>0</v>
      </c>
      <c r="E39" s="21">
        <f>SUM(E40:E42)</f>
        <v>11953200</v>
      </c>
      <c r="F39" s="21">
        <f>SUM(F40:F42)</f>
        <v>11953200</v>
      </c>
      <c r="G39" s="21">
        <f>SUM(G40:G42)</f>
        <v>0</v>
      </c>
      <c r="H39" s="23"/>
      <c r="I39" s="22">
        <f>+F39/E39</f>
        <v>1</v>
      </c>
      <c r="J39" s="10"/>
    </row>
    <row r="40" spans="1:10" ht="13.8" x14ac:dyDescent="0.3">
      <c r="A40" s="30" t="s">
        <v>323</v>
      </c>
      <c r="B40" s="24" t="s">
        <v>324</v>
      </c>
      <c r="C40" s="25"/>
      <c r="D40" s="26">
        <v>0</v>
      </c>
      <c r="E40" s="26">
        <v>1837500</v>
      </c>
      <c r="F40" s="26">
        <v>1837500</v>
      </c>
      <c r="G40" s="29">
        <f t="shared" si="11"/>
        <v>0</v>
      </c>
      <c r="H40" s="25"/>
      <c r="I40" s="27">
        <f t="shared" ref="I40:I42" si="14">+F40/E40</f>
        <v>1</v>
      </c>
      <c r="J40" s="10"/>
    </row>
    <row r="41" spans="1:10" ht="13.8" x14ac:dyDescent="0.3">
      <c r="A41" s="30" t="s">
        <v>325</v>
      </c>
      <c r="B41" s="24" t="s">
        <v>326</v>
      </c>
      <c r="C41" s="25"/>
      <c r="D41" s="26">
        <v>0</v>
      </c>
      <c r="E41" s="26">
        <v>9294600</v>
      </c>
      <c r="F41" s="26">
        <v>9294600</v>
      </c>
      <c r="G41" s="29">
        <f t="shared" si="11"/>
        <v>0</v>
      </c>
      <c r="H41" s="25"/>
      <c r="I41" s="27">
        <f t="shared" si="14"/>
        <v>1</v>
      </c>
      <c r="J41" s="10"/>
    </row>
    <row r="42" spans="1:10" ht="13.8" x14ac:dyDescent="0.3">
      <c r="A42" s="30" t="s">
        <v>327</v>
      </c>
      <c r="B42" s="24" t="s">
        <v>328</v>
      </c>
      <c r="C42" s="25"/>
      <c r="D42" s="26">
        <v>0</v>
      </c>
      <c r="E42" s="26">
        <v>821100</v>
      </c>
      <c r="F42" s="26">
        <v>821100</v>
      </c>
      <c r="G42" s="29">
        <f t="shared" si="11"/>
        <v>0</v>
      </c>
      <c r="H42" s="25"/>
      <c r="I42" s="27">
        <f t="shared" si="14"/>
        <v>1</v>
      </c>
      <c r="J42" s="10"/>
    </row>
    <row r="43" spans="1:10" ht="13.8" x14ac:dyDescent="0.3">
      <c r="A43" s="31" t="s">
        <v>495</v>
      </c>
      <c r="B43" s="18" t="s">
        <v>500</v>
      </c>
      <c r="C43" s="23"/>
      <c r="D43" s="21">
        <f>SUM(D44:D46)</f>
        <v>0</v>
      </c>
      <c r="E43" s="21">
        <f t="shared" ref="E43" si="15">SUM(E44:E46)</f>
        <v>5999494</v>
      </c>
      <c r="F43" s="21">
        <f>SUM(F44:F46)</f>
        <v>5998434</v>
      </c>
      <c r="G43" s="21">
        <f>SUM(G44:G46)</f>
        <v>1060</v>
      </c>
      <c r="H43" s="23"/>
      <c r="I43" s="22">
        <f>+F43/E43</f>
        <v>0.99982331843318784</v>
      </c>
      <c r="J43" s="10"/>
    </row>
    <row r="44" spans="1:10" ht="13.8" x14ac:dyDescent="0.3">
      <c r="A44" s="30" t="s">
        <v>496</v>
      </c>
      <c r="B44" s="24" t="s">
        <v>498</v>
      </c>
      <c r="C44" s="25"/>
      <c r="D44" s="26">
        <v>0</v>
      </c>
      <c r="E44" s="26">
        <v>4349569</v>
      </c>
      <c r="F44" s="26">
        <v>4348509</v>
      </c>
      <c r="G44" s="29">
        <f t="shared" ref="G44:G45" si="16">+E44-F44</f>
        <v>1060</v>
      </c>
      <c r="H44" s="25"/>
      <c r="I44" s="27">
        <f t="shared" ref="I44:I45" si="17">+F44/E44</f>
        <v>0.99975629769294383</v>
      </c>
      <c r="J44" s="10"/>
    </row>
    <row r="45" spans="1:10" ht="13.8" x14ac:dyDescent="0.3">
      <c r="A45" s="30" t="s">
        <v>497</v>
      </c>
      <c r="B45" s="24" t="s">
        <v>499</v>
      </c>
      <c r="C45" s="25"/>
      <c r="D45" s="26">
        <v>0</v>
      </c>
      <c r="E45" s="26">
        <v>1542825</v>
      </c>
      <c r="F45" s="26">
        <v>1542825</v>
      </c>
      <c r="G45" s="29">
        <f t="shared" si="16"/>
        <v>0</v>
      </c>
      <c r="H45" s="25"/>
      <c r="I45" s="27">
        <f t="shared" si="17"/>
        <v>1</v>
      </c>
      <c r="J45" s="10"/>
    </row>
    <row r="46" spans="1:10" ht="13.8" x14ac:dyDescent="0.3">
      <c r="A46" s="30" t="s">
        <v>519</v>
      </c>
      <c r="B46" s="24" t="s">
        <v>500</v>
      </c>
      <c r="C46" s="25"/>
      <c r="D46" s="26">
        <v>0</v>
      </c>
      <c r="E46" s="26">
        <v>107100</v>
      </c>
      <c r="F46" s="26">
        <v>107100</v>
      </c>
      <c r="G46" s="29">
        <f t="shared" ref="G46" si="18">+E46-F46</f>
        <v>0</v>
      </c>
      <c r="H46" s="25"/>
      <c r="I46" s="27">
        <f t="shared" ref="I46" si="19">+F46/E46</f>
        <v>1</v>
      </c>
      <c r="J46" s="10"/>
    </row>
    <row r="47" spans="1:10" ht="13.8" x14ac:dyDescent="0.3">
      <c r="A47" s="31" t="s">
        <v>61</v>
      </c>
      <c r="B47" s="18" t="s">
        <v>62</v>
      </c>
      <c r="C47" s="23"/>
      <c r="D47" s="21">
        <f>SUM(D48:D51)</f>
        <v>195886000</v>
      </c>
      <c r="E47" s="21">
        <f t="shared" ref="E47:F47" si="20">SUM(E48:E51)</f>
        <v>216012002</v>
      </c>
      <c r="F47" s="21">
        <f t="shared" si="20"/>
        <v>0</v>
      </c>
      <c r="G47" s="28">
        <f>+E47-F47</f>
        <v>216012002</v>
      </c>
      <c r="H47" s="23"/>
      <c r="I47" s="22">
        <f>+F47/E47</f>
        <v>0</v>
      </c>
      <c r="J47" s="10"/>
    </row>
    <row r="48" spans="1:10" ht="13.8" x14ac:dyDescent="0.3">
      <c r="A48" s="30" t="s">
        <v>536</v>
      </c>
      <c r="B48" s="24" t="s">
        <v>538</v>
      </c>
      <c r="C48" s="25"/>
      <c r="D48" s="26">
        <v>0</v>
      </c>
      <c r="E48" s="26">
        <v>6334916</v>
      </c>
      <c r="F48" s="26">
        <v>0</v>
      </c>
      <c r="G48" s="29">
        <f t="shared" ref="G48:G49" si="21">+E48-F48</f>
        <v>6334916</v>
      </c>
      <c r="H48" s="25"/>
      <c r="I48" s="27">
        <f t="shared" ref="I48:I49" si="22">+F48/E48</f>
        <v>0</v>
      </c>
      <c r="J48" s="10"/>
    </row>
    <row r="49" spans="1:12" ht="13.8" x14ac:dyDescent="0.3">
      <c r="A49" s="30" t="s">
        <v>537</v>
      </c>
      <c r="B49" s="24" t="s">
        <v>538</v>
      </c>
      <c r="C49" s="25"/>
      <c r="D49" s="26">
        <v>0</v>
      </c>
      <c r="E49" s="26">
        <v>265086</v>
      </c>
      <c r="F49" s="26">
        <v>0</v>
      </c>
      <c r="G49" s="29">
        <f t="shared" si="21"/>
        <v>265086</v>
      </c>
      <c r="H49" s="25"/>
      <c r="I49" s="27">
        <f t="shared" si="22"/>
        <v>0</v>
      </c>
      <c r="J49" s="10"/>
    </row>
    <row r="50" spans="1:12" ht="13.8" x14ac:dyDescent="0.3">
      <c r="A50" s="30" t="s">
        <v>63</v>
      </c>
      <c r="B50" s="24" t="s">
        <v>62</v>
      </c>
      <c r="C50" s="25"/>
      <c r="D50" s="26">
        <v>195886000</v>
      </c>
      <c r="E50" s="26">
        <v>209412000</v>
      </c>
      <c r="F50" s="26">
        <v>0</v>
      </c>
      <c r="G50" s="29">
        <f t="shared" si="11"/>
        <v>209412000</v>
      </c>
      <c r="H50" s="25"/>
      <c r="I50" s="27">
        <f t="shared" si="1"/>
        <v>0</v>
      </c>
      <c r="J50" s="10"/>
    </row>
    <row r="51" spans="1:12" ht="13.8" x14ac:dyDescent="0.3">
      <c r="A51" s="30" t="s">
        <v>63</v>
      </c>
      <c r="B51" s="24" t="s">
        <v>64</v>
      </c>
      <c r="C51" s="25"/>
      <c r="D51" s="26">
        <v>0</v>
      </c>
      <c r="E51" s="26">
        <v>0</v>
      </c>
      <c r="F51" s="26">
        <v>0</v>
      </c>
      <c r="G51" s="29">
        <f t="shared" si="11"/>
        <v>0</v>
      </c>
      <c r="H51" s="25"/>
      <c r="I51" s="27" t="e">
        <f t="shared" si="1"/>
        <v>#DIV/0!</v>
      </c>
      <c r="J51" s="10"/>
      <c r="L51" s="33"/>
    </row>
    <row r="52" spans="1:12" ht="13.8" x14ac:dyDescent="0.3">
      <c r="A52" s="31" t="s">
        <v>65</v>
      </c>
      <c r="B52" s="18" t="s">
        <v>66</v>
      </c>
      <c r="C52" s="23"/>
      <c r="D52" s="21">
        <f>+D55+D60+D64+D71+D77+D85+D92+D53</f>
        <v>297230399</v>
      </c>
      <c r="E52" s="21">
        <f>+E55+E60+E64+E71+E77+E85+E92+E53</f>
        <v>362877664</v>
      </c>
      <c r="F52" s="21">
        <f>+F55+F60+F64+F71+F77+F85+F92+F53</f>
        <v>282353677</v>
      </c>
      <c r="G52" s="28">
        <f>+E52-F52</f>
        <v>80523987</v>
      </c>
      <c r="H52" s="23"/>
      <c r="I52" s="22">
        <f t="shared" si="1"/>
        <v>0.77809605002307336</v>
      </c>
      <c r="J52" s="10"/>
    </row>
    <row r="53" spans="1:12" ht="13.8" x14ac:dyDescent="0.3">
      <c r="A53" s="31" t="s">
        <v>329</v>
      </c>
      <c r="B53" s="18" t="s">
        <v>331</v>
      </c>
      <c r="C53" s="23"/>
      <c r="D53" s="21">
        <f>+D54</f>
        <v>0</v>
      </c>
      <c r="E53" s="21">
        <f>+E54</f>
        <v>148750</v>
      </c>
      <c r="F53" s="21">
        <f>+F54</f>
        <v>148750</v>
      </c>
      <c r="G53" s="28">
        <f>+G54</f>
        <v>0</v>
      </c>
      <c r="H53" s="23"/>
      <c r="I53" s="22">
        <f t="shared" si="1"/>
        <v>1</v>
      </c>
      <c r="J53" s="10"/>
    </row>
    <row r="54" spans="1:12" ht="13.8" x14ac:dyDescent="0.3">
      <c r="A54" s="30" t="s">
        <v>330</v>
      </c>
      <c r="B54" s="24" t="s">
        <v>331</v>
      </c>
      <c r="C54" s="23"/>
      <c r="D54" s="26">
        <v>0</v>
      </c>
      <c r="E54" s="26">
        <v>148750</v>
      </c>
      <c r="F54" s="26">
        <v>148750</v>
      </c>
      <c r="G54" s="29">
        <f t="shared" si="11"/>
        <v>0</v>
      </c>
      <c r="H54" s="25"/>
      <c r="I54" s="27">
        <f t="shared" si="1"/>
        <v>1</v>
      </c>
      <c r="J54" s="10"/>
    </row>
    <row r="55" spans="1:12" ht="13.8" x14ac:dyDescent="0.3">
      <c r="A55" s="31" t="s">
        <v>67</v>
      </c>
      <c r="B55" s="18" t="s">
        <v>68</v>
      </c>
      <c r="C55" s="23"/>
      <c r="D55" s="21">
        <f>SUM(D56:D59)</f>
        <v>98298000</v>
      </c>
      <c r="E55" s="21">
        <f>SUM(E56:E59)</f>
        <v>122133210</v>
      </c>
      <c r="F55" s="21">
        <f>SUM(F56:F59)</f>
        <v>94539210</v>
      </c>
      <c r="G55" s="28">
        <f>+E55-F55</f>
        <v>27594000</v>
      </c>
      <c r="H55" s="23"/>
      <c r="I55" s="22">
        <f t="shared" si="1"/>
        <v>0.77406636573295662</v>
      </c>
      <c r="J55" s="10"/>
    </row>
    <row r="56" spans="1:12" ht="13.8" x14ac:dyDescent="0.3">
      <c r="A56" s="30" t="s">
        <v>69</v>
      </c>
      <c r="B56" s="24" t="s">
        <v>70</v>
      </c>
      <c r="C56" s="25"/>
      <c r="D56" s="26">
        <v>87376000</v>
      </c>
      <c r="E56" s="26">
        <v>120033210</v>
      </c>
      <c r="F56" s="26">
        <v>94039210</v>
      </c>
      <c r="G56" s="29">
        <f t="shared" si="11"/>
        <v>25994000</v>
      </c>
      <c r="H56" s="25"/>
      <c r="I56" s="27">
        <f t="shared" si="1"/>
        <v>0.78344326540963127</v>
      </c>
      <c r="J56" s="10"/>
    </row>
    <row r="57" spans="1:12" ht="13.8" x14ac:dyDescent="0.3">
      <c r="A57" s="30" t="s">
        <v>539</v>
      </c>
      <c r="B57" s="24" t="s">
        <v>540</v>
      </c>
      <c r="C57" s="25"/>
      <c r="D57" s="26">
        <v>0</v>
      </c>
      <c r="E57" s="26">
        <v>1600000</v>
      </c>
      <c r="F57" s="26">
        <v>0</v>
      </c>
      <c r="G57" s="29">
        <f t="shared" si="11"/>
        <v>1600000</v>
      </c>
      <c r="H57" s="25"/>
      <c r="I57" s="27">
        <f t="shared" si="1"/>
        <v>0</v>
      </c>
      <c r="J57" s="10"/>
    </row>
    <row r="58" spans="1:12" ht="13.8" x14ac:dyDescent="0.3">
      <c r="A58" s="24" t="s">
        <v>71</v>
      </c>
      <c r="B58" s="24" t="s">
        <v>72</v>
      </c>
      <c r="C58" s="25"/>
      <c r="D58" s="26">
        <v>10922000</v>
      </c>
      <c r="E58" s="26">
        <v>0</v>
      </c>
      <c r="F58" s="26">
        <v>0</v>
      </c>
      <c r="G58" s="29">
        <f t="shared" si="11"/>
        <v>0</v>
      </c>
      <c r="H58" s="25"/>
      <c r="I58" s="27" t="e">
        <f t="shared" si="1"/>
        <v>#DIV/0!</v>
      </c>
      <c r="J58" s="10"/>
    </row>
    <row r="59" spans="1:12" ht="13.8" x14ac:dyDescent="0.3">
      <c r="A59" s="30" t="s">
        <v>381</v>
      </c>
      <c r="B59" s="24" t="s">
        <v>382</v>
      </c>
      <c r="C59" s="25"/>
      <c r="D59" s="26">
        <v>0</v>
      </c>
      <c r="E59" s="26">
        <v>500000</v>
      </c>
      <c r="F59" s="26">
        <v>500000</v>
      </c>
      <c r="G59" s="29">
        <f t="shared" si="11"/>
        <v>0</v>
      </c>
      <c r="H59" s="25"/>
      <c r="I59" s="27">
        <f t="shared" si="1"/>
        <v>1</v>
      </c>
      <c r="J59" s="10"/>
    </row>
    <row r="60" spans="1:12" ht="13.8" x14ac:dyDescent="0.3">
      <c r="A60" s="18" t="s">
        <v>73</v>
      </c>
      <c r="B60" s="18" t="s">
        <v>74</v>
      </c>
      <c r="C60" s="23"/>
      <c r="D60" s="21">
        <f>SUM(D61:D63)</f>
        <v>70993000</v>
      </c>
      <c r="E60" s="21">
        <f t="shared" ref="E60:F60" si="23">SUM(E61:E63)</f>
        <v>76937900</v>
      </c>
      <c r="F60" s="21">
        <f t="shared" si="23"/>
        <v>46978006</v>
      </c>
      <c r="G60" s="28">
        <f>+E60-F60</f>
        <v>29959894</v>
      </c>
      <c r="H60" s="23"/>
      <c r="I60" s="22">
        <f t="shared" si="1"/>
        <v>0.6105964160706232</v>
      </c>
      <c r="J60" s="10"/>
    </row>
    <row r="61" spans="1:12" ht="13.8" x14ac:dyDescent="0.3">
      <c r="A61" s="30" t="s">
        <v>541</v>
      </c>
      <c r="B61" s="24" t="s">
        <v>76</v>
      </c>
      <c r="C61" s="23"/>
      <c r="D61" s="26">
        <v>0</v>
      </c>
      <c r="E61" s="26">
        <v>5100000</v>
      </c>
      <c r="F61" s="26">
        <v>0</v>
      </c>
      <c r="G61" s="29">
        <f t="shared" si="11"/>
        <v>5100000</v>
      </c>
      <c r="H61" s="23"/>
      <c r="I61" s="27">
        <f t="shared" si="1"/>
        <v>0</v>
      </c>
      <c r="J61" s="10"/>
    </row>
    <row r="62" spans="1:12" ht="13.8" x14ac:dyDescent="0.3">
      <c r="A62" s="24" t="s">
        <v>75</v>
      </c>
      <c r="B62" s="24" t="s">
        <v>76</v>
      </c>
      <c r="C62" s="25"/>
      <c r="D62" s="26">
        <v>70993000</v>
      </c>
      <c r="E62" s="26">
        <v>71837900</v>
      </c>
      <c r="F62" s="26">
        <v>46978006</v>
      </c>
      <c r="G62" s="29">
        <f t="shared" si="11"/>
        <v>24859894</v>
      </c>
      <c r="H62" s="25"/>
      <c r="I62" s="27">
        <f t="shared" si="1"/>
        <v>0.65394458913748865</v>
      </c>
      <c r="J62" s="10"/>
    </row>
    <row r="63" spans="1:12" ht="13.8" x14ac:dyDescent="0.3">
      <c r="A63" s="30" t="s">
        <v>333</v>
      </c>
      <c r="B63" s="24" t="s">
        <v>332</v>
      </c>
      <c r="C63" s="25"/>
      <c r="D63" s="26">
        <v>0</v>
      </c>
      <c r="E63" s="26">
        <v>0</v>
      </c>
      <c r="F63" s="26">
        <v>0</v>
      </c>
      <c r="G63" s="29">
        <f t="shared" si="11"/>
        <v>0</v>
      </c>
      <c r="H63" s="25"/>
      <c r="I63" s="27" t="e">
        <f t="shared" si="1"/>
        <v>#DIV/0!</v>
      </c>
      <c r="J63" s="10"/>
    </row>
    <row r="64" spans="1:12" ht="13.8" x14ac:dyDescent="0.3">
      <c r="A64" s="18" t="s">
        <v>77</v>
      </c>
      <c r="B64" s="18" t="s">
        <v>78</v>
      </c>
      <c r="C64" s="23"/>
      <c r="D64" s="21">
        <f>SUM(D65:D70)</f>
        <v>37868399</v>
      </c>
      <c r="E64" s="21">
        <f t="shared" ref="E64:F64" si="24">SUM(E65:E70)</f>
        <v>7208450</v>
      </c>
      <c r="F64" s="21">
        <f t="shared" si="24"/>
        <v>7208450</v>
      </c>
      <c r="G64" s="28">
        <f>+E64-F64</f>
        <v>0</v>
      </c>
      <c r="H64" s="23"/>
      <c r="I64" s="22">
        <f t="shared" si="1"/>
        <v>1</v>
      </c>
      <c r="J64" s="10"/>
    </row>
    <row r="65" spans="1:10" ht="13.8" x14ac:dyDescent="0.3">
      <c r="A65" s="30" t="s">
        <v>396</v>
      </c>
      <c r="B65" s="24" t="s">
        <v>397</v>
      </c>
      <c r="C65" s="23"/>
      <c r="D65" s="26">
        <v>5872400</v>
      </c>
      <c r="E65" s="26">
        <v>3064250</v>
      </c>
      <c r="F65" s="26">
        <v>3064250</v>
      </c>
      <c r="G65" s="29">
        <f t="shared" si="11"/>
        <v>0</v>
      </c>
      <c r="H65" s="25"/>
      <c r="I65" s="27">
        <f t="shared" si="1"/>
        <v>1</v>
      </c>
      <c r="J65" s="10"/>
    </row>
    <row r="66" spans="1:10" ht="13.8" x14ac:dyDescent="0.3">
      <c r="A66" s="30" t="s">
        <v>398</v>
      </c>
      <c r="B66" s="24" t="s">
        <v>399</v>
      </c>
      <c r="C66" s="23"/>
      <c r="D66" s="26">
        <v>0</v>
      </c>
      <c r="E66" s="26">
        <v>0</v>
      </c>
      <c r="F66" s="26">
        <v>0</v>
      </c>
      <c r="G66" s="29">
        <f t="shared" si="11"/>
        <v>0</v>
      </c>
      <c r="H66" s="25"/>
      <c r="I66" s="27" t="e">
        <f t="shared" si="1"/>
        <v>#DIV/0!</v>
      </c>
      <c r="J66" s="10"/>
    </row>
    <row r="67" spans="1:10" ht="13.8" x14ac:dyDescent="0.3">
      <c r="A67" s="24" t="s">
        <v>79</v>
      </c>
      <c r="B67" s="24" t="s">
        <v>80</v>
      </c>
      <c r="C67" s="25"/>
      <c r="D67" s="26">
        <v>31995999</v>
      </c>
      <c r="E67" s="26">
        <v>300000</v>
      </c>
      <c r="F67" s="26">
        <v>300000</v>
      </c>
      <c r="G67" s="29">
        <f t="shared" si="11"/>
        <v>0</v>
      </c>
      <c r="H67" s="25"/>
      <c r="I67" s="27">
        <f t="shared" si="1"/>
        <v>1</v>
      </c>
      <c r="J67" s="10"/>
    </row>
    <row r="68" spans="1:10" ht="13.8" x14ac:dyDescent="0.3">
      <c r="A68" s="30" t="s">
        <v>449</v>
      </c>
      <c r="B68" s="24" t="s">
        <v>450</v>
      </c>
      <c r="C68" s="25"/>
      <c r="D68" s="26">
        <v>0</v>
      </c>
      <c r="E68" s="26">
        <v>0</v>
      </c>
      <c r="F68" s="26">
        <v>0</v>
      </c>
      <c r="G68" s="29">
        <f t="shared" si="11"/>
        <v>0</v>
      </c>
      <c r="H68" s="25"/>
      <c r="I68" s="27" t="e">
        <f t="shared" si="1"/>
        <v>#DIV/0!</v>
      </c>
      <c r="J68" s="10"/>
    </row>
    <row r="69" spans="1:10" ht="13.8" x14ac:dyDescent="0.3">
      <c r="A69" s="30" t="s">
        <v>334</v>
      </c>
      <c r="B69" s="24" t="s">
        <v>267</v>
      </c>
      <c r="C69" s="25"/>
      <c r="D69" s="26">
        <v>0</v>
      </c>
      <c r="E69" s="26">
        <v>3659250</v>
      </c>
      <c r="F69" s="26">
        <v>3659250</v>
      </c>
      <c r="G69" s="29">
        <f t="shared" si="11"/>
        <v>0</v>
      </c>
      <c r="H69" s="25"/>
      <c r="I69" s="27">
        <f t="shared" si="1"/>
        <v>1</v>
      </c>
      <c r="J69" s="10"/>
    </row>
    <row r="70" spans="1:10" ht="13.8" x14ac:dyDescent="0.3">
      <c r="A70" s="30" t="s">
        <v>504</v>
      </c>
      <c r="B70" s="24" t="s">
        <v>505</v>
      </c>
      <c r="C70" s="25"/>
      <c r="D70" s="26">
        <v>0</v>
      </c>
      <c r="E70" s="26">
        <v>184950</v>
      </c>
      <c r="F70" s="26">
        <v>184950</v>
      </c>
      <c r="G70" s="29">
        <f t="shared" ref="G70" si="25">+E70-F70</f>
        <v>0</v>
      </c>
      <c r="H70" s="25"/>
      <c r="I70" s="27">
        <f t="shared" ref="I70" si="26">+F70/E70</f>
        <v>1</v>
      </c>
      <c r="J70" s="10"/>
    </row>
    <row r="71" spans="1:10" ht="13.8" x14ac:dyDescent="0.3">
      <c r="A71" s="18" t="s">
        <v>81</v>
      </c>
      <c r="B71" s="18" t="s">
        <v>82</v>
      </c>
      <c r="C71" s="23"/>
      <c r="D71" s="21">
        <f>SUM(D72:D76)</f>
        <v>60071000</v>
      </c>
      <c r="E71" s="21">
        <f>SUM(E72:E76)</f>
        <v>81465410</v>
      </c>
      <c r="F71" s="21">
        <f>SUM(F72:F76)</f>
        <v>81429360</v>
      </c>
      <c r="G71" s="28">
        <f t="shared" si="11"/>
        <v>36050</v>
      </c>
      <c r="H71" s="23"/>
      <c r="I71" s="22">
        <f t="shared" si="1"/>
        <v>0.99955748089894836</v>
      </c>
      <c r="J71" s="10"/>
    </row>
    <row r="72" spans="1:10" ht="13.8" x14ac:dyDescent="0.3">
      <c r="A72" s="24" t="s">
        <v>83</v>
      </c>
      <c r="B72" s="24" t="s">
        <v>84</v>
      </c>
      <c r="C72" s="25"/>
      <c r="D72" s="26">
        <v>0</v>
      </c>
      <c r="E72" s="26">
        <v>20000</v>
      </c>
      <c r="F72" s="26">
        <v>20000</v>
      </c>
      <c r="G72" s="29">
        <f t="shared" si="11"/>
        <v>0</v>
      </c>
      <c r="H72" s="25"/>
      <c r="I72" s="27">
        <f t="shared" si="1"/>
        <v>1</v>
      </c>
      <c r="J72" s="10"/>
    </row>
    <row r="73" spans="1:10" ht="13.8" x14ac:dyDescent="0.3">
      <c r="A73" s="24" t="s">
        <v>85</v>
      </c>
      <c r="B73" s="24" t="s">
        <v>86</v>
      </c>
      <c r="C73" s="25"/>
      <c r="D73" s="26">
        <v>0</v>
      </c>
      <c r="E73" s="26">
        <v>14916050</v>
      </c>
      <c r="F73" s="26">
        <v>14880000</v>
      </c>
      <c r="G73" s="29">
        <f t="shared" si="11"/>
        <v>36050</v>
      </c>
      <c r="H73" s="25"/>
      <c r="I73" s="27">
        <f t="shared" si="1"/>
        <v>0.99758314030859374</v>
      </c>
      <c r="J73" s="10"/>
    </row>
    <row r="74" spans="1:10" ht="13.8" x14ac:dyDescent="0.3">
      <c r="A74" s="51" t="s">
        <v>87</v>
      </c>
      <c r="B74" s="24" t="s">
        <v>88</v>
      </c>
      <c r="C74" s="25"/>
      <c r="D74" s="26">
        <v>60071000</v>
      </c>
      <c r="E74" s="26">
        <v>11803610</v>
      </c>
      <c r="F74" s="26">
        <v>11803610</v>
      </c>
      <c r="G74" s="29">
        <f t="shared" si="11"/>
        <v>0</v>
      </c>
      <c r="H74" s="25"/>
      <c r="I74" s="27">
        <f t="shared" si="1"/>
        <v>1</v>
      </c>
      <c r="J74" s="10"/>
    </row>
    <row r="75" spans="1:10" ht="13.8" x14ac:dyDescent="0.3">
      <c r="A75" s="30" t="s">
        <v>401</v>
      </c>
      <c r="B75" s="24" t="s">
        <v>400</v>
      </c>
      <c r="C75" s="25"/>
      <c r="D75" s="26">
        <v>0</v>
      </c>
      <c r="E75" s="26">
        <v>0</v>
      </c>
      <c r="F75" s="26">
        <v>0</v>
      </c>
      <c r="G75" s="29">
        <f t="shared" si="11"/>
        <v>0</v>
      </c>
      <c r="H75" s="25"/>
      <c r="I75" s="27" t="e">
        <f t="shared" si="1"/>
        <v>#DIV/0!</v>
      </c>
      <c r="J75" s="10"/>
    </row>
    <row r="76" spans="1:10" ht="13.8" x14ac:dyDescent="0.3">
      <c r="A76" s="30" t="s">
        <v>335</v>
      </c>
      <c r="B76" s="24" t="s">
        <v>336</v>
      </c>
      <c r="C76" s="25"/>
      <c r="D76" s="26">
        <v>0</v>
      </c>
      <c r="E76" s="26">
        <v>54725750</v>
      </c>
      <c r="F76" s="26">
        <v>54725750</v>
      </c>
      <c r="G76" s="29">
        <f t="shared" si="11"/>
        <v>0</v>
      </c>
      <c r="H76" s="25"/>
      <c r="I76" s="27">
        <f t="shared" si="1"/>
        <v>1</v>
      </c>
      <c r="J76" s="10"/>
    </row>
    <row r="77" spans="1:10" ht="13.8" x14ac:dyDescent="0.3">
      <c r="A77" s="18" t="s">
        <v>89</v>
      </c>
      <c r="B77" s="18" t="s">
        <v>90</v>
      </c>
      <c r="C77" s="23"/>
      <c r="D77" s="21">
        <f>SUM(D78:D84)</f>
        <v>0</v>
      </c>
      <c r="E77" s="21">
        <f>SUM(E78:E84)</f>
        <v>34337823</v>
      </c>
      <c r="F77" s="21">
        <f>SUM(F78:F84)</f>
        <v>27335223</v>
      </c>
      <c r="G77" s="28">
        <f t="shared" si="11"/>
        <v>7002600</v>
      </c>
      <c r="H77" s="23"/>
      <c r="I77" s="22">
        <f t="shared" si="1"/>
        <v>0.79606744434555443</v>
      </c>
      <c r="J77" s="10"/>
    </row>
    <row r="78" spans="1:10" ht="13.8" x14ac:dyDescent="0.3">
      <c r="A78" s="30" t="s">
        <v>337</v>
      </c>
      <c r="B78" s="24" t="s">
        <v>338</v>
      </c>
      <c r="C78" s="23"/>
      <c r="D78" s="26">
        <v>0</v>
      </c>
      <c r="E78" s="26">
        <v>20459998</v>
      </c>
      <c r="F78" s="26">
        <v>20459998</v>
      </c>
      <c r="G78" s="29">
        <f t="shared" si="11"/>
        <v>0</v>
      </c>
      <c r="H78" s="25"/>
      <c r="I78" s="27">
        <f t="shared" si="1"/>
        <v>1</v>
      </c>
      <c r="J78" s="10"/>
    </row>
    <row r="79" spans="1:10" ht="13.8" x14ac:dyDescent="0.3">
      <c r="A79" s="30" t="s">
        <v>339</v>
      </c>
      <c r="B79" s="24" t="s">
        <v>340</v>
      </c>
      <c r="C79" s="25"/>
      <c r="D79" s="26">
        <v>0</v>
      </c>
      <c r="E79" s="26">
        <v>3390125</v>
      </c>
      <c r="F79" s="26">
        <v>3390125</v>
      </c>
      <c r="G79" s="29">
        <f t="shared" si="11"/>
        <v>0</v>
      </c>
      <c r="H79" s="25"/>
      <c r="I79" s="27">
        <f t="shared" si="1"/>
        <v>1</v>
      </c>
      <c r="J79" s="10"/>
    </row>
    <row r="80" spans="1:10" ht="13.8" x14ac:dyDescent="0.3">
      <c r="A80" s="30" t="s">
        <v>91</v>
      </c>
      <c r="B80" s="24" t="s">
        <v>446</v>
      </c>
      <c r="C80" s="25"/>
      <c r="D80" s="26">
        <v>0</v>
      </c>
      <c r="E80" s="26">
        <v>0</v>
      </c>
      <c r="F80" s="26">
        <v>0</v>
      </c>
      <c r="G80" s="29">
        <f t="shared" si="11"/>
        <v>0</v>
      </c>
      <c r="H80" s="25"/>
      <c r="I80" s="27" t="e">
        <f t="shared" si="1"/>
        <v>#DIV/0!</v>
      </c>
      <c r="J80" s="10"/>
    </row>
    <row r="81" spans="1:10" ht="13.8" x14ac:dyDescent="0.3">
      <c r="A81" s="30" t="s">
        <v>414</v>
      </c>
      <c r="B81" s="24" t="s">
        <v>415</v>
      </c>
      <c r="C81" s="25"/>
      <c r="D81" s="26">
        <v>0</v>
      </c>
      <c r="E81" s="26">
        <v>1404200</v>
      </c>
      <c r="F81" s="26">
        <v>1404200</v>
      </c>
      <c r="G81" s="29">
        <f t="shared" si="11"/>
        <v>0</v>
      </c>
      <c r="H81" s="25"/>
      <c r="I81" s="27">
        <f t="shared" si="1"/>
        <v>1</v>
      </c>
      <c r="J81" s="10"/>
    </row>
    <row r="82" spans="1:10" ht="13.8" x14ac:dyDescent="0.3">
      <c r="A82" s="30" t="s">
        <v>542</v>
      </c>
      <c r="B82" s="24" t="s">
        <v>342</v>
      </c>
      <c r="C82" s="25"/>
      <c r="D82" s="26">
        <v>0</v>
      </c>
      <c r="E82" s="26">
        <v>7000000</v>
      </c>
      <c r="F82" s="26">
        <v>0</v>
      </c>
      <c r="G82" s="29">
        <f t="shared" ref="G82" si="27">+E82-F82</f>
        <v>7000000</v>
      </c>
      <c r="H82" s="25"/>
      <c r="I82" s="27">
        <f t="shared" ref="I82" si="28">+F82/E82</f>
        <v>0</v>
      </c>
      <c r="J82" s="10"/>
    </row>
    <row r="83" spans="1:10" ht="13.8" x14ac:dyDescent="0.3">
      <c r="A83" s="30" t="s">
        <v>341</v>
      </c>
      <c r="B83" s="24" t="s">
        <v>342</v>
      </c>
      <c r="C83" s="25"/>
      <c r="D83" s="26">
        <v>0</v>
      </c>
      <c r="E83" s="26">
        <v>2083500</v>
      </c>
      <c r="F83" s="26">
        <v>2080900</v>
      </c>
      <c r="G83" s="29">
        <f t="shared" si="11"/>
        <v>2600</v>
      </c>
      <c r="H83" s="25"/>
      <c r="I83" s="27">
        <f t="shared" si="1"/>
        <v>0.99875209983201341</v>
      </c>
      <c r="J83" s="10"/>
    </row>
    <row r="84" spans="1:10" ht="13.8" x14ac:dyDescent="0.3">
      <c r="A84" s="30" t="s">
        <v>403</v>
      </c>
      <c r="B84" s="24" t="s">
        <v>402</v>
      </c>
      <c r="C84" s="25"/>
      <c r="D84" s="26">
        <v>0</v>
      </c>
      <c r="E84" s="26">
        <v>0</v>
      </c>
      <c r="F84" s="26">
        <v>0</v>
      </c>
      <c r="G84" s="29">
        <f t="shared" si="11"/>
        <v>0</v>
      </c>
      <c r="H84" s="25"/>
      <c r="I84" s="27" t="e">
        <f t="shared" si="1"/>
        <v>#DIV/0!</v>
      </c>
      <c r="J84" s="10"/>
    </row>
    <row r="85" spans="1:10" ht="13.8" x14ac:dyDescent="0.3">
      <c r="A85" s="18" t="s">
        <v>93</v>
      </c>
      <c r="B85" s="18" t="s">
        <v>94</v>
      </c>
      <c r="C85" s="23"/>
      <c r="D85" s="21">
        <f>SUM(D86:D91)</f>
        <v>0</v>
      </c>
      <c r="E85" s="21">
        <f>SUM(E86:E91)</f>
        <v>2213298</v>
      </c>
      <c r="F85" s="21">
        <f>SUM(F86:F91)</f>
        <v>2213298</v>
      </c>
      <c r="G85" s="28">
        <f t="shared" si="11"/>
        <v>0</v>
      </c>
      <c r="H85" s="23"/>
      <c r="I85" s="22">
        <f t="shared" si="1"/>
        <v>1</v>
      </c>
      <c r="J85" s="10"/>
    </row>
    <row r="86" spans="1:10" ht="13.8" x14ac:dyDescent="0.3">
      <c r="A86" s="24" t="s">
        <v>95</v>
      </c>
      <c r="B86" s="24" t="s">
        <v>96</v>
      </c>
      <c r="C86" s="25"/>
      <c r="D86" s="26">
        <v>0</v>
      </c>
      <c r="E86" s="26">
        <v>1689800</v>
      </c>
      <c r="F86" s="26">
        <v>1689800</v>
      </c>
      <c r="G86" s="29">
        <f t="shared" si="11"/>
        <v>0</v>
      </c>
      <c r="H86" s="25"/>
      <c r="I86" s="27">
        <f t="shared" si="1"/>
        <v>1</v>
      </c>
      <c r="J86" s="10"/>
    </row>
    <row r="87" spans="1:10" ht="13.8" hidden="1" x14ac:dyDescent="0.3">
      <c r="A87" s="30" t="s">
        <v>343</v>
      </c>
      <c r="B87" s="24" t="s">
        <v>344</v>
      </c>
      <c r="C87" s="25"/>
      <c r="D87" s="26">
        <v>0</v>
      </c>
      <c r="E87" s="26">
        <v>0</v>
      </c>
      <c r="F87" s="26">
        <v>0</v>
      </c>
      <c r="G87" s="29">
        <f t="shared" si="11"/>
        <v>0</v>
      </c>
      <c r="H87" s="25"/>
      <c r="I87" s="27" t="e">
        <f t="shared" si="1"/>
        <v>#DIV/0!</v>
      </c>
      <c r="J87" s="10"/>
    </row>
    <row r="88" spans="1:10" ht="13.8" hidden="1" x14ac:dyDescent="0.3">
      <c r="A88" s="30" t="s">
        <v>345</v>
      </c>
      <c r="B88" s="24" t="s">
        <v>346</v>
      </c>
      <c r="C88" s="25"/>
      <c r="D88" s="26">
        <v>0</v>
      </c>
      <c r="E88" s="26">
        <v>0</v>
      </c>
      <c r="F88" s="26">
        <v>0</v>
      </c>
      <c r="G88" s="29">
        <f t="shared" si="11"/>
        <v>0</v>
      </c>
      <c r="H88" s="25"/>
      <c r="I88" s="27" t="e">
        <f t="shared" si="1"/>
        <v>#DIV/0!</v>
      </c>
      <c r="J88" s="10"/>
    </row>
    <row r="89" spans="1:10" ht="13.8" hidden="1" x14ac:dyDescent="0.3">
      <c r="A89" s="24" t="s">
        <v>97</v>
      </c>
      <c r="B89" s="24" t="s">
        <v>98</v>
      </c>
      <c r="C89" s="25"/>
      <c r="D89" s="26">
        <v>0</v>
      </c>
      <c r="E89" s="26">
        <v>0</v>
      </c>
      <c r="F89" s="26">
        <v>0</v>
      </c>
      <c r="G89" s="29">
        <f t="shared" si="11"/>
        <v>0</v>
      </c>
      <c r="H89" s="25"/>
      <c r="I89" s="27" t="e">
        <f t="shared" si="1"/>
        <v>#DIV/0!</v>
      </c>
      <c r="J89" s="10"/>
    </row>
    <row r="90" spans="1:10" ht="13.8" hidden="1" x14ac:dyDescent="0.3">
      <c r="A90" s="30" t="s">
        <v>347</v>
      </c>
      <c r="B90" s="24" t="s">
        <v>348</v>
      </c>
      <c r="C90" s="25"/>
      <c r="D90" s="26">
        <v>0</v>
      </c>
      <c r="E90" s="26">
        <v>0</v>
      </c>
      <c r="F90" s="26">
        <v>0</v>
      </c>
      <c r="G90" s="29">
        <f t="shared" si="11"/>
        <v>0</v>
      </c>
      <c r="H90" s="25"/>
      <c r="I90" s="27" t="e">
        <f t="shared" si="1"/>
        <v>#DIV/0!</v>
      </c>
      <c r="J90" s="10"/>
    </row>
    <row r="91" spans="1:10" ht="13.8" x14ac:dyDescent="0.3">
      <c r="A91" s="30" t="s">
        <v>349</v>
      </c>
      <c r="B91" s="24" t="s">
        <v>350</v>
      </c>
      <c r="C91" s="25"/>
      <c r="D91" s="26">
        <v>0</v>
      </c>
      <c r="E91" s="26">
        <v>523498</v>
      </c>
      <c r="F91" s="26">
        <v>523498</v>
      </c>
      <c r="G91" s="29">
        <f t="shared" si="11"/>
        <v>0</v>
      </c>
      <c r="H91" s="25"/>
      <c r="I91" s="27">
        <f t="shared" si="1"/>
        <v>1</v>
      </c>
      <c r="J91" s="10"/>
    </row>
    <row r="92" spans="1:10" ht="13.8" x14ac:dyDescent="0.3">
      <c r="A92" s="18" t="s">
        <v>99</v>
      </c>
      <c r="B92" s="18" t="s">
        <v>100</v>
      </c>
      <c r="C92" s="23"/>
      <c r="D92" s="21">
        <f>SUM(D93:D96)</f>
        <v>30000000</v>
      </c>
      <c r="E92" s="21">
        <f>SUM(E93:E96)</f>
        <v>38432823</v>
      </c>
      <c r="F92" s="21">
        <f>SUM(F93:F96)</f>
        <v>22501380</v>
      </c>
      <c r="G92" s="28">
        <f t="shared" si="11"/>
        <v>15931443</v>
      </c>
      <c r="H92" s="23"/>
      <c r="I92" s="22">
        <f t="shared" si="1"/>
        <v>0.5854729953092439</v>
      </c>
      <c r="J92" s="10"/>
    </row>
    <row r="93" spans="1:10" ht="13.8" hidden="1" x14ac:dyDescent="0.3">
      <c r="A93" s="30" t="s">
        <v>351</v>
      </c>
      <c r="B93" s="24" t="s">
        <v>352</v>
      </c>
      <c r="C93" s="23"/>
      <c r="D93" s="26">
        <v>0</v>
      </c>
      <c r="E93" s="26">
        <v>0</v>
      </c>
      <c r="F93" s="26">
        <v>0</v>
      </c>
      <c r="G93" s="29">
        <f t="shared" si="11"/>
        <v>0</v>
      </c>
      <c r="H93" s="23"/>
      <c r="I93" s="27" t="e">
        <f t="shared" si="1"/>
        <v>#DIV/0!</v>
      </c>
      <c r="J93" s="10"/>
    </row>
    <row r="94" spans="1:10" ht="13.8" hidden="1" x14ac:dyDescent="0.3">
      <c r="A94" s="30" t="s">
        <v>468</v>
      </c>
      <c r="B94" s="24" t="s">
        <v>469</v>
      </c>
      <c r="C94" s="23"/>
      <c r="D94" s="26">
        <v>0</v>
      </c>
      <c r="E94" s="26">
        <v>0</v>
      </c>
      <c r="F94" s="26">
        <v>0</v>
      </c>
      <c r="G94" s="29">
        <f t="shared" si="11"/>
        <v>0</v>
      </c>
      <c r="H94" s="23"/>
      <c r="I94" s="27" t="e">
        <f t="shared" si="1"/>
        <v>#DIV/0!</v>
      </c>
      <c r="J94" s="10"/>
    </row>
    <row r="95" spans="1:10" ht="13.8" x14ac:dyDescent="0.3">
      <c r="A95" s="30" t="s">
        <v>543</v>
      </c>
      <c r="B95" s="24" t="s">
        <v>486</v>
      </c>
      <c r="C95" s="25"/>
      <c r="D95" s="26">
        <v>0</v>
      </c>
      <c r="E95" s="26">
        <v>1652300</v>
      </c>
      <c r="F95" s="26">
        <v>0</v>
      </c>
      <c r="G95" s="29">
        <f t="shared" si="11"/>
        <v>1652300</v>
      </c>
      <c r="H95" s="23"/>
      <c r="I95" s="27">
        <f t="shared" si="1"/>
        <v>0</v>
      </c>
      <c r="J95" s="10"/>
    </row>
    <row r="96" spans="1:10" ht="13.8" x14ac:dyDescent="0.3">
      <c r="A96" s="24" t="s">
        <v>101</v>
      </c>
      <c r="B96" s="24" t="s">
        <v>486</v>
      </c>
      <c r="C96" s="25"/>
      <c r="D96" s="26">
        <v>30000000</v>
      </c>
      <c r="E96" s="26">
        <v>36780523</v>
      </c>
      <c r="F96" s="26">
        <v>22501380</v>
      </c>
      <c r="G96" s="29">
        <f t="shared" si="11"/>
        <v>14279143</v>
      </c>
      <c r="H96" s="25"/>
      <c r="I96" s="27">
        <f t="shared" si="1"/>
        <v>0.61177433501965162</v>
      </c>
      <c r="J96" s="10"/>
    </row>
    <row r="97" spans="1:10" ht="13.8" x14ac:dyDescent="0.3">
      <c r="A97" s="18" t="s">
        <v>102</v>
      </c>
      <c r="B97" s="18" t="s">
        <v>103</v>
      </c>
      <c r="C97" s="23"/>
      <c r="D97" s="21">
        <f>+D98+D104+D117+D121+D129+D136+D112+D132</f>
        <v>446119984</v>
      </c>
      <c r="E97" s="21">
        <f>+E98+E104+E117+E121+E129+E136+E112+E132</f>
        <v>1450323783</v>
      </c>
      <c r="F97" s="21">
        <f>+F98+F104+F117+F121+F129+F136+F112+F132</f>
        <v>652322104</v>
      </c>
      <c r="G97" s="28">
        <f t="shared" si="11"/>
        <v>798001679</v>
      </c>
      <c r="H97" s="23"/>
      <c r="I97" s="22">
        <f t="shared" si="1"/>
        <v>0.44977687854685067</v>
      </c>
      <c r="J97" s="10"/>
    </row>
    <row r="98" spans="1:10" ht="13.8" x14ac:dyDescent="0.3">
      <c r="A98" s="18" t="s">
        <v>104</v>
      </c>
      <c r="B98" s="18" t="s">
        <v>105</v>
      </c>
      <c r="C98" s="23"/>
      <c r="D98" s="21">
        <f>SUM(D99:D103)</f>
        <v>16383000</v>
      </c>
      <c r="E98" s="21">
        <f>SUM(E99:E103)</f>
        <v>101941431</v>
      </c>
      <c r="F98" s="21">
        <f>SUM(F99:F103)</f>
        <v>26477200</v>
      </c>
      <c r="G98" s="28">
        <f t="shared" si="11"/>
        <v>75464231</v>
      </c>
      <c r="H98" s="23"/>
      <c r="I98" s="22">
        <f t="shared" si="1"/>
        <v>0.25972953038102831</v>
      </c>
      <c r="J98" s="10"/>
    </row>
    <row r="99" spans="1:10" ht="13.8" x14ac:dyDescent="0.3">
      <c r="A99" s="30" t="s">
        <v>383</v>
      </c>
      <c r="B99" s="24" t="s">
        <v>384</v>
      </c>
      <c r="C99" s="23"/>
      <c r="D99" s="26">
        <v>0</v>
      </c>
      <c r="E99" s="26">
        <v>1179600</v>
      </c>
      <c r="F99" s="26">
        <v>1179600</v>
      </c>
      <c r="G99" s="29">
        <f t="shared" si="11"/>
        <v>0</v>
      </c>
      <c r="H99" s="25"/>
      <c r="I99" s="27">
        <f t="shared" si="1"/>
        <v>1</v>
      </c>
      <c r="J99" s="10"/>
    </row>
    <row r="100" spans="1:10" ht="13.8" x14ac:dyDescent="0.3">
      <c r="A100" s="30" t="s">
        <v>544</v>
      </c>
      <c r="B100" s="24" t="s">
        <v>507</v>
      </c>
      <c r="C100" s="23"/>
      <c r="D100" s="26">
        <v>0</v>
      </c>
      <c r="E100" s="26">
        <v>70000000</v>
      </c>
      <c r="F100" s="26">
        <v>0</v>
      </c>
      <c r="G100" s="29">
        <f t="shared" si="11"/>
        <v>70000000</v>
      </c>
      <c r="H100" s="25"/>
      <c r="I100" s="27">
        <f t="shared" si="1"/>
        <v>0</v>
      </c>
      <c r="J100" s="10"/>
    </row>
    <row r="101" spans="1:10" ht="13.8" x14ac:dyDescent="0.3">
      <c r="A101" s="30" t="s">
        <v>353</v>
      </c>
      <c r="B101" s="24" t="s">
        <v>354</v>
      </c>
      <c r="C101" s="25"/>
      <c r="D101" s="26">
        <v>0</v>
      </c>
      <c r="E101" s="26">
        <v>1356600</v>
      </c>
      <c r="F101" s="26">
        <v>1356600</v>
      </c>
      <c r="G101" s="29">
        <f t="shared" si="11"/>
        <v>0</v>
      </c>
      <c r="H101" s="25"/>
      <c r="I101" s="27">
        <f t="shared" si="1"/>
        <v>1</v>
      </c>
      <c r="J101" s="32"/>
    </row>
    <row r="102" spans="1:10" ht="13.8" x14ac:dyDescent="0.3">
      <c r="A102" s="30" t="s">
        <v>545</v>
      </c>
      <c r="B102" s="24" t="s">
        <v>107</v>
      </c>
      <c r="C102" s="25"/>
      <c r="D102" s="26">
        <v>0</v>
      </c>
      <c r="E102" s="26">
        <v>5400000</v>
      </c>
      <c r="F102" s="26">
        <v>0</v>
      </c>
      <c r="G102" s="29">
        <f t="shared" ref="G102" si="29">+E102-F102</f>
        <v>5400000</v>
      </c>
      <c r="H102" s="25"/>
      <c r="I102" s="27">
        <f t="shared" ref="I102" si="30">+F102/E102</f>
        <v>0</v>
      </c>
      <c r="J102" s="32"/>
    </row>
    <row r="103" spans="1:10" ht="13.8" x14ac:dyDescent="0.3">
      <c r="A103" s="24" t="s">
        <v>106</v>
      </c>
      <c r="B103" s="24" t="s">
        <v>107</v>
      </c>
      <c r="C103" s="25"/>
      <c r="D103" s="26">
        <v>16383000</v>
      </c>
      <c r="E103" s="26">
        <v>24005231</v>
      </c>
      <c r="F103" s="26">
        <v>23941000</v>
      </c>
      <c r="G103" s="29">
        <f t="shared" si="11"/>
        <v>64231</v>
      </c>
      <c r="H103" s="25"/>
      <c r="I103" s="27">
        <f t="shared" si="1"/>
        <v>0.99732429152629276</v>
      </c>
      <c r="J103" s="10"/>
    </row>
    <row r="104" spans="1:10" ht="13.8" x14ac:dyDescent="0.3">
      <c r="A104" s="18" t="s">
        <v>108</v>
      </c>
      <c r="B104" s="18" t="s">
        <v>43</v>
      </c>
      <c r="C104" s="23"/>
      <c r="D104" s="21">
        <f>SUM(D105:D111)</f>
        <v>120000000</v>
      </c>
      <c r="E104" s="21">
        <f>SUM(E105:E111)</f>
        <v>788164108</v>
      </c>
      <c r="F104" s="21">
        <f>SUM(F105:F111)</f>
        <v>111187345</v>
      </c>
      <c r="G104" s="28">
        <f t="shared" si="11"/>
        <v>676976763</v>
      </c>
      <c r="H104" s="23"/>
      <c r="I104" s="22">
        <f t="shared" si="1"/>
        <v>0.14107131227041361</v>
      </c>
      <c r="J104" s="10"/>
    </row>
    <row r="105" spans="1:10" ht="13.8" x14ac:dyDescent="0.3">
      <c r="A105" s="24" t="s">
        <v>109</v>
      </c>
      <c r="B105" s="24" t="s">
        <v>110</v>
      </c>
      <c r="C105" s="25"/>
      <c r="D105" s="26">
        <v>0</v>
      </c>
      <c r="E105" s="26">
        <v>0</v>
      </c>
      <c r="F105" s="26">
        <v>0</v>
      </c>
      <c r="G105" s="29">
        <f t="shared" si="11"/>
        <v>0</v>
      </c>
      <c r="H105" s="25"/>
      <c r="I105" s="27" t="e">
        <f t="shared" si="1"/>
        <v>#DIV/0!</v>
      </c>
      <c r="J105" s="10"/>
    </row>
    <row r="106" spans="1:10" ht="13.8" x14ac:dyDescent="0.3">
      <c r="A106" s="30" t="s">
        <v>546</v>
      </c>
      <c r="B106" s="24" t="s">
        <v>433</v>
      </c>
      <c r="C106" s="25"/>
      <c r="D106" s="26">
        <v>0</v>
      </c>
      <c r="E106" s="26">
        <v>29393000</v>
      </c>
      <c r="F106" s="26">
        <v>0</v>
      </c>
      <c r="G106" s="29">
        <f t="shared" ref="G106" si="31">+E106-F106</f>
        <v>29393000</v>
      </c>
      <c r="H106" s="25"/>
      <c r="I106" s="27">
        <f t="shared" ref="I106" si="32">+F106/E106</f>
        <v>0</v>
      </c>
      <c r="J106" s="10"/>
    </row>
    <row r="107" spans="1:10" ht="13.8" x14ac:dyDescent="0.3">
      <c r="A107" s="30" t="s">
        <v>432</v>
      </c>
      <c r="B107" s="24" t="s">
        <v>433</v>
      </c>
      <c r="C107" s="25"/>
      <c r="D107" s="26">
        <v>0</v>
      </c>
      <c r="E107" s="26">
        <v>16003494</v>
      </c>
      <c r="F107" s="26">
        <v>16002994</v>
      </c>
      <c r="G107" s="29">
        <f t="shared" si="11"/>
        <v>500</v>
      </c>
      <c r="H107" s="25"/>
      <c r="I107" s="27">
        <f t="shared" si="1"/>
        <v>0.99996875682272879</v>
      </c>
      <c r="J107" s="10"/>
    </row>
    <row r="108" spans="1:10" ht="13.8" x14ac:dyDescent="0.3">
      <c r="A108" s="30" t="s">
        <v>547</v>
      </c>
      <c r="B108" s="24" t="s">
        <v>393</v>
      </c>
      <c r="C108" s="25"/>
      <c r="D108" s="26">
        <v>0</v>
      </c>
      <c r="E108" s="26">
        <v>16919896</v>
      </c>
      <c r="F108" s="26">
        <v>0</v>
      </c>
      <c r="G108" s="29">
        <f t="shared" ref="G108" si="33">+E108-F108</f>
        <v>16919896</v>
      </c>
      <c r="H108" s="25"/>
      <c r="I108" s="27">
        <f t="shared" ref="I108" si="34">+F108/E108</f>
        <v>0</v>
      </c>
      <c r="J108" s="10"/>
    </row>
    <row r="109" spans="1:10" ht="13.8" x14ac:dyDescent="0.3">
      <c r="A109" s="30" t="s">
        <v>404</v>
      </c>
      <c r="B109" s="24" t="s">
        <v>393</v>
      </c>
      <c r="C109" s="25"/>
      <c r="D109" s="26">
        <v>80000000</v>
      </c>
      <c r="E109" s="26">
        <v>41980001</v>
      </c>
      <c r="F109" s="26">
        <v>41980001</v>
      </c>
      <c r="G109" s="29">
        <f t="shared" si="11"/>
        <v>0</v>
      </c>
      <c r="H109" s="25"/>
      <c r="I109" s="27">
        <f t="shared" si="1"/>
        <v>1</v>
      </c>
      <c r="J109" s="10"/>
    </row>
    <row r="110" spans="1:10" ht="13.8" x14ac:dyDescent="0.3">
      <c r="A110" s="30" t="s">
        <v>451</v>
      </c>
      <c r="B110" s="24" t="s">
        <v>112</v>
      </c>
      <c r="C110" s="25"/>
      <c r="D110" s="26">
        <v>0</v>
      </c>
      <c r="E110" s="26">
        <v>630663367</v>
      </c>
      <c r="F110" s="26">
        <v>0</v>
      </c>
      <c r="G110" s="29">
        <f t="shared" si="11"/>
        <v>630663367</v>
      </c>
      <c r="H110" s="25"/>
      <c r="I110" s="27">
        <f t="shared" si="1"/>
        <v>0</v>
      </c>
      <c r="J110" s="10"/>
    </row>
    <row r="111" spans="1:10" ht="13.8" x14ac:dyDescent="0.3">
      <c r="A111" s="24" t="s">
        <v>111</v>
      </c>
      <c r="B111" s="24" t="s">
        <v>112</v>
      </c>
      <c r="C111" s="25"/>
      <c r="D111" s="26">
        <v>40000000</v>
      </c>
      <c r="E111" s="26">
        <v>53204350</v>
      </c>
      <c r="F111" s="26">
        <v>53204350</v>
      </c>
      <c r="G111" s="29">
        <f t="shared" si="11"/>
        <v>0</v>
      </c>
      <c r="H111" s="25"/>
      <c r="I111" s="27">
        <f t="shared" si="1"/>
        <v>1</v>
      </c>
      <c r="J111" s="10"/>
    </row>
    <row r="112" spans="1:10" ht="13.8" x14ac:dyDescent="0.3">
      <c r="A112" s="31" t="s">
        <v>355</v>
      </c>
      <c r="B112" s="18" t="s">
        <v>356</v>
      </c>
      <c r="C112" s="23"/>
      <c r="D112" s="21">
        <f>SUM(D113:D116)</f>
        <v>0</v>
      </c>
      <c r="E112" s="21">
        <f t="shared" ref="E112:F112" si="35">SUM(E113:E116)</f>
        <v>9280063</v>
      </c>
      <c r="F112" s="21">
        <f t="shared" si="35"/>
        <v>9280063</v>
      </c>
      <c r="G112" s="28">
        <f>+E112-F112</f>
        <v>0</v>
      </c>
      <c r="H112" s="23"/>
      <c r="I112" s="22">
        <f t="shared" ref="I112" si="36">+F112/E112</f>
        <v>1</v>
      </c>
      <c r="J112" s="10"/>
    </row>
    <row r="113" spans="1:10" ht="13.8" x14ac:dyDescent="0.3">
      <c r="A113" s="30" t="s">
        <v>416</v>
      </c>
      <c r="B113" s="24" t="s">
        <v>417</v>
      </c>
      <c r="C113" s="23"/>
      <c r="D113" s="26">
        <v>0</v>
      </c>
      <c r="E113" s="26">
        <v>770373</v>
      </c>
      <c r="F113" s="26">
        <v>770373</v>
      </c>
      <c r="G113" s="29">
        <f t="shared" ref="G113:G116" si="37">+E113-F113</f>
        <v>0</v>
      </c>
      <c r="H113" s="23"/>
      <c r="I113" s="27">
        <f t="shared" si="1"/>
        <v>1</v>
      </c>
      <c r="J113" s="10"/>
    </row>
    <row r="114" spans="1:10" ht="13.8" x14ac:dyDescent="0.3">
      <c r="A114" s="30" t="s">
        <v>357</v>
      </c>
      <c r="B114" s="24" t="s">
        <v>358</v>
      </c>
      <c r="C114" s="25"/>
      <c r="D114" s="26">
        <v>0</v>
      </c>
      <c r="E114" s="26">
        <v>4742150</v>
      </c>
      <c r="F114" s="26">
        <v>4742150</v>
      </c>
      <c r="G114" s="29">
        <f t="shared" si="37"/>
        <v>0</v>
      </c>
      <c r="H114" s="25"/>
      <c r="I114" s="27">
        <f t="shared" si="1"/>
        <v>1</v>
      </c>
      <c r="J114" s="10"/>
    </row>
    <row r="115" spans="1:10" ht="13.8" x14ac:dyDescent="0.3">
      <c r="A115" s="50" t="s">
        <v>418</v>
      </c>
      <c r="B115" s="24" t="s">
        <v>419</v>
      </c>
      <c r="C115" s="25"/>
      <c r="D115" s="26">
        <v>0</v>
      </c>
      <c r="E115" s="26">
        <v>2875040</v>
      </c>
      <c r="F115" s="26">
        <v>2875040</v>
      </c>
      <c r="G115" s="29">
        <f t="shared" si="37"/>
        <v>0</v>
      </c>
      <c r="H115" s="25"/>
      <c r="I115" s="27">
        <f t="shared" si="1"/>
        <v>1</v>
      </c>
      <c r="J115" s="10"/>
    </row>
    <row r="116" spans="1:10" ht="13.8" x14ac:dyDescent="0.3">
      <c r="A116" s="30" t="s">
        <v>405</v>
      </c>
      <c r="B116" s="24" t="s">
        <v>406</v>
      </c>
      <c r="C116" s="25"/>
      <c r="D116" s="26">
        <v>0</v>
      </c>
      <c r="E116" s="26">
        <v>892500</v>
      </c>
      <c r="F116" s="26">
        <v>892500</v>
      </c>
      <c r="G116" s="29">
        <f t="shared" si="37"/>
        <v>0</v>
      </c>
      <c r="H116" s="25"/>
      <c r="I116" s="27">
        <f t="shared" si="1"/>
        <v>1</v>
      </c>
      <c r="J116" s="10"/>
    </row>
    <row r="117" spans="1:10" ht="13.8" x14ac:dyDescent="0.3">
      <c r="A117" s="18" t="s">
        <v>113</v>
      </c>
      <c r="B117" s="18" t="s">
        <v>47</v>
      </c>
      <c r="C117" s="23"/>
      <c r="D117" s="21">
        <f>SUM(D118:D120)</f>
        <v>80822800</v>
      </c>
      <c r="E117" s="21">
        <f>SUM(E118:E120)</f>
        <v>235579015</v>
      </c>
      <c r="F117" s="21">
        <f>SUM(F118:F120)</f>
        <v>192218330</v>
      </c>
      <c r="G117" s="28">
        <f t="shared" si="11"/>
        <v>43360685</v>
      </c>
      <c r="H117" s="23"/>
      <c r="I117" s="22">
        <f t="shared" si="1"/>
        <v>0.81593995118792728</v>
      </c>
      <c r="J117" s="10"/>
    </row>
    <row r="118" spans="1:10" ht="13.8" x14ac:dyDescent="0.3">
      <c r="A118" s="30" t="s">
        <v>359</v>
      </c>
      <c r="B118" s="24" t="s">
        <v>360</v>
      </c>
      <c r="C118" s="23"/>
      <c r="D118" s="26">
        <v>0</v>
      </c>
      <c r="E118" s="26">
        <v>8500000</v>
      </c>
      <c r="F118" s="26">
        <v>8500000</v>
      </c>
      <c r="G118" s="29">
        <f t="shared" si="11"/>
        <v>0</v>
      </c>
      <c r="H118" s="25"/>
      <c r="I118" s="27">
        <f t="shared" si="1"/>
        <v>1</v>
      </c>
      <c r="J118" s="10"/>
    </row>
    <row r="119" spans="1:10" ht="13.8" x14ac:dyDescent="0.3">
      <c r="A119" s="24">
        <v>2020104050201</v>
      </c>
      <c r="B119" s="24" t="s">
        <v>115</v>
      </c>
      <c r="C119" s="25"/>
      <c r="D119" s="26">
        <v>0</v>
      </c>
      <c r="E119" s="26">
        <v>43347700</v>
      </c>
      <c r="F119" s="26">
        <v>0</v>
      </c>
      <c r="G119" s="29">
        <f t="shared" ref="G119" si="38">+E119-F119</f>
        <v>43347700</v>
      </c>
      <c r="H119" s="25"/>
      <c r="I119" s="27">
        <f t="shared" ref="I119" si="39">+F119/E119</f>
        <v>0</v>
      </c>
      <c r="J119" s="10"/>
    </row>
    <row r="120" spans="1:10" ht="13.8" x14ac:dyDescent="0.3">
      <c r="A120" s="24" t="s">
        <v>114</v>
      </c>
      <c r="B120" s="24" t="s">
        <v>115</v>
      </c>
      <c r="C120" s="25"/>
      <c r="D120" s="26">
        <v>80822800</v>
      </c>
      <c r="E120" s="26">
        <v>183731315</v>
      </c>
      <c r="F120" s="26">
        <v>183718330</v>
      </c>
      <c r="G120" s="29">
        <f t="shared" si="11"/>
        <v>12985</v>
      </c>
      <c r="H120" s="25"/>
      <c r="I120" s="27">
        <f t="shared" si="1"/>
        <v>0.99992932614671592</v>
      </c>
      <c r="J120" s="10"/>
    </row>
    <row r="121" spans="1:10" ht="13.8" x14ac:dyDescent="0.3">
      <c r="A121" s="18" t="s">
        <v>116</v>
      </c>
      <c r="B121" s="18" t="s">
        <v>117</v>
      </c>
      <c r="C121" s="23"/>
      <c r="D121" s="21">
        <f>SUM(D122:D128)</f>
        <v>0</v>
      </c>
      <c r="E121" s="21">
        <f>SUM(E122:E128)</f>
        <v>117840469</v>
      </c>
      <c r="F121" s="21">
        <f>SUM(F122:F128)</f>
        <v>115640469</v>
      </c>
      <c r="G121" s="28">
        <f t="shared" si="11"/>
        <v>2200000</v>
      </c>
      <c r="H121" s="23"/>
      <c r="I121" s="22">
        <f t="shared" si="1"/>
        <v>0.9813306920901681</v>
      </c>
      <c r="J121" s="10"/>
    </row>
    <row r="122" spans="1:10" ht="13.8" x14ac:dyDescent="0.3">
      <c r="A122" s="30" t="s">
        <v>520</v>
      </c>
      <c r="B122" s="24" t="s">
        <v>380</v>
      </c>
      <c r="C122" s="23"/>
      <c r="D122" s="26">
        <v>0</v>
      </c>
      <c r="E122" s="26">
        <v>98347313</v>
      </c>
      <c r="F122" s="26">
        <v>98347313</v>
      </c>
      <c r="G122" s="29">
        <f t="shared" si="11"/>
        <v>0</v>
      </c>
      <c r="H122" s="23"/>
      <c r="I122" s="27">
        <f t="shared" si="1"/>
        <v>1</v>
      </c>
      <c r="J122" s="10"/>
    </row>
    <row r="123" spans="1:10" ht="13.8" x14ac:dyDescent="0.3">
      <c r="A123" s="30" t="s">
        <v>386</v>
      </c>
      <c r="B123" s="24" t="s">
        <v>389</v>
      </c>
      <c r="C123" s="23"/>
      <c r="D123" s="26">
        <v>0</v>
      </c>
      <c r="E123" s="26">
        <v>1005550</v>
      </c>
      <c r="F123" s="26">
        <v>1005550</v>
      </c>
      <c r="G123" s="29">
        <f t="shared" ref="G123:G128" si="40">+E123-F123</f>
        <v>0</v>
      </c>
      <c r="H123" s="23"/>
      <c r="I123" s="27">
        <f t="shared" si="1"/>
        <v>1</v>
      </c>
      <c r="J123" s="10"/>
    </row>
    <row r="124" spans="1:10" ht="13.8" x14ac:dyDescent="0.3">
      <c r="A124" s="30" t="s">
        <v>387</v>
      </c>
      <c r="B124" s="24" t="s">
        <v>390</v>
      </c>
      <c r="C124" s="23"/>
      <c r="D124" s="26">
        <v>0</v>
      </c>
      <c r="E124" s="26">
        <v>0</v>
      </c>
      <c r="F124" s="26">
        <v>0</v>
      </c>
      <c r="G124" s="29">
        <f t="shared" si="40"/>
        <v>0</v>
      </c>
      <c r="H124" s="23"/>
      <c r="I124" s="27" t="e">
        <f t="shared" si="1"/>
        <v>#DIV/0!</v>
      </c>
      <c r="J124" s="10"/>
    </row>
    <row r="125" spans="1:10" ht="13.8" x14ac:dyDescent="0.3">
      <c r="A125" s="30" t="s">
        <v>361</v>
      </c>
      <c r="B125" s="24" t="s">
        <v>362</v>
      </c>
      <c r="C125" s="25"/>
      <c r="D125" s="26">
        <v>0</v>
      </c>
      <c r="E125" s="26">
        <v>10999605</v>
      </c>
      <c r="F125" s="26">
        <v>10999605</v>
      </c>
      <c r="G125" s="29">
        <f t="shared" si="40"/>
        <v>0</v>
      </c>
      <c r="H125" s="25"/>
      <c r="I125" s="27">
        <f>+F125/E125</f>
        <v>1</v>
      </c>
      <c r="J125" s="10"/>
    </row>
    <row r="126" spans="1:10" ht="13.8" x14ac:dyDescent="0.3">
      <c r="A126" s="24" t="s">
        <v>118</v>
      </c>
      <c r="B126" s="24" t="s">
        <v>119</v>
      </c>
      <c r="C126" s="25"/>
      <c r="D126" s="26">
        <v>0</v>
      </c>
      <c r="E126" s="26">
        <v>0</v>
      </c>
      <c r="F126" s="26">
        <v>0</v>
      </c>
      <c r="G126" s="29">
        <f t="shared" si="11"/>
        <v>0</v>
      </c>
      <c r="H126" s="25"/>
      <c r="I126" s="27" t="e">
        <f t="shared" si="1"/>
        <v>#DIV/0!</v>
      </c>
      <c r="J126" s="10"/>
    </row>
    <row r="127" spans="1:10" ht="13.8" x14ac:dyDescent="0.3">
      <c r="A127" s="30" t="s">
        <v>548</v>
      </c>
      <c r="B127" s="24" t="s">
        <v>391</v>
      </c>
      <c r="C127" s="25"/>
      <c r="D127" s="26">
        <v>0</v>
      </c>
      <c r="E127" s="26">
        <v>2200000</v>
      </c>
      <c r="F127" s="26">
        <v>0</v>
      </c>
      <c r="G127" s="29">
        <f t="shared" si="11"/>
        <v>2200000</v>
      </c>
      <c r="H127" s="25"/>
      <c r="I127" s="27">
        <f t="shared" ref="I127" si="41">+F127/E127</f>
        <v>0</v>
      </c>
      <c r="J127" s="10"/>
    </row>
    <row r="128" spans="1:10" ht="13.8" x14ac:dyDescent="0.3">
      <c r="A128" s="30" t="s">
        <v>388</v>
      </c>
      <c r="B128" s="24" t="s">
        <v>391</v>
      </c>
      <c r="C128" s="25"/>
      <c r="D128" s="26">
        <v>0</v>
      </c>
      <c r="E128" s="26">
        <v>5288001</v>
      </c>
      <c r="F128" s="26">
        <v>5288001</v>
      </c>
      <c r="G128" s="29">
        <f t="shared" si="40"/>
        <v>0</v>
      </c>
      <c r="H128" s="25"/>
      <c r="I128" s="27">
        <f t="shared" si="1"/>
        <v>1</v>
      </c>
      <c r="J128" s="10"/>
    </row>
    <row r="129" spans="1:11" ht="13.8" x14ac:dyDescent="0.3">
      <c r="A129" s="18" t="s">
        <v>120</v>
      </c>
      <c r="B129" s="18" t="s">
        <v>51</v>
      </c>
      <c r="C129" s="23"/>
      <c r="D129" s="21">
        <f>SUM(D130:D131)</f>
        <v>14220444</v>
      </c>
      <c r="E129" s="21">
        <f>SUM(E130:E131)</f>
        <v>20420400</v>
      </c>
      <c r="F129" s="21">
        <f>SUM(F130:F131)</f>
        <v>20420400</v>
      </c>
      <c r="G129" s="28">
        <f t="shared" si="11"/>
        <v>0</v>
      </c>
      <c r="H129" s="23"/>
      <c r="I129" s="22">
        <f t="shared" si="1"/>
        <v>1</v>
      </c>
      <c r="J129" s="10"/>
    </row>
    <row r="130" spans="1:11" ht="13.8" x14ac:dyDescent="0.3">
      <c r="A130" s="30" t="s">
        <v>363</v>
      </c>
      <c r="B130" s="24" t="s">
        <v>364</v>
      </c>
      <c r="C130" s="25"/>
      <c r="D130" s="26">
        <v>0</v>
      </c>
      <c r="E130" s="26">
        <v>0</v>
      </c>
      <c r="F130" s="26">
        <v>0</v>
      </c>
      <c r="G130" s="29">
        <f t="shared" ref="G130" si="42">+E130-F130</f>
        <v>0</v>
      </c>
      <c r="H130" s="25"/>
      <c r="I130" s="27" t="e">
        <f t="shared" si="1"/>
        <v>#DIV/0!</v>
      </c>
      <c r="J130" s="10"/>
    </row>
    <row r="131" spans="1:11" ht="13.8" x14ac:dyDescent="0.3">
      <c r="A131" s="24" t="s">
        <v>121</v>
      </c>
      <c r="B131" s="24" t="s">
        <v>122</v>
      </c>
      <c r="C131" s="25"/>
      <c r="D131" s="26">
        <v>14220444</v>
      </c>
      <c r="E131" s="26">
        <v>20420400</v>
      </c>
      <c r="F131" s="26">
        <v>20420400</v>
      </c>
      <c r="G131" s="29">
        <f t="shared" si="11"/>
        <v>0</v>
      </c>
      <c r="H131" s="25"/>
      <c r="I131" s="27">
        <f t="shared" si="1"/>
        <v>1</v>
      </c>
      <c r="J131" s="10"/>
    </row>
    <row r="132" spans="1:11" ht="13.8" x14ac:dyDescent="0.3">
      <c r="A132" s="31" t="s">
        <v>365</v>
      </c>
      <c r="B132" s="18" t="s">
        <v>366</v>
      </c>
      <c r="C132" s="23"/>
      <c r="D132" s="21">
        <f>SUM(D133:D135)</f>
        <v>120000000</v>
      </c>
      <c r="E132" s="21">
        <f>SUM(E133:E135)</f>
        <v>131485305</v>
      </c>
      <c r="F132" s="21">
        <f>SUM(F133:F135)</f>
        <v>131485305</v>
      </c>
      <c r="G132" s="28">
        <f t="shared" ref="G132:G135" si="43">+E132-F132</f>
        <v>0</v>
      </c>
      <c r="H132" s="23"/>
      <c r="I132" s="22">
        <f t="shared" ref="I132" si="44">+F132/E132</f>
        <v>1</v>
      </c>
      <c r="J132" s="10"/>
    </row>
    <row r="133" spans="1:11" ht="13.8" x14ac:dyDescent="0.3">
      <c r="A133" s="30" t="s">
        <v>472</v>
      </c>
      <c r="B133" s="24" t="s">
        <v>473</v>
      </c>
      <c r="C133" s="25"/>
      <c r="D133" s="26">
        <v>0</v>
      </c>
      <c r="E133" s="26">
        <v>7808925</v>
      </c>
      <c r="F133" s="26">
        <v>7808925</v>
      </c>
      <c r="G133" s="29">
        <f t="shared" si="43"/>
        <v>0</v>
      </c>
      <c r="H133" s="25"/>
      <c r="I133" s="27">
        <f t="shared" si="1"/>
        <v>1</v>
      </c>
      <c r="J133" s="10"/>
    </row>
    <row r="134" spans="1:11" ht="13.8" x14ac:dyDescent="0.3">
      <c r="A134" s="30" t="s">
        <v>368</v>
      </c>
      <c r="B134" s="24" t="s">
        <v>367</v>
      </c>
      <c r="C134" s="25"/>
      <c r="D134" s="26">
        <v>0</v>
      </c>
      <c r="E134" s="26">
        <v>3676380</v>
      </c>
      <c r="F134" s="26">
        <v>3676380</v>
      </c>
      <c r="G134" s="29">
        <f t="shared" si="43"/>
        <v>0</v>
      </c>
      <c r="H134" s="25"/>
      <c r="I134" s="27">
        <f t="shared" si="1"/>
        <v>1</v>
      </c>
      <c r="J134" s="10"/>
    </row>
    <row r="135" spans="1:11" ht="13.8" x14ac:dyDescent="0.3">
      <c r="A135" s="30" t="s">
        <v>474</v>
      </c>
      <c r="B135" s="24" t="s">
        <v>407</v>
      </c>
      <c r="C135" s="25"/>
      <c r="D135" s="26">
        <v>120000000</v>
      </c>
      <c r="E135" s="26">
        <v>120000000</v>
      </c>
      <c r="F135" s="26">
        <v>120000000</v>
      </c>
      <c r="G135" s="29">
        <f t="shared" si="43"/>
        <v>0</v>
      </c>
      <c r="H135" s="25"/>
      <c r="I135" s="27">
        <f t="shared" si="1"/>
        <v>1</v>
      </c>
      <c r="J135" s="10"/>
    </row>
    <row r="136" spans="1:11" ht="13.8" x14ac:dyDescent="0.3">
      <c r="A136" s="18" t="s">
        <v>123</v>
      </c>
      <c r="B136" s="18" t="s">
        <v>124</v>
      </c>
      <c r="C136" s="23"/>
      <c r="D136" s="21">
        <f>+D137</f>
        <v>94693740</v>
      </c>
      <c r="E136" s="21">
        <f>+E137</f>
        <v>45612992</v>
      </c>
      <c r="F136" s="21">
        <f>+F137</f>
        <v>45612992</v>
      </c>
      <c r="G136" s="28">
        <f t="shared" si="11"/>
        <v>0</v>
      </c>
      <c r="H136" s="23"/>
      <c r="I136" s="22">
        <f t="shared" si="1"/>
        <v>1</v>
      </c>
      <c r="J136" s="10"/>
    </row>
    <row r="137" spans="1:11" ht="13.8" x14ac:dyDescent="0.3">
      <c r="A137" s="24" t="s">
        <v>125</v>
      </c>
      <c r="B137" s="24" t="s">
        <v>126</v>
      </c>
      <c r="C137" s="25"/>
      <c r="D137" s="26">
        <v>94693740</v>
      </c>
      <c r="E137" s="26">
        <v>45612992</v>
      </c>
      <c r="F137" s="26">
        <v>45612992</v>
      </c>
      <c r="G137" s="29">
        <f t="shared" si="11"/>
        <v>0</v>
      </c>
      <c r="H137" s="25"/>
      <c r="I137" s="27">
        <f t="shared" si="1"/>
        <v>1</v>
      </c>
      <c r="J137" s="10"/>
    </row>
    <row r="138" spans="1:11" ht="13.8" x14ac:dyDescent="0.3">
      <c r="A138" s="18" t="s">
        <v>127</v>
      </c>
      <c r="B138" s="18" t="s">
        <v>128</v>
      </c>
      <c r="C138" s="23"/>
      <c r="D138" s="21">
        <f>+D139+D144+D171+D198+D269+D295+D298</f>
        <v>19082549675.385002</v>
      </c>
      <c r="E138" s="21">
        <f>+E139+E144+E171+E198+E269+E295+E298</f>
        <v>28112517738</v>
      </c>
      <c r="F138" s="21">
        <f>+F139+F144+F171+F198+F269+F295+F298</f>
        <v>22425230893</v>
      </c>
      <c r="G138" s="28">
        <f t="shared" si="11"/>
        <v>5687286845</v>
      </c>
      <c r="H138" s="23"/>
      <c r="I138" s="22">
        <f t="shared" si="1"/>
        <v>0.79769557113298206</v>
      </c>
      <c r="J138" s="10"/>
    </row>
    <row r="139" spans="1:11" ht="13.8" x14ac:dyDescent="0.3">
      <c r="A139" s="18" t="s">
        <v>129</v>
      </c>
      <c r="B139" s="18" t="s">
        <v>130</v>
      </c>
      <c r="C139" s="23"/>
      <c r="D139" s="21">
        <f t="shared" ref="D139:F140" si="45">+D140</f>
        <v>54282340</v>
      </c>
      <c r="E139" s="21">
        <f t="shared" si="45"/>
        <v>43310111</v>
      </c>
      <c r="F139" s="21">
        <f t="shared" si="45"/>
        <v>43176778</v>
      </c>
      <c r="G139" s="28">
        <f t="shared" si="11"/>
        <v>133333</v>
      </c>
      <c r="H139" s="23"/>
      <c r="I139" s="22">
        <f t="shared" si="1"/>
        <v>0.99692143481230056</v>
      </c>
      <c r="J139" s="10"/>
      <c r="K139" s="33">
        <v>28112517738</v>
      </c>
    </row>
    <row r="140" spans="1:11" ht="13.8" x14ac:dyDescent="0.3">
      <c r="A140" s="18" t="s">
        <v>131</v>
      </c>
      <c r="B140" s="18" t="s">
        <v>132</v>
      </c>
      <c r="C140" s="23"/>
      <c r="D140" s="21">
        <f t="shared" si="45"/>
        <v>54282340</v>
      </c>
      <c r="E140" s="21">
        <f t="shared" si="45"/>
        <v>43310111</v>
      </c>
      <c r="F140" s="21">
        <f t="shared" si="45"/>
        <v>43176778</v>
      </c>
      <c r="G140" s="28">
        <f t="shared" si="11"/>
        <v>133333</v>
      </c>
      <c r="H140" s="23"/>
      <c r="I140" s="22">
        <f t="shared" ref="I140:I141" si="46">+F140/E140</f>
        <v>0.99692143481230056</v>
      </c>
      <c r="J140" s="10"/>
      <c r="K140" s="33">
        <f>+K139-E138</f>
        <v>0</v>
      </c>
    </row>
    <row r="141" spans="1:11" ht="13.8" x14ac:dyDescent="0.3">
      <c r="A141" s="31" t="s">
        <v>369</v>
      </c>
      <c r="B141" s="18" t="s">
        <v>370</v>
      </c>
      <c r="C141" s="23"/>
      <c r="D141" s="21">
        <f>SUM(D142:D143)</f>
        <v>54282340</v>
      </c>
      <c r="E141" s="21">
        <f t="shared" ref="E141:F141" si="47">SUM(E142:E143)</f>
        <v>43310111</v>
      </c>
      <c r="F141" s="21">
        <f t="shared" si="47"/>
        <v>43176778</v>
      </c>
      <c r="G141" s="28">
        <f>+E141-F141</f>
        <v>133333</v>
      </c>
      <c r="H141" s="23"/>
      <c r="I141" s="22">
        <f t="shared" si="46"/>
        <v>0.99692143481230056</v>
      </c>
      <c r="J141" s="10"/>
    </row>
    <row r="142" spans="1:11" ht="13.8" x14ac:dyDescent="0.3">
      <c r="A142" s="30" t="s">
        <v>371</v>
      </c>
      <c r="B142" s="24" t="s">
        <v>370</v>
      </c>
      <c r="C142" s="25"/>
      <c r="D142" s="26">
        <v>54282340</v>
      </c>
      <c r="E142" s="26">
        <v>37224687</v>
      </c>
      <c r="F142" s="26">
        <v>37091354</v>
      </c>
      <c r="G142" s="29">
        <f t="shared" si="11"/>
        <v>133333</v>
      </c>
      <c r="H142" s="25"/>
      <c r="I142" s="27">
        <f t="shared" ref="I142" si="48">+F142/E142</f>
        <v>0.99641815658517152</v>
      </c>
      <c r="J142" s="10"/>
    </row>
    <row r="143" spans="1:11" ht="13.8" x14ac:dyDescent="0.3">
      <c r="A143" s="30" t="s">
        <v>522</v>
      </c>
      <c r="B143" s="24" t="s">
        <v>370</v>
      </c>
      <c r="C143" s="25"/>
      <c r="D143" s="26">
        <v>0</v>
      </c>
      <c r="E143" s="26">
        <v>6085424</v>
      </c>
      <c r="F143" s="26">
        <v>6085424</v>
      </c>
      <c r="G143" s="29">
        <f t="shared" ref="G143" si="49">+E143-F143</f>
        <v>0</v>
      </c>
      <c r="H143" s="25"/>
      <c r="I143" s="27">
        <f t="shared" ref="I143" si="50">+F143/E143</f>
        <v>1</v>
      </c>
      <c r="J143" s="10"/>
    </row>
    <row r="144" spans="1:11" ht="13.8" x14ac:dyDescent="0.3">
      <c r="A144" s="18" t="s">
        <v>133</v>
      </c>
      <c r="B144" s="18" t="s">
        <v>134</v>
      </c>
      <c r="C144" s="23"/>
      <c r="D144" s="21">
        <f>+D145+D155+D157+D160+D164</f>
        <v>3048620200</v>
      </c>
      <c r="E144" s="52">
        <f>+E145+E155+E157+E160+E164</f>
        <v>5328545215</v>
      </c>
      <c r="F144" s="21">
        <f>+F145+F155+F157+F160+F164</f>
        <v>3688236599</v>
      </c>
      <c r="G144" s="28">
        <f t="shared" ref="G144:H302" si="51">+E144-F144</f>
        <v>1640308616</v>
      </c>
      <c r="H144" s="23"/>
      <c r="I144" s="22">
        <f t="shared" ref="I144:I302" si="52">+F144/E144</f>
        <v>0.69216576948948716</v>
      </c>
      <c r="J144" s="10"/>
    </row>
    <row r="145" spans="1:10" ht="13.8" x14ac:dyDescent="0.3">
      <c r="A145" s="18" t="s">
        <v>135</v>
      </c>
      <c r="B145" s="18" t="s">
        <v>136</v>
      </c>
      <c r="C145" s="23"/>
      <c r="D145" s="21">
        <f>SUM(D146:D154)</f>
        <v>1527760200</v>
      </c>
      <c r="E145" s="21">
        <f>SUM(E146:E154)</f>
        <v>2125041565</v>
      </c>
      <c r="F145" s="21">
        <f>SUM(F146:F154)</f>
        <v>1209822389</v>
      </c>
      <c r="G145" s="28">
        <f t="shared" si="51"/>
        <v>915219176</v>
      </c>
      <c r="H145" s="23"/>
      <c r="I145" s="22">
        <f t="shared" si="52"/>
        <v>0.56931704721737997</v>
      </c>
      <c r="J145" s="10"/>
    </row>
    <row r="146" spans="1:10" ht="13.8" x14ac:dyDescent="0.3">
      <c r="A146" s="30" t="s">
        <v>524</v>
      </c>
      <c r="B146" s="24" t="s">
        <v>138</v>
      </c>
      <c r="C146" s="25"/>
      <c r="D146" s="26">
        <v>0</v>
      </c>
      <c r="E146" s="26">
        <v>78050000</v>
      </c>
      <c r="F146" s="26">
        <v>0</v>
      </c>
      <c r="G146" s="29">
        <f t="shared" si="51"/>
        <v>78050000</v>
      </c>
      <c r="H146" s="25"/>
      <c r="I146" s="27">
        <f t="shared" si="52"/>
        <v>0</v>
      </c>
      <c r="J146" s="10"/>
    </row>
    <row r="147" spans="1:10" ht="13.8" x14ac:dyDescent="0.3">
      <c r="A147" s="24" t="s">
        <v>137</v>
      </c>
      <c r="B147" s="24" t="s">
        <v>138</v>
      </c>
      <c r="C147" s="25"/>
      <c r="D147" s="26">
        <v>398653000</v>
      </c>
      <c r="E147" s="26">
        <v>496286593</v>
      </c>
      <c r="F147" s="26">
        <v>352637781</v>
      </c>
      <c r="G147" s="29">
        <f t="shared" si="51"/>
        <v>143648812</v>
      </c>
      <c r="H147" s="25"/>
      <c r="I147" s="27">
        <f t="shared" si="52"/>
        <v>0.71055270477556498</v>
      </c>
      <c r="J147" s="10"/>
    </row>
    <row r="148" spans="1:10" ht="13.8" x14ac:dyDescent="0.3">
      <c r="A148" s="30" t="s">
        <v>534</v>
      </c>
      <c r="B148" s="24" t="s">
        <v>140</v>
      </c>
      <c r="C148" s="25"/>
      <c r="D148" s="26">
        <v>0</v>
      </c>
      <c r="E148" s="26">
        <v>53100000</v>
      </c>
      <c r="F148" s="26">
        <v>23100000</v>
      </c>
      <c r="G148" s="29">
        <f t="shared" si="51"/>
        <v>30000000</v>
      </c>
      <c r="H148" s="25"/>
      <c r="I148" s="27">
        <f t="shared" si="52"/>
        <v>0.43502824858757061</v>
      </c>
      <c r="J148" s="10"/>
    </row>
    <row r="149" spans="1:10" ht="13.8" x14ac:dyDescent="0.3">
      <c r="A149" s="24" t="s">
        <v>139</v>
      </c>
      <c r="B149" s="24" t="s">
        <v>140</v>
      </c>
      <c r="C149" s="25"/>
      <c r="D149" s="26">
        <v>341858600</v>
      </c>
      <c r="E149" s="26">
        <v>411596881</v>
      </c>
      <c r="F149" s="26">
        <v>256954558</v>
      </c>
      <c r="G149" s="29">
        <f t="shared" si="51"/>
        <v>154642323</v>
      </c>
      <c r="H149" s="25"/>
      <c r="I149" s="27">
        <f t="shared" si="52"/>
        <v>0.6242869415718435</v>
      </c>
      <c r="J149" s="10"/>
    </row>
    <row r="150" spans="1:10" ht="13.8" x14ac:dyDescent="0.3">
      <c r="A150" s="30" t="s">
        <v>435</v>
      </c>
      <c r="B150" s="24" t="s">
        <v>436</v>
      </c>
      <c r="C150" s="25"/>
      <c r="D150" s="26">
        <v>500000000</v>
      </c>
      <c r="E150" s="26">
        <v>446966331</v>
      </c>
      <c r="F150" s="26">
        <v>325000000</v>
      </c>
      <c r="G150" s="29">
        <f t="shared" si="51"/>
        <v>121966331</v>
      </c>
      <c r="H150" s="25"/>
      <c r="I150" s="27">
        <f t="shared" si="52"/>
        <v>0.72712411978073577</v>
      </c>
      <c r="J150" s="10"/>
    </row>
    <row r="151" spans="1:10" ht="13.8" x14ac:dyDescent="0.3">
      <c r="A151" s="50" t="s">
        <v>512</v>
      </c>
      <c r="B151" s="24" t="s">
        <v>436</v>
      </c>
      <c r="C151" s="25"/>
      <c r="D151" s="26">
        <v>0</v>
      </c>
      <c r="E151" s="26">
        <v>253033669</v>
      </c>
      <c r="F151" s="26">
        <v>0</v>
      </c>
      <c r="G151" s="29">
        <f t="shared" ref="G151" si="53">+E151-F151</f>
        <v>253033669</v>
      </c>
      <c r="H151" s="25"/>
      <c r="I151" s="27">
        <f t="shared" ref="I151" si="54">+F151/E151</f>
        <v>0</v>
      </c>
      <c r="J151" s="10"/>
    </row>
    <row r="152" spans="1:10" ht="13.8" x14ac:dyDescent="0.3">
      <c r="A152" s="30" t="s">
        <v>271</v>
      </c>
      <c r="B152" s="24" t="s">
        <v>270</v>
      </c>
      <c r="C152" s="25"/>
      <c r="D152" s="26">
        <v>32766000</v>
      </c>
      <c r="E152" s="26">
        <v>39766000</v>
      </c>
      <c r="F152" s="26">
        <v>39766000</v>
      </c>
      <c r="G152" s="29">
        <f t="shared" si="51"/>
        <v>0</v>
      </c>
      <c r="H152" s="25"/>
      <c r="I152" s="27">
        <f t="shared" si="52"/>
        <v>1</v>
      </c>
      <c r="J152" s="10"/>
    </row>
    <row r="153" spans="1:10" ht="13.8" x14ac:dyDescent="0.3">
      <c r="A153" s="30" t="s">
        <v>523</v>
      </c>
      <c r="B153" s="24" t="s">
        <v>142</v>
      </c>
      <c r="C153" s="25"/>
      <c r="D153" s="26">
        <v>0</v>
      </c>
      <c r="E153" s="26">
        <v>29021210</v>
      </c>
      <c r="F153" s="26">
        <v>0</v>
      </c>
      <c r="G153" s="29"/>
      <c r="H153" s="25"/>
      <c r="I153" s="27"/>
      <c r="J153" s="10"/>
    </row>
    <row r="154" spans="1:10" ht="13.8" x14ac:dyDescent="0.3">
      <c r="A154" s="24" t="s">
        <v>141</v>
      </c>
      <c r="B154" s="24" t="s">
        <v>142</v>
      </c>
      <c r="C154" s="25"/>
      <c r="D154" s="26">
        <v>254482600</v>
      </c>
      <c r="E154" s="26">
        <v>317220881</v>
      </c>
      <c r="F154" s="26">
        <v>212364050</v>
      </c>
      <c r="G154" s="29">
        <f t="shared" si="51"/>
        <v>104856831</v>
      </c>
      <c r="H154" s="25"/>
      <c r="I154" s="27">
        <f t="shared" si="52"/>
        <v>0.66945167458884902</v>
      </c>
      <c r="J154" s="10"/>
    </row>
    <row r="155" spans="1:10" ht="13.8" x14ac:dyDescent="0.3">
      <c r="A155" s="18" t="s">
        <v>143</v>
      </c>
      <c r="B155" s="18" t="s">
        <v>144</v>
      </c>
      <c r="C155" s="23"/>
      <c r="D155" s="21">
        <f>+D156</f>
        <v>0</v>
      </c>
      <c r="E155" s="21">
        <f>+E156</f>
        <v>0</v>
      </c>
      <c r="F155" s="21">
        <f>+F156</f>
        <v>0</v>
      </c>
      <c r="G155" s="28">
        <f t="shared" si="51"/>
        <v>0</v>
      </c>
      <c r="H155" s="23"/>
      <c r="I155" s="22" t="e">
        <f t="shared" si="52"/>
        <v>#DIV/0!</v>
      </c>
      <c r="J155" s="10"/>
    </row>
    <row r="156" spans="1:10" ht="13.8" x14ac:dyDescent="0.3">
      <c r="A156" s="24" t="s">
        <v>145</v>
      </c>
      <c r="B156" s="24" t="s">
        <v>146</v>
      </c>
      <c r="C156" s="25"/>
      <c r="D156" s="26">
        <v>0</v>
      </c>
      <c r="E156" s="26">
        <v>0</v>
      </c>
      <c r="F156" s="26">
        <v>0</v>
      </c>
      <c r="G156" s="29">
        <f t="shared" si="51"/>
        <v>0</v>
      </c>
      <c r="H156" s="25"/>
      <c r="I156" s="27" t="e">
        <f t="shared" ref="I156" si="55">+F156/E156</f>
        <v>#DIV/0!</v>
      </c>
      <c r="J156" s="10"/>
    </row>
    <row r="157" spans="1:10" ht="13.8" x14ac:dyDescent="0.3">
      <c r="A157" s="18" t="s">
        <v>147</v>
      </c>
      <c r="B157" s="18" t="s">
        <v>148</v>
      </c>
      <c r="C157" s="23"/>
      <c r="D157" s="21">
        <f>+D158+D159</f>
        <v>32766000</v>
      </c>
      <c r="E157" s="21">
        <f t="shared" ref="E157:F157" si="56">+E158+E159</f>
        <v>35139600</v>
      </c>
      <c r="F157" s="21">
        <f t="shared" si="56"/>
        <v>10183993</v>
      </c>
      <c r="G157" s="28">
        <f>+E157-F157</f>
        <v>24955607</v>
      </c>
      <c r="H157" s="23"/>
      <c r="I157" s="22">
        <f>+F157/E157</f>
        <v>0.28981527962754272</v>
      </c>
      <c r="J157" s="10"/>
    </row>
    <row r="158" spans="1:10" ht="13.8" x14ac:dyDescent="0.3">
      <c r="A158" s="30" t="s">
        <v>549</v>
      </c>
      <c r="B158" s="24" t="s">
        <v>150</v>
      </c>
      <c r="C158" s="25"/>
      <c r="D158" s="26">
        <v>0</v>
      </c>
      <c r="E158" s="26">
        <v>2373600</v>
      </c>
      <c r="F158" s="26">
        <v>0</v>
      </c>
      <c r="G158" s="29">
        <f t="shared" ref="G158" si="57">+E158-F158</f>
        <v>2373600</v>
      </c>
      <c r="H158" s="25"/>
      <c r="I158" s="27">
        <f>+F158/E158</f>
        <v>0</v>
      </c>
      <c r="J158" s="10"/>
    </row>
    <row r="159" spans="1:10" ht="13.8" x14ac:dyDescent="0.3">
      <c r="A159" s="24" t="s">
        <v>149</v>
      </c>
      <c r="B159" s="24" t="s">
        <v>150</v>
      </c>
      <c r="C159" s="25"/>
      <c r="D159" s="26">
        <v>32766000</v>
      </c>
      <c r="E159" s="26">
        <v>32766000</v>
      </c>
      <c r="F159" s="26">
        <v>10183993</v>
      </c>
      <c r="G159" s="29">
        <f t="shared" si="51"/>
        <v>22582007</v>
      </c>
      <c r="H159" s="25"/>
      <c r="I159" s="27">
        <f t="shared" si="52"/>
        <v>0.31080977232497103</v>
      </c>
      <c r="J159" s="10"/>
    </row>
    <row r="160" spans="1:10" ht="13.8" x14ac:dyDescent="0.3">
      <c r="A160" s="18" t="s">
        <v>151</v>
      </c>
      <c r="B160" s="18" t="s">
        <v>152</v>
      </c>
      <c r="C160" s="23"/>
      <c r="D160" s="21">
        <f>+D161</f>
        <v>70000000</v>
      </c>
      <c r="E160" s="21">
        <f>+E161</f>
        <v>38800000</v>
      </c>
      <c r="F160" s="21">
        <f>+F161</f>
        <v>38666667</v>
      </c>
      <c r="G160" s="28">
        <f t="shared" si="51"/>
        <v>133333</v>
      </c>
      <c r="H160" s="23"/>
      <c r="I160" s="22">
        <f t="shared" si="52"/>
        <v>0.99656358247422683</v>
      </c>
      <c r="J160" s="10"/>
    </row>
    <row r="161" spans="1:10" ht="13.8" x14ac:dyDescent="0.3">
      <c r="A161" s="18" t="s">
        <v>153</v>
      </c>
      <c r="B161" s="18" t="s">
        <v>152</v>
      </c>
      <c r="C161" s="23"/>
      <c r="D161" s="21">
        <f>SUM(D162:D163)</f>
        <v>70000000</v>
      </c>
      <c r="E161" s="21">
        <f>SUM(E162:E163)</f>
        <v>38800000</v>
      </c>
      <c r="F161" s="21">
        <f>SUM(F162:F163)</f>
        <v>38666667</v>
      </c>
      <c r="G161" s="21">
        <f>SUM(G162:G163)</f>
        <v>133333</v>
      </c>
      <c r="H161" s="23"/>
      <c r="I161" s="22">
        <f t="shared" si="52"/>
        <v>0.99656358247422683</v>
      </c>
      <c r="J161" s="10"/>
    </row>
    <row r="162" spans="1:10" ht="13.8" x14ac:dyDescent="0.3">
      <c r="A162" s="24" t="s">
        <v>154</v>
      </c>
      <c r="B162" s="24" t="s">
        <v>152</v>
      </c>
      <c r="C162" s="25"/>
      <c r="D162" s="26">
        <v>70000000</v>
      </c>
      <c r="E162" s="26">
        <v>38800000</v>
      </c>
      <c r="F162" s="26">
        <v>38666667</v>
      </c>
      <c r="G162" s="29">
        <f t="shared" si="51"/>
        <v>133333</v>
      </c>
      <c r="H162" s="25"/>
      <c r="I162" s="27">
        <f t="shared" si="52"/>
        <v>0.99656358247422683</v>
      </c>
      <c r="J162" s="10"/>
    </row>
    <row r="163" spans="1:10" ht="13.8" x14ac:dyDescent="0.3">
      <c r="A163" s="30" t="s">
        <v>475</v>
      </c>
      <c r="B163" s="24" t="s">
        <v>152</v>
      </c>
      <c r="C163" s="25"/>
      <c r="D163" s="26">
        <v>0</v>
      </c>
      <c r="E163" s="26">
        <v>0</v>
      </c>
      <c r="F163" s="26">
        <v>0</v>
      </c>
      <c r="G163" s="29">
        <v>0</v>
      </c>
      <c r="H163" s="25"/>
      <c r="I163" s="27" t="e">
        <f t="shared" si="52"/>
        <v>#DIV/0!</v>
      </c>
      <c r="J163" s="10"/>
    </row>
    <row r="164" spans="1:10" ht="13.8" x14ac:dyDescent="0.3">
      <c r="A164" s="18" t="s">
        <v>155</v>
      </c>
      <c r="B164" s="18" t="s">
        <v>156</v>
      </c>
      <c r="C164" s="23"/>
      <c r="D164" s="21">
        <f>SUM(D165:D170)</f>
        <v>1418094000</v>
      </c>
      <c r="E164" s="21">
        <f>SUM(E165:E170)</f>
        <v>3129564050</v>
      </c>
      <c r="F164" s="21">
        <f>SUM(F165:F170)</f>
        <v>2429563550</v>
      </c>
      <c r="G164" s="28">
        <f t="shared" si="51"/>
        <v>700000500</v>
      </c>
      <c r="H164" s="23"/>
      <c r="I164" s="22">
        <f t="shared" si="52"/>
        <v>0.7763265142312713</v>
      </c>
      <c r="J164" s="10"/>
    </row>
    <row r="165" spans="1:10" ht="13.8" x14ac:dyDescent="0.3">
      <c r="A165" s="30" t="s">
        <v>408</v>
      </c>
      <c r="B165" s="24" t="s">
        <v>158</v>
      </c>
      <c r="C165" s="23"/>
      <c r="D165" s="26">
        <v>0</v>
      </c>
      <c r="E165" s="26">
        <v>1516000000</v>
      </c>
      <c r="F165" s="26">
        <v>836000000</v>
      </c>
      <c r="G165" s="29">
        <f t="shared" si="51"/>
        <v>680000000</v>
      </c>
      <c r="H165" s="25"/>
      <c r="I165" s="27">
        <f t="shared" si="52"/>
        <v>0.55145118733509235</v>
      </c>
      <c r="J165" s="10"/>
    </row>
    <row r="166" spans="1:10" ht="13.8" x14ac:dyDescent="0.3">
      <c r="A166" s="30" t="s">
        <v>452</v>
      </c>
      <c r="B166" s="24" t="s">
        <v>158</v>
      </c>
      <c r="C166" s="23"/>
      <c r="D166" s="26">
        <v>0</v>
      </c>
      <c r="E166" s="26">
        <v>0</v>
      </c>
      <c r="F166" s="26">
        <v>0</v>
      </c>
      <c r="G166" s="29">
        <f t="shared" si="51"/>
        <v>0</v>
      </c>
      <c r="H166" s="25"/>
      <c r="I166" s="27" t="e">
        <f t="shared" si="52"/>
        <v>#DIV/0!</v>
      </c>
      <c r="J166" s="10"/>
    </row>
    <row r="167" spans="1:10" ht="13.8" x14ac:dyDescent="0.3">
      <c r="A167" s="24" t="s">
        <v>157</v>
      </c>
      <c r="B167" s="24" t="s">
        <v>158</v>
      </c>
      <c r="C167" s="25"/>
      <c r="D167" s="26">
        <v>1224411500</v>
      </c>
      <c r="E167" s="26">
        <v>1224881550</v>
      </c>
      <c r="F167" s="26">
        <v>1224881050</v>
      </c>
      <c r="G167" s="29">
        <f t="shared" si="51"/>
        <v>500</v>
      </c>
      <c r="H167" s="25"/>
      <c r="I167" s="27">
        <f t="shared" si="52"/>
        <v>0.99999959179726394</v>
      </c>
      <c r="J167" s="10"/>
    </row>
    <row r="168" spans="1:10" ht="13.8" x14ac:dyDescent="0.3">
      <c r="A168" s="30" t="s">
        <v>453</v>
      </c>
      <c r="B168" s="24" t="s">
        <v>158</v>
      </c>
      <c r="C168" s="25"/>
      <c r="D168" s="26">
        <v>0</v>
      </c>
      <c r="E168" s="53">
        <v>0</v>
      </c>
      <c r="F168" s="26">
        <v>0</v>
      </c>
      <c r="G168" s="29">
        <f t="shared" si="51"/>
        <v>0</v>
      </c>
      <c r="H168" s="25"/>
      <c r="I168" s="27" t="e">
        <f t="shared" si="52"/>
        <v>#DIV/0!</v>
      </c>
      <c r="J168" s="10"/>
    </row>
    <row r="169" spans="1:10" ht="13.8" x14ac:dyDescent="0.3">
      <c r="A169" s="30" t="s">
        <v>550</v>
      </c>
      <c r="B169" s="24" t="s">
        <v>160</v>
      </c>
      <c r="C169" s="25"/>
      <c r="D169" s="26">
        <v>0</v>
      </c>
      <c r="E169" s="26">
        <v>20000000</v>
      </c>
      <c r="F169" s="26">
        <v>0</v>
      </c>
      <c r="G169" s="29">
        <f t="shared" ref="G169" si="58">+E169-F169</f>
        <v>20000000</v>
      </c>
      <c r="H169" s="25"/>
      <c r="I169" s="27">
        <f t="shared" ref="I169" si="59">+F169/E169</f>
        <v>0</v>
      </c>
      <c r="J169" s="10"/>
    </row>
    <row r="170" spans="1:10" ht="13.8" x14ac:dyDescent="0.3">
      <c r="A170" s="24" t="s">
        <v>159</v>
      </c>
      <c r="B170" s="24" t="s">
        <v>160</v>
      </c>
      <c r="C170" s="25"/>
      <c r="D170" s="26">
        <v>193682500</v>
      </c>
      <c r="E170" s="26">
        <v>368682500</v>
      </c>
      <c r="F170" s="26">
        <v>368682500</v>
      </c>
      <c r="G170" s="29">
        <f t="shared" si="51"/>
        <v>0</v>
      </c>
      <c r="H170" s="25"/>
      <c r="I170" s="27">
        <f t="shared" si="52"/>
        <v>1</v>
      </c>
      <c r="J170" s="10"/>
    </row>
    <row r="171" spans="1:10" ht="13.8" x14ac:dyDescent="0.3">
      <c r="A171" s="18" t="s">
        <v>161</v>
      </c>
      <c r="B171" s="18" t="s">
        <v>162</v>
      </c>
      <c r="C171" s="23"/>
      <c r="D171" s="21">
        <f>+D172+D190+D174+D196</f>
        <v>2190963956</v>
      </c>
      <c r="E171" s="21">
        <f>+E172+E190+E174+E196</f>
        <v>2057646353</v>
      </c>
      <c r="F171" s="21">
        <f t="shared" ref="F171" si="60">+F172+F190+F174+F196</f>
        <v>1640048200</v>
      </c>
      <c r="G171" s="28">
        <f>+E171-F171</f>
        <v>417598153</v>
      </c>
      <c r="H171" s="23"/>
      <c r="I171" s="22">
        <f t="shared" si="52"/>
        <v>0.79705057072069174</v>
      </c>
      <c r="J171" s="10"/>
    </row>
    <row r="172" spans="1:10" ht="13.8" x14ac:dyDescent="0.3">
      <c r="A172" s="18" t="s">
        <v>163</v>
      </c>
      <c r="B172" s="18" t="s">
        <v>164</v>
      </c>
      <c r="C172" s="23"/>
      <c r="D172" s="21">
        <f>+D173</f>
        <v>262128000</v>
      </c>
      <c r="E172" s="21">
        <f>+E173</f>
        <v>200000000</v>
      </c>
      <c r="F172" s="21">
        <f>+F173</f>
        <v>143920205</v>
      </c>
      <c r="G172" s="28">
        <f>+E172-F172</f>
        <v>56079795</v>
      </c>
      <c r="H172" s="23"/>
      <c r="I172" s="22">
        <f t="shared" si="52"/>
        <v>0.71960102500000001</v>
      </c>
      <c r="J172" s="10"/>
    </row>
    <row r="173" spans="1:10" ht="13.8" x14ac:dyDescent="0.3">
      <c r="A173" s="30" t="s">
        <v>288</v>
      </c>
      <c r="B173" s="24" t="s">
        <v>289</v>
      </c>
      <c r="C173" s="25"/>
      <c r="D173" s="26">
        <v>262128000</v>
      </c>
      <c r="E173" s="26">
        <v>200000000</v>
      </c>
      <c r="F173" s="26">
        <v>143920205</v>
      </c>
      <c r="G173" s="29">
        <f t="shared" si="51"/>
        <v>56079795</v>
      </c>
      <c r="H173" s="25"/>
      <c r="I173" s="27">
        <f t="shared" si="52"/>
        <v>0.71960102500000001</v>
      </c>
      <c r="J173" s="10"/>
    </row>
    <row r="174" spans="1:10" ht="13.8" x14ac:dyDescent="0.3">
      <c r="A174" s="18" t="s">
        <v>165</v>
      </c>
      <c r="B174" s="18" t="s">
        <v>166</v>
      </c>
      <c r="C174" s="23"/>
      <c r="D174" s="21">
        <f>SUM(D175:D189)</f>
        <v>1308662539</v>
      </c>
      <c r="E174" s="52">
        <f>SUM(E175:E189)</f>
        <v>1642956436</v>
      </c>
      <c r="F174" s="21">
        <f>SUM(F175:F189)</f>
        <v>1315148538</v>
      </c>
      <c r="G174" s="28">
        <f t="shared" si="51"/>
        <v>327807898</v>
      </c>
      <c r="H174" s="23"/>
      <c r="I174" s="22">
        <f t="shared" si="52"/>
        <v>0.80047681678152538</v>
      </c>
      <c r="J174" s="10"/>
    </row>
    <row r="175" spans="1:10" ht="13.8" x14ac:dyDescent="0.3">
      <c r="A175" s="24" t="s">
        <v>167</v>
      </c>
      <c r="B175" s="24" t="s">
        <v>168</v>
      </c>
      <c r="C175" s="25"/>
      <c r="D175" s="26">
        <v>274783000</v>
      </c>
      <c r="E175" s="26">
        <v>244783000</v>
      </c>
      <c r="F175" s="26">
        <v>214146192</v>
      </c>
      <c r="G175" s="29">
        <f t="shared" si="51"/>
        <v>30636808</v>
      </c>
      <c r="H175" s="25"/>
      <c r="I175" s="27">
        <f t="shared" si="52"/>
        <v>0.87484094892210651</v>
      </c>
      <c r="J175" s="10"/>
    </row>
    <row r="176" spans="1:10" ht="13.8" x14ac:dyDescent="0.3">
      <c r="A176" s="30" t="s">
        <v>437</v>
      </c>
      <c r="B176" s="24" t="s">
        <v>272</v>
      </c>
      <c r="C176" s="25"/>
      <c r="D176" s="26">
        <v>0</v>
      </c>
      <c r="E176" s="26">
        <v>0</v>
      </c>
      <c r="F176" s="26">
        <v>0</v>
      </c>
      <c r="G176" s="29">
        <f t="shared" si="51"/>
        <v>0</v>
      </c>
      <c r="H176" s="25"/>
      <c r="I176" s="27" t="e">
        <f t="shared" si="52"/>
        <v>#DIV/0!</v>
      </c>
      <c r="J176" s="10"/>
    </row>
    <row r="177" spans="1:10" ht="13.8" x14ac:dyDescent="0.3">
      <c r="A177" s="30" t="s">
        <v>273</v>
      </c>
      <c r="B177" s="24" t="s">
        <v>272</v>
      </c>
      <c r="C177" s="25"/>
      <c r="D177" s="26">
        <v>0</v>
      </c>
      <c r="E177" s="26">
        <v>293528000</v>
      </c>
      <c r="F177" s="26">
        <v>221825000</v>
      </c>
      <c r="G177" s="29">
        <f t="shared" si="51"/>
        <v>71703000</v>
      </c>
      <c r="H177" s="25"/>
      <c r="I177" s="27">
        <f t="shared" si="52"/>
        <v>0.75572006759150745</v>
      </c>
      <c r="J177" s="10"/>
    </row>
    <row r="178" spans="1:10" ht="13.8" x14ac:dyDescent="0.3">
      <c r="A178" s="30" t="s">
        <v>274</v>
      </c>
      <c r="B178" s="24" t="s">
        <v>275</v>
      </c>
      <c r="C178" s="25"/>
      <c r="D178" s="26">
        <v>238509175</v>
      </c>
      <c r="E178" s="26">
        <v>238509175</v>
      </c>
      <c r="F178" s="26">
        <v>167813288</v>
      </c>
      <c r="G178" s="29">
        <f t="shared" si="51"/>
        <v>70695887</v>
      </c>
      <c r="H178" s="25"/>
      <c r="I178" s="27">
        <f t="shared" si="52"/>
        <v>0.70359258925783463</v>
      </c>
      <c r="J178" s="10"/>
    </row>
    <row r="179" spans="1:10" ht="13.8" x14ac:dyDescent="0.3">
      <c r="A179" s="30" t="s">
        <v>454</v>
      </c>
      <c r="B179" s="24" t="s">
        <v>276</v>
      </c>
      <c r="C179" s="25"/>
      <c r="D179" s="26">
        <v>0</v>
      </c>
      <c r="E179" s="26">
        <v>0</v>
      </c>
      <c r="F179" s="26">
        <v>0</v>
      </c>
      <c r="G179" s="29">
        <f t="shared" si="51"/>
        <v>0</v>
      </c>
      <c r="H179" s="25"/>
      <c r="I179" s="27" t="e">
        <f t="shared" si="52"/>
        <v>#DIV/0!</v>
      </c>
      <c r="J179" s="10"/>
    </row>
    <row r="180" spans="1:10" ht="13.8" x14ac:dyDescent="0.3">
      <c r="A180" s="30" t="s">
        <v>278</v>
      </c>
      <c r="B180" s="24" t="s">
        <v>276</v>
      </c>
      <c r="C180" s="25"/>
      <c r="D180" s="26">
        <v>43523000</v>
      </c>
      <c r="E180" s="26">
        <v>73523000</v>
      </c>
      <c r="F180" s="26">
        <v>70477668</v>
      </c>
      <c r="G180" s="29">
        <f t="shared" si="51"/>
        <v>3045332</v>
      </c>
      <c r="H180" s="25"/>
      <c r="I180" s="27">
        <f t="shared" si="52"/>
        <v>0.95857987296492253</v>
      </c>
      <c r="J180" s="10"/>
    </row>
    <row r="181" spans="1:10" ht="13.8" x14ac:dyDescent="0.3">
      <c r="A181" s="30" t="s">
        <v>277</v>
      </c>
      <c r="B181" s="24" t="s">
        <v>279</v>
      </c>
      <c r="C181" s="25"/>
      <c r="D181" s="26">
        <v>419900000</v>
      </c>
      <c r="E181" s="26">
        <v>419900000</v>
      </c>
      <c r="F181" s="26">
        <v>288966775</v>
      </c>
      <c r="G181" s="29">
        <f t="shared" si="51"/>
        <v>130933225</v>
      </c>
      <c r="H181" s="25"/>
      <c r="I181" s="27">
        <f t="shared" si="52"/>
        <v>0.68817998332936414</v>
      </c>
      <c r="J181" s="10"/>
    </row>
    <row r="182" spans="1:10" ht="13.8" x14ac:dyDescent="0.3">
      <c r="A182" s="30" t="s">
        <v>280</v>
      </c>
      <c r="B182" s="24" t="s">
        <v>281</v>
      </c>
      <c r="C182" s="25"/>
      <c r="D182" s="26">
        <v>146149000</v>
      </c>
      <c r="E182" s="26">
        <v>146148999</v>
      </c>
      <c r="F182" s="26">
        <v>145028724</v>
      </c>
      <c r="G182" s="29">
        <f t="shared" si="51"/>
        <v>1120275</v>
      </c>
      <c r="H182" s="25"/>
      <c r="I182" s="27">
        <f t="shared" si="52"/>
        <v>0.99233470630886766</v>
      </c>
      <c r="J182" s="10"/>
    </row>
    <row r="183" spans="1:10" ht="13.8" x14ac:dyDescent="0.3">
      <c r="A183" s="30" t="s">
        <v>525</v>
      </c>
      <c r="B183" s="24" t="s">
        <v>526</v>
      </c>
      <c r="C183" s="25"/>
      <c r="D183" s="26">
        <v>0</v>
      </c>
      <c r="E183" s="26">
        <v>2764762</v>
      </c>
      <c r="F183" s="26">
        <v>2764762</v>
      </c>
      <c r="G183" s="29">
        <f t="shared" ref="G183" si="61">+E183-F183</f>
        <v>0</v>
      </c>
      <c r="H183" s="25"/>
      <c r="I183" s="27">
        <f t="shared" ref="I183" si="62">+F183/E183</f>
        <v>1</v>
      </c>
      <c r="J183" s="10"/>
    </row>
    <row r="184" spans="1:10" ht="13.8" x14ac:dyDescent="0.3">
      <c r="A184" s="50" t="s">
        <v>282</v>
      </c>
      <c r="B184" s="24" t="s">
        <v>283</v>
      </c>
      <c r="C184" s="25"/>
      <c r="D184" s="26">
        <v>7492000</v>
      </c>
      <c r="E184" s="26">
        <v>7492000</v>
      </c>
      <c r="F184" s="26">
        <v>6994600</v>
      </c>
      <c r="G184" s="29">
        <f t="shared" si="51"/>
        <v>497400</v>
      </c>
      <c r="H184" s="25"/>
      <c r="I184" s="27">
        <f t="shared" si="52"/>
        <v>0.93360918312867058</v>
      </c>
      <c r="J184" s="10"/>
    </row>
    <row r="185" spans="1:10" ht="13.8" x14ac:dyDescent="0.3">
      <c r="A185" s="30" t="s">
        <v>284</v>
      </c>
      <c r="B185" s="24" t="s">
        <v>285</v>
      </c>
      <c r="C185" s="25"/>
      <c r="D185" s="26">
        <v>83700000</v>
      </c>
      <c r="E185" s="26">
        <v>83700000</v>
      </c>
      <c r="F185" s="26">
        <v>66939945</v>
      </c>
      <c r="G185" s="29">
        <f t="shared" si="51"/>
        <v>16760055</v>
      </c>
      <c r="H185" s="25"/>
      <c r="I185" s="27">
        <f t="shared" si="52"/>
        <v>0.79976039426523293</v>
      </c>
      <c r="J185" s="10"/>
    </row>
    <row r="186" spans="1:10" ht="13.8" x14ac:dyDescent="0.3">
      <c r="A186" s="30" t="s">
        <v>421</v>
      </c>
      <c r="B186" s="24" t="s">
        <v>422</v>
      </c>
      <c r="C186" s="25"/>
      <c r="D186" s="26">
        <v>0</v>
      </c>
      <c r="E186" s="26">
        <v>0</v>
      </c>
      <c r="F186" s="26">
        <v>0</v>
      </c>
      <c r="G186" s="29">
        <f t="shared" si="51"/>
        <v>0</v>
      </c>
      <c r="H186" s="25"/>
      <c r="I186" s="27" t="e">
        <f t="shared" si="52"/>
        <v>#DIV/0!</v>
      </c>
      <c r="J186" s="10"/>
    </row>
    <row r="187" spans="1:10" ht="13.8" x14ac:dyDescent="0.3">
      <c r="A187" s="30" t="s">
        <v>423</v>
      </c>
      <c r="B187" s="24" t="s">
        <v>422</v>
      </c>
      <c r="C187" s="25"/>
      <c r="D187" s="26">
        <v>0</v>
      </c>
      <c r="E187" s="26">
        <v>0</v>
      </c>
      <c r="F187" s="26">
        <v>0</v>
      </c>
      <c r="G187" s="29">
        <f t="shared" si="51"/>
        <v>0</v>
      </c>
      <c r="H187" s="25"/>
      <c r="I187" s="27" t="e">
        <f t="shared" si="52"/>
        <v>#DIV/0!</v>
      </c>
      <c r="J187" s="10"/>
    </row>
    <row r="188" spans="1:10" ht="13.8" x14ac:dyDescent="0.3">
      <c r="A188" s="30" t="s">
        <v>476</v>
      </c>
      <c r="B188" s="24" t="s">
        <v>201</v>
      </c>
      <c r="C188" s="25"/>
      <c r="D188" s="26">
        <v>0</v>
      </c>
      <c r="E188" s="26">
        <v>0</v>
      </c>
      <c r="F188" s="26">
        <v>0</v>
      </c>
      <c r="G188" s="29">
        <f t="shared" si="51"/>
        <v>0</v>
      </c>
      <c r="H188" s="25"/>
      <c r="I188" s="27" t="e">
        <f t="shared" si="52"/>
        <v>#DIV/0!</v>
      </c>
      <c r="J188" s="10"/>
    </row>
    <row r="189" spans="1:10" ht="13.8" x14ac:dyDescent="0.3">
      <c r="A189" s="30" t="s">
        <v>477</v>
      </c>
      <c r="B189" s="24" t="s">
        <v>201</v>
      </c>
      <c r="C189" s="25"/>
      <c r="D189" s="26">
        <v>94606364</v>
      </c>
      <c r="E189" s="26">
        <v>132607500</v>
      </c>
      <c r="F189" s="26">
        <v>130191584</v>
      </c>
      <c r="G189" s="29">
        <f t="shared" si="51"/>
        <v>2415916</v>
      </c>
      <c r="H189" s="25"/>
      <c r="I189" s="27">
        <f t="shared" si="52"/>
        <v>0.98178145278359064</v>
      </c>
      <c r="J189" s="10"/>
    </row>
    <row r="190" spans="1:10" ht="13.8" x14ac:dyDescent="0.3">
      <c r="A190" s="18" t="s">
        <v>169</v>
      </c>
      <c r="B190" s="18" t="s">
        <v>170</v>
      </c>
      <c r="C190" s="23"/>
      <c r="D190" s="21">
        <f>+D191</f>
        <v>69884417</v>
      </c>
      <c r="E190" s="21">
        <f>+E191</f>
        <v>214689917</v>
      </c>
      <c r="F190" s="21">
        <f>+F191</f>
        <v>180979457</v>
      </c>
      <c r="G190" s="28">
        <f t="shared" si="51"/>
        <v>33710460</v>
      </c>
      <c r="H190" s="23"/>
      <c r="I190" s="22">
        <f t="shared" si="52"/>
        <v>0.84298070225626853</v>
      </c>
      <c r="J190" s="10"/>
    </row>
    <row r="191" spans="1:10" ht="13.8" x14ac:dyDescent="0.3">
      <c r="A191" s="18" t="s">
        <v>171</v>
      </c>
      <c r="B191" s="18" t="s">
        <v>172</v>
      </c>
      <c r="C191" s="23"/>
      <c r="D191" s="21">
        <f>SUM(D192:D195)</f>
        <v>69884417</v>
      </c>
      <c r="E191" s="21">
        <f t="shared" ref="E191:F191" si="63">SUM(E192:E195)</f>
        <v>214689917</v>
      </c>
      <c r="F191" s="21">
        <f t="shared" si="63"/>
        <v>180979457</v>
      </c>
      <c r="G191" s="28">
        <f t="shared" si="51"/>
        <v>33710460</v>
      </c>
      <c r="H191" s="23"/>
      <c r="I191" s="22">
        <f t="shared" si="52"/>
        <v>0.84298070225626853</v>
      </c>
      <c r="J191" s="10"/>
    </row>
    <row r="192" spans="1:10" ht="13.8" x14ac:dyDescent="0.3">
      <c r="A192" s="30" t="s">
        <v>551</v>
      </c>
      <c r="B192" s="24" t="s">
        <v>287</v>
      </c>
      <c r="C192" s="25"/>
      <c r="D192" s="26">
        <v>0</v>
      </c>
      <c r="E192" s="26">
        <v>15000000</v>
      </c>
      <c r="F192" s="26">
        <v>10000000</v>
      </c>
      <c r="G192" s="29">
        <f t="shared" ref="G192" si="64">+E192-F192</f>
        <v>5000000</v>
      </c>
      <c r="H192" s="25"/>
      <c r="I192" s="27">
        <f t="shared" ref="I192" si="65">+F192/E192</f>
        <v>0.66666666666666663</v>
      </c>
      <c r="J192" s="10"/>
    </row>
    <row r="193" spans="1:10" ht="13.8" x14ac:dyDescent="0.3">
      <c r="A193" s="30" t="s">
        <v>286</v>
      </c>
      <c r="B193" s="24" t="s">
        <v>287</v>
      </c>
      <c r="C193" s="25"/>
      <c r="D193" s="26">
        <v>0</v>
      </c>
      <c r="E193" s="26">
        <v>14805500</v>
      </c>
      <c r="F193" s="26">
        <v>14805494</v>
      </c>
      <c r="G193" s="29">
        <f t="shared" si="51"/>
        <v>6</v>
      </c>
      <c r="H193" s="25"/>
      <c r="I193" s="27">
        <f t="shared" si="52"/>
        <v>0.99999959474519606</v>
      </c>
      <c r="J193" s="10"/>
    </row>
    <row r="194" spans="1:10" ht="13.8" x14ac:dyDescent="0.3">
      <c r="A194" s="24" t="s">
        <v>173</v>
      </c>
      <c r="B194" s="24" t="s">
        <v>174</v>
      </c>
      <c r="C194" s="25"/>
      <c r="D194" s="26">
        <v>69884417</v>
      </c>
      <c r="E194" s="26">
        <v>69884417</v>
      </c>
      <c r="F194" s="26">
        <v>42942300</v>
      </c>
      <c r="G194" s="29">
        <f t="shared" si="51"/>
        <v>26942117</v>
      </c>
      <c r="H194" s="25"/>
      <c r="I194" s="27">
        <f t="shared" si="52"/>
        <v>0.61447604263479794</v>
      </c>
      <c r="J194" s="10"/>
    </row>
    <row r="195" spans="1:10" ht="13.8" x14ac:dyDescent="0.3">
      <c r="A195" s="24" t="s">
        <v>173</v>
      </c>
      <c r="B195" s="24" t="s">
        <v>513</v>
      </c>
      <c r="C195" s="25"/>
      <c r="D195" s="26">
        <v>0</v>
      </c>
      <c r="E195" s="26">
        <v>115000000</v>
      </c>
      <c r="F195" s="26">
        <v>113231663</v>
      </c>
      <c r="G195" s="29">
        <f t="shared" ref="G195" si="66">+E195-F195</f>
        <v>1768337</v>
      </c>
      <c r="H195" s="25"/>
      <c r="I195" s="27">
        <f t="shared" ref="I195" si="67">+F195/E195</f>
        <v>0.98462315652173915</v>
      </c>
      <c r="J195" s="10"/>
    </row>
    <row r="196" spans="1:10" ht="13.8" x14ac:dyDescent="0.3">
      <c r="A196" s="31" t="s">
        <v>487</v>
      </c>
      <c r="B196" s="38" t="s">
        <v>488</v>
      </c>
      <c r="C196" s="25"/>
      <c r="D196" s="21">
        <f>+D197</f>
        <v>550289000</v>
      </c>
      <c r="E196" s="21">
        <f>+E197</f>
        <v>0</v>
      </c>
      <c r="F196" s="21">
        <f t="shared" ref="F196:G196" si="68">+F197</f>
        <v>0</v>
      </c>
      <c r="G196" s="21">
        <f t="shared" si="68"/>
        <v>0</v>
      </c>
      <c r="H196" s="25"/>
      <c r="I196" s="22" t="e">
        <f t="shared" si="52"/>
        <v>#DIV/0!</v>
      </c>
      <c r="J196" s="10"/>
    </row>
    <row r="197" spans="1:10" ht="13.8" x14ac:dyDescent="0.3">
      <c r="A197" s="30" t="s">
        <v>489</v>
      </c>
      <c r="B197" s="24" t="s">
        <v>490</v>
      </c>
      <c r="C197" s="25"/>
      <c r="D197" s="26">
        <v>550289000</v>
      </c>
      <c r="E197" s="26">
        <v>0</v>
      </c>
      <c r="F197" s="26">
        <v>0</v>
      </c>
      <c r="G197" s="29">
        <f t="shared" si="51"/>
        <v>0</v>
      </c>
      <c r="H197" s="25"/>
      <c r="I197" s="27" t="e">
        <f t="shared" si="52"/>
        <v>#DIV/0!</v>
      </c>
      <c r="J197" s="10"/>
    </row>
    <row r="198" spans="1:10" ht="13.8" x14ac:dyDescent="0.3">
      <c r="A198" s="18" t="s">
        <v>175</v>
      </c>
      <c r="B198" s="18" t="s">
        <v>176</v>
      </c>
      <c r="C198" s="23"/>
      <c r="D198" s="21">
        <f>+D205+D223+D232+D247+D251+D267+D199</f>
        <v>12424340254.385</v>
      </c>
      <c r="E198" s="21">
        <f>+E205+E223+E232+E247+E251+E267+E199</f>
        <v>19013650996</v>
      </c>
      <c r="F198" s="21">
        <f>+F205+F223+F232+F247+F251+F267+F199</f>
        <v>15978995284</v>
      </c>
      <c r="G198" s="28">
        <f t="shared" si="51"/>
        <v>3034655712</v>
      </c>
      <c r="H198" s="23"/>
      <c r="I198" s="22">
        <f t="shared" si="52"/>
        <v>0.84039594959230002</v>
      </c>
      <c r="J198" s="10"/>
    </row>
    <row r="199" spans="1:10" ht="13.8" x14ac:dyDescent="0.3">
      <c r="A199" s="31" t="s">
        <v>290</v>
      </c>
      <c r="B199" s="18" t="s">
        <v>292</v>
      </c>
      <c r="C199" s="23"/>
      <c r="D199" s="21">
        <f>SUM(D200:D204)</f>
        <v>1424884120</v>
      </c>
      <c r="E199" s="21">
        <f>SUM(E200:E204)</f>
        <v>2577511800</v>
      </c>
      <c r="F199" s="21">
        <f>SUM(F200:F204)</f>
        <v>2491166557</v>
      </c>
      <c r="G199" s="28">
        <f t="shared" si="51"/>
        <v>86345243</v>
      </c>
      <c r="H199" s="23"/>
      <c r="I199" s="22">
        <f t="shared" si="52"/>
        <v>0.96650054405182551</v>
      </c>
      <c r="J199" s="10"/>
    </row>
    <row r="200" spans="1:10" ht="13.8" x14ac:dyDescent="0.3">
      <c r="A200" s="30" t="s">
        <v>430</v>
      </c>
      <c r="B200" s="24" t="s">
        <v>409</v>
      </c>
      <c r="C200" s="23"/>
      <c r="D200" s="26">
        <v>0</v>
      </c>
      <c r="E200" s="26">
        <v>0</v>
      </c>
      <c r="F200" s="26">
        <v>0</v>
      </c>
      <c r="G200" s="29">
        <f t="shared" si="51"/>
        <v>0</v>
      </c>
      <c r="H200" s="25"/>
      <c r="I200" s="27" t="e">
        <f t="shared" si="52"/>
        <v>#DIV/0!</v>
      </c>
      <c r="J200" s="10"/>
    </row>
    <row r="201" spans="1:10" ht="13.8" x14ac:dyDescent="0.3">
      <c r="A201" s="30" t="s">
        <v>291</v>
      </c>
      <c r="B201" s="24" t="s">
        <v>293</v>
      </c>
      <c r="C201" s="25"/>
      <c r="D201" s="26">
        <v>1223264000</v>
      </c>
      <c r="E201" s="26">
        <v>2369853320</v>
      </c>
      <c r="F201" s="26">
        <v>2289801949</v>
      </c>
      <c r="G201" s="29">
        <f t="shared" si="51"/>
        <v>80051371</v>
      </c>
      <c r="H201" s="25"/>
      <c r="I201" s="27">
        <f t="shared" si="52"/>
        <v>0.96622095961618415</v>
      </c>
      <c r="J201" s="10"/>
    </row>
    <row r="202" spans="1:10" ht="13.8" x14ac:dyDescent="0.3">
      <c r="A202" s="30" t="s">
        <v>410</v>
      </c>
      <c r="B202" s="24" t="s">
        <v>409</v>
      </c>
      <c r="C202" s="25"/>
      <c r="D202" s="26">
        <v>0</v>
      </c>
      <c r="E202" s="26">
        <v>0</v>
      </c>
      <c r="F202" s="26">
        <v>0</v>
      </c>
      <c r="G202" s="29">
        <f t="shared" si="51"/>
        <v>0</v>
      </c>
      <c r="H202" s="25"/>
      <c r="I202" s="27" t="e">
        <f t="shared" si="52"/>
        <v>#DIV/0!</v>
      </c>
      <c r="J202" s="10"/>
    </row>
    <row r="203" spans="1:10" ht="13.8" x14ac:dyDescent="0.3">
      <c r="A203" s="30" t="s">
        <v>411</v>
      </c>
      <c r="B203" s="24" t="s">
        <v>294</v>
      </c>
      <c r="C203" s="25"/>
      <c r="D203" s="26">
        <v>0</v>
      </c>
      <c r="E203" s="26">
        <v>0</v>
      </c>
      <c r="F203" s="26">
        <v>0</v>
      </c>
      <c r="G203" s="29">
        <f t="shared" si="51"/>
        <v>0</v>
      </c>
      <c r="H203" s="25"/>
      <c r="I203" s="27" t="e">
        <f t="shared" si="52"/>
        <v>#DIV/0!</v>
      </c>
      <c r="J203" s="10"/>
    </row>
    <row r="204" spans="1:10" ht="13.8" x14ac:dyDescent="0.3">
      <c r="A204" s="30" t="s">
        <v>295</v>
      </c>
      <c r="B204" s="24" t="s">
        <v>294</v>
      </c>
      <c r="C204" s="25"/>
      <c r="D204" s="26">
        <v>201620120</v>
      </c>
      <c r="E204" s="26">
        <v>207658480</v>
      </c>
      <c r="F204" s="26">
        <v>201364608</v>
      </c>
      <c r="G204" s="28">
        <f t="shared" si="51"/>
        <v>6293872</v>
      </c>
      <c r="H204" s="25"/>
      <c r="I204" s="22">
        <f t="shared" si="52"/>
        <v>0.96969123533987145</v>
      </c>
      <c r="J204" s="10"/>
    </row>
    <row r="205" spans="1:10" ht="13.8" x14ac:dyDescent="0.3">
      <c r="A205" s="18" t="s">
        <v>177</v>
      </c>
      <c r="B205" s="18" t="s">
        <v>178</v>
      </c>
      <c r="C205" s="23"/>
      <c r="D205" s="21">
        <f>SUM(D206:D222)</f>
        <v>668320108.875</v>
      </c>
      <c r="E205" s="21">
        <f>SUM(E206:E222)</f>
        <v>846888845</v>
      </c>
      <c r="F205" s="21">
        <f>SUM(F206:F222)</f>
        <v>774152409</v>
      </c>
      <c r="G205" s="28">
        <f t="shared" si="51"/>
        <v>72736436</v>
      </c>
      <c r="H205" s="23"/>
      <c r="I205" s="22">
        <f t="shared" si="52"/>
        <v>0.91411336159469669</v>
      </c>
      <c r="J205" s="10"/>
    </row>
    <row r="206" spans="1:10" ht="13.8" x14ac:dyDescent="0.3">
      <c r="A206" s="30" t="s">
        <v>438</v>
      </c>
      <c r="B206" s="24" t="s">
        <v>180</v>
      </c>
      <c r="C206" s="23"/>
      <c r="D206" s="26">
        <v>0</v>
      </c>
      <c r="E206" s="26">
        <v>0</v>
      </c>
      <c r="F206" s="26">
        <v>0</v>
      </c>
      <c r="G206" s="29">
        <f t="shared" si="51"/>
        <v>0</v>
      </c>
      <c r="H206" s="23"/>
      <c r="I206" s="27" t="e">
        <f t="shared" si="52"/>
        <v>#DIV/0!</v>
      </c>
      <c r="J206" s="10"/>
    </row>
    <row r="207" spans="1:10" ht="13.8" x14ac:dyDescent="0.3">
      <c r="A207" s="30" t="s">
        <v>439</v>
      </c>
      <c r="B207" s="24" t="s">
        <v>180</v>
      </c>
      <c r="C207" s="23"/>
      <c r="D207" s="26">
        <v>0</v>
      </c>
      <c r="E207" s="26">
        <v>0</v>
      </c>
      <c r="F207" s="26">
        <v>0</v>
      </c>
      <c r="G207" s="29">
        <f t="shared" si="51"/>
        <v>0</v>
      </c>
      <c r="H207" s="23"/>
      <c r="I207" s="27" t="e">
        <f t="shared" si="52"/>
        <v>#DIV/0!</v>
      </c>
      <c r="J207" s="10"/>
    </row>
    <row r="208" spans="1:10" ht="13.8" x14ac:dyDescent="0.3">
      <c r="A208" s="24" t="s">
        <v>179</v>
      </c>
      <c r="B208" s="24" t="s">
        <v>180</v>
      </c>
      <c r="C208" s="25"/>
      <c r="D208" s="26">
        <v>300000000</v>
      </c>
      <c r="E208" s="26">
        <v>457472370</v>
      </c>
      <c r="F208" s="26">
        <v>411057304</v>
      </c>
      <c r="G208" s="29">
        <f t="shared" si="51"/>
        <v>46415066</v>
      </c>
      <c r="H208" s="25"/>
      <c r="I208" s="27">
        <f t="shared" si="52"/>
        <v>0.89854017631709648</v>
      </c>
      <c r="J208" s="10"/>
    </row>
    <row r="209" spans="1:10" ht="13.8" x14ac:dyDescent="0.3">
      <c r="A209" s="24" t="s">
        <v>181</v>
      </c>
      <c r="B209" s="24" t="s">
        <v>182</v>
      </c>
      <c r="C209" s="25"/>
      <c r="D209" s="26">
        <v>95000000</v>
      </c>
      <c r="E209" s="26">
        <v>101472000</v>
      </c>
      <c r="F209" s="26">
        <v>101472000</v>
      </c>
      <c r="G209" s="29">
        <f t="shared" si="51"/>
        <v>0</v>
      </c>
      <c r="H209" s="25"/>
      <c r="I209" s="27">
        <f t="shared" si="52"/>
        <v>1</v>
      </c>
      <c r="J209" s="10"/>
    </row>
    <row r="210" spans="1:10" ht="13.8" x14ac:dyDescent="0.3">
      <c r="A210" s="30" t="s">
        <v>552</v>
      </c>
      <c r="B210" s="24" t="s">
        <v>440</v>
      </c>
      <c r="C210" s="25"/>
      <c r="D210" s="26">
        <v>0</v>
      </c>
      <c r="E210" s="26">
        <v>300000</v>
      </c>
      <c r="F210" s="26">
        <v>0</v>
      </c>
      <c r="G210" s="29">
        <f t="shared" ref="G210" si="69">+E210-F210</f>
        <v>300000</v>
      </c>
      <c r="H210" s="25"/>
      <c r="I210" s="27">
        <f t="shared" ref="I210" si="70">+F210/E210</f>
        <v>0</v>
      </c>
      <c r="J210" s="10"/>
    </row>
    <row r="211" spans="1:10" ht="13.8" x14ac:dyDescent="0.3">
      <c r="A211" s="30" t="s">
        <v>441</v>
      </c>
      <c r="B211" s="24" t="s">
        <v>440</v>
      </c>
      <c r="C211" s="25"/>
      <c r="D211" s="26">
        <v>18960592</v>
      </c>
      <c r="E211" s="26">
        <v>13267800</v>
      </c>
      <c r="F211" s="26">
        <v>5583800</v>
      </c>
      <c r="G211" s="29">
        <f t="shared" si="51"/>
        <v>7684000</v>
      </c>
      <c r="H211" s="25"/>
      <c r="I211" s="27">
        <f t="shared" si="52"/>
        <v>0.42085349492756902</v>
      </c>
      <c r="J211" s="10"/>
    </row>
    <row r="212" spans="1:10" ht="13.8" x14ac:dyDescent="0.3">
      <c r="A212" s="30" t="s">
        <v>443</v>
      </c>
      <c r="B212" s="24" t="s">
        <v>297</v>
      </c>
      <c r="C212" s="25"/>
      <c r="D212" s="26">
        <v>0</v>
      </c>
      <c r="E212" s="26">
        <v>0</v>
      </c>
      <c r="F212" s="26">
        <v>0</v>
      </c>
      <c r="G212" s="29">
        <f t="shared" si="51"/>
        <v>0</v>
      </c>
      <c r="H212" s="25"/>
      <c r="I212" s="27" t="e">
        <f t="shared" si="52"/>
        <v>#DIV/0!</v>
      </c>
      <c r="J212" s="10"/>
    </row>
    <row r="213" spans="1:10" ht="13.8" x14ac:dyDescent="0.3">
      <c r="A213" s="30" t="s">
        <v>442</v>
      </c>
      <c r="B213" s="24" t="s">
        <v>297</v>
      </c>
      <c r="C213" s="25"/>
      <c r="D213" s="26">
        <v>0</v>
      </c>
      <c r="E213" s="26">
        <v>0</v>
      </c>
      <c r="F213" s="26">
        <v>0</v>
      </c>
      <c r="G213" s="29">
        <f t="shared" si="51"/>
        <v>0</v>
      </c>
      <c r="H213" s="25"/>
      <c r="I213" s="27" t="e">
        <f t="shared" si="52"/>
        <v>#DIV/0!</v>
      </c>
      <c r="J213" s="10"/>
    </row>
    <row r="214" spans="1:10" ht="13.8" x14ac:dyDescent="0.3">
      <c r="A214" s="30" t="s">
        <v>296</v>
      </c>
      <c r="B214" s="24" t="s">
        <v>297</v>
      </c>
      <c r="C214" s="25"/>
      <c r="D214" s="26">
        <v>200000000</v>
      </c>
      <c r="E214" s="26">
        <v>202905675</v>
      </c>
      <c r="F214" s="26">
        <v>188546625</v>
      </c>
      <c r="G214" s="29">
        <f t="shared" si="51"/>
        <v>14359050</v>
      </c>
      <c r="H214" s="25"/>
      <c r="I214" s="27">
        <f t="shared" si="52"/>
        <v>0.92923288123902892</v>
      </c>
      <c r="J214" s="10"/>
    </row>
    <row r="215" spans="1:10" ht="13.8" hidden="1" x14ac:dyDescent="0.3">
      <c r="A215" s="30" t="s">
        <v>479</v>
      </c>
      <c r="B215" s="24" t="s">
        <v>456</v>
      </c>
      <c r="C215" s="25"/>
      <c r="D215" s="26">
        <v>0</v>
      </c>
      <c r="E215" s="26">
        <v>0</v>
      </c>
      <c r="F215" s="26">
        <v>0</v>
      </c>
      <c r="G215" s="29">
        <f t="shared" si="51"/>
        <v>0</v>
      </c>
      <c r="H215" s="25"/>
      <c r="I215" s="27" t="e">
        <f t="shared" si="52"/>
        <v>#DIV/0!</v>
      </c>
      <c r="J215" s="10"/>
    </row>
    <row r="216" spans="1:10" ht="13.8" hidden="1" x14ac:dyDescent="0.3">
      <c r="A216" s="30" t="s">
        <v>455</v>
      </c>
      <c r="B216" s="24" t="s">
        <v>456</v>
      </c>
      <c r="C216" s="25"/>
      <c r="D216" s="26">
        <v>0</v>
      </c>
      <c r="E216" s="26">
        <v>0</v>
      </c>
      <c r="F216" s="26">
        <v>0</v>
      </c>
      <c r="G216" s="29">
        <f t="shared" si="51"/>
        <v>0</v>
      </c>
      <c r="H216" s="25"/>
      <c r="I216" s="27" t="e">
        <f t="shared" si="52"/>
        <v>#DIV/0!</v>
      </c>
      <c r="J216" s="10"/>
    </row>
    <row r="217" spans="1:10" ht="13.8" hidden="1" x14ac:dyDescent="0.3">
      <c r="A217" s="30" t="s">
        <v>478</v>
      </c>
      <c r="B217" s="24" t="s">
        <v>425</v>
      </c>
      <c r="C217" s="25"/>
      <c r="D217" s="26">
        <v>0</v>
      </c>
      <c r="E217" s="26">
        <v>0</v>
      </c>
      <c r="F217" s="26">
        <v>0</v>
      </c>
      <c r="G217" s="29">
        <f t="shared" si="51"/>
        <v>0</v>
      </c>
      <c r="H217" s="25"/>
      <c r="I217" s="27" t="e">
        <f t="shared" si="52"/>
        <v>#DIV/0!</v>
      </c>
      <c r="J217" s="10"/>
    </row>
    <row r="218" spans="1:10" ht="13.8" hidden="1" x14ac:dyDescent="0.3">
      <c r="A218" s="30" t="s">
        <v>424</v>
      </c>
      <c r="B218" s="24" t="s">
        <v>425</v>
      </c>
      <c r="C218" s="25"/>
      <c r="D218" s="26">
        <v>0</v>
      </c>
      <c r="E218" s="26">
        <v>0</v>
      </c>
      <c r="F218" s="26">
        <v>0</v>
      </c>
      <c r="G218" s="29">
        <f t="shared" si="51"/>
        <v>0</v>
      </c>
      <c r="H218" s="25"/>
      <c r="I218" s="27" t="e">
        <f t="shared" si="52"/>
        <v>#DIV/0!</v>
      </c>
      <c r="J218" s="10"/>
    </row>
    <row r="219" spans="1:10" ht="13.8" x14ac:dyDescent="0.3">
      <c r="A219" s="24" t="s">
        <v>183</v>
      </c>
      <c r="B219" s="24" t="s">
        <v>184</v>
      </c>
      <c r="C219" s="25"/>
      <c r="D219" s="26">
        <v>8192000</v>
      </c>
      <c r="E219" s="26">
        <v>11471000</v>
      </c>
      <c r="F219" s="26">
        <v>7592680</v>
      </c>
      <c r="G219" s="29">
        <f t="shared" si="51"/>
        <v>3878320</v>
      </c>
      <c r="H219" s="25"/>
      <c r="I219" s="27">
        <f t="shared" si="52"/>
        <v>0.66190218812658008</v>
      </c>
      <c r="J219" s="10"/>
    </row>
    <row r="220" spans="1:10" ht="13.8" x14ac:dyDescent="0.3">
      <c r="A220" s="24" t="s">
        <v>185</v>
      </c>
      <c r="B220" s="24" t="s">
        <v>186</v>
      </c>
      <c r="C220" s="25"/>
      <c r="D220" s="26">
        <v>40000000</v>
      </c>
      <c r="E220" s="26">
        <v>40000000</v>
      </c>
      <c r="F220" s="26">
        <v>40000000</v>
      </c>
      <c r="G220" s="29">
        <f t="shared" si="51"/>
        <v>0</v>
      </c>
      <c r="H220" s="25"/>
      <c r="I220" s="27">
        <f t="shared" si="52"/>
        <v>1</v>
      </c>
      <c r="J220" s="10"/>
    </row>
    <row r="221" spans="1:10" ht="13.8" x14ac:dyDescent="0.3">
      <c r="A221" s="30" t="s">
        <v>527</v>
      </c>
      <c r="B221" s="24" t="s">
        <v>186</v>
      </c>
      <c r="C221" s="25"/>
      <c r="D221" s="26">
        <v>0</v>
      </c>
      <c r="E221" s="26">
        <v>20000000</v>
      </c>
      <c r="F221" s="26">
        <v>19900000</v>
      </c>
      <c r="G221" s="29">
        <f t="shared" ref="G221" si="71">+E221-F221</f>
        <v>100000</v>
      </c>
      <c r="H221" s="25"/>
      <c r="I221" s="27">
        <f t="shared" ref="I221" si="72">+F221/E221</f>
        <v>0.995</v>
      </c>
      <c r="J221" s="10"/>
    </row>
    <row r="222" spans="1:10" ht="13.8" x14ac:dyDescent="0.3">
      <c r="A222" s="30" t="s">
        <v>298</v>
      </c>
      <c r="B222" s="24" t="s">
        <v>187</v>
      </c>
      <c r="C222" s="25"/>
      <c r="D222" s="26">
        <v>6167516.875</v>
      </c>
      <c r="E222" s="26">
        <v>0</v>
      </c>
      <c r="F222" s="26">
        <v>0</v>
      </c>
      <c r="G222" s="29">
        <f t="shared" si="51"/>
        <v>0</v>
      </c>
      <c r="H222" s="25"/>
      <c r="I222" s="27" t="e">
        <f t="shared" si="52"/>
        <v>#DIV/0!</v>
      </c>
      <c r="J222" s="10"/>
    </row>
    <row r="223" spans="1:10" ht="13.8" x14ac:dyDescent="0.3">
      <c r="A223" s="18" t="s">
        <v>188</v>
      </c>
      <c r="B223" s="18" t="s">
        <v>189</v>
      </c>
      <c r="C223" s="23"/>
      <c r="D223" s="21">
        <f>SUM(D224:D231)</f>
        <v>879723705</v>
      </c>
      <c r="E223" s="21">
        <f>SUM(E224:E231)</f>
        <v>1153555610</v>
      </c>
      <c r="F223" s="21">
        <f>SUM(F224:F231)</f>
        <v>1130430598</v>
      </c>
      <c r="G223" s="28">
        <f t="shared" si="51"/>
        <v>23125012</v>
      </c>
      <c r="H223" s="23"/>
      <c r="I223" s="22">
        <f t="shared" si="52"/>
        <v>0.97995327507444574</v>
      </c>
      <c r="J223" s="10"/>
    </row>
    <row r="224" spans="1:10" ht="13.8" x14ac:dyDescent="0.3">
      <c r="A224" s="51" t="s">
        <v>190</v>
      </c>
      <c r="B224" s="24" t="s">
        <v>191</v>
      </c>
      <c r="C224" s="25"/>
      <c r="D224" s="26">
        <v>8185000</v>
      </c>
      <c r="E224" s="26">
        <v>28185000</v>
      </c>
      <c r="F224" s="26">
        <v>8185000</v>
      </c>
      <c r="G224" s="29">
        <f t="shared" si="51"/>
        <v>20000000</v>
      </c>
      <c r="H224" s="25"/>
      <c r="I224" s="27">
        <f t="shared" si="52"/>
        <v>0.29040269646975342</v>
      </c>
      <c r="J224" s="10"/>
    </row>
    <row r="225" spans="1:11" ht="13.8" x14ac:dyDescent="0.3">
      <c r="A225" s="24" t="s">
        <v>192</v>
      </c>
      <c r="B225" s="24" t="s">
        <v>193</v>
      </c>
      <c r="C225" s="25"/>
      <c r="D225" s="26">
        <v>586538705</v>
      </c>
      <c r="E225" s="53">
        <v>586895705</v>
      </c>
      <c r="F225" s="26">
        <v>586895705</v>
      </c>
      <c r="G225" s="29">
        <f t="shared" ref="G225:G231" si="73">+E225-F225</f>
        <v>0</v>
      </c>
      <c r="H225" s="25"/>
      <c r="I225" s="27">
        <f t="shared" si="52"/>
        <v>1</v>
      </c>
      <c r="J225" s="10"/>
    </row>
    <row r="226" spans="1:11" ht="13.8" x14ac:dyDescent="0.3">
      <c r="A226" s="30" t="s">
        <v>426</v>
      </c>
      <c r="B226" s="24" t="s">
        <v>300</v>
      </c>
      <c r="C226" s="25"/>
      <c r="D226" s="26">
        <v>0</v>
      </c>
      <c r="E226" s="26">
        <v>0</v>
      </c>
      <c r="F226" s="26">
        <v>0</v>
      </c>
      <c r="G226" s="29">
        <f t="shared" si="73"/>
        <v>0</v>
      </c>
      <c r="H226" s="25"/>
      <c r="I226" s="27" t="e">
        <f t="shared" si="52"/>
        <v>#DIV/0!</v>
      </c>
      <c r="J226" s="10"/>
    </row>
    <row r="227" spans="1:11" ht="13.8" x14ac:dyDescent="0.3">
      <c r="A227" s="30" t="s">
        <v>299</v>
      </c>
      <c r="B227" s="24" t="s">
        <v>300</v>
      </c>
      <c r="C227" s="25"/>
      <c r="D227" s="26">
        <v>35000000</v>
      </c>
      <c r="E227" s="26">
        <v>88738250</v>
      </c>
      <c r="F227" s="26">
        <v>85614917</v>
      </c>
      <c r="G227" s="29">
        <f t="shared" si="73"/>
        <v>3123333</v>
      </c>
      <c r="H227" s="25"/>
      <c r="I227" s="27">
        <f t="shared" si="52"/>
        <v>0.96480285558933154</v>
      </c>
      <c r="J227" s="10"/>
    </row>
    <row r="228" spans="1:11" ht="13.8" hidden="1" x14ac:dyDescent="0.3">
      <c r="A228" s="30" t="s">
        <v>444</v>
      </c>
      <c r="B228" s="24" t="s">
        <v>302</v>
      </c>
      <c r="C228" s="25"/>
      <c r="D228" s="26">
        <v>0</v>
      </c>
      <c r="E228" s="26">
        <v>0</v>
      </c>
      <c r="F228" s="26">
        <v>0</v>
      </c>
      <c r="G228" s="29">
        <f t="shared" si="73"/>
        <v>0</v>
      </c>
      <c r="H228" s="25"/>
      <c r="I228" s="27" t="e">
        <f t="shared" si="52"/>
        <v>#DIV/0!</v>
      </c>
      <c r="J228" s="10"/>
    </row>
    <row r="229" spans="1:11" ht="13.8" hidden="1" x14ac:dyDescent="0.3">
      <c r="A229" s="30" t="s">
        <v>445</v>
      </c>
      <c r="B229" s="24" t="s">
        <v>302</v>
      </c>
      <c r="C229" s="25"/>
      <c r="D229" s="26">
        <v>0</v>
      </c>
      <c r="E229" s="26">
        <v>0</v>
      </c>
      <c r="F229" s="26">
        <v>0</v>
      </c>
      <c r="G229" s="29">
        <f t="shared" si="73"/>
        <v>0</v>
      </c>
      <c r="H229" s="25"/>
      <c r="I229" s="27" t="e">
        <f t="shared" si="52"/>
        <v>#DIV/0!</v>
      </c>
      <c r="J229" s="10"/>
    </row>
    <row r="230" spans="1:11" ht="13.8" hidden="1" x14ac:dyDescent="0.3">
      <c r="A230" s="30" t="s">
        <v>480</v>
      </c>
      <c r="B230" s="24" t="s">
        <v>302</v>
      </c>
      <c r="C230" s="25"/>
      <c r="D230" s="26">
        <v>0</v>
      </c>
      <c r="E230" s="26">
        <v>0</v>
      </c>
      <c r="F230" s="26">
        <v>0</v>
      </c>
      <c r="G230" s="29">
        <f t="shared" si="73"/>
        <v>0</v>
      </c>
      <c r="H230" s="25"/>
      <c r="I230" s="27" t="e">
        <f t="shared" si="52"/>
        <v>#DIV/0!</v>
      </c>
      <c r="J230" s="10"/>
    </row>
    <row r="231" spans="1:11" ht="13.8" x14ac:dyDescent="0.3">
      <c r="A231" s="30" t="s">
        <v>301</v>
      </c>
      <c r="B231" s="24" t="s">
        <v>302</v>
      </c>
      <c r="C231" s="25"/>
      <c r="D231" s="26">
        <v>250000000</v>
      </c>
      <c r="E231" s="26">
        <v>449736655</v>
      </c>
      <c r="F231" s="26">
        <v>449734976</v>
      </c>
      <c r="G231" s="29">
        <f t="shared" si="73"/>
        <v>1679</v>
      </c>
      <c r="H231" s="25"/>
      <c r="I231" s="27">
        <f t="shared" si="52"/>
        <v>0.99999626670412267</v>
      </c>
      <c r="J231" s="10"/>
    </row>
    <row r="232" spans="1:11" ht="13.8" x14ac:dyDescent="0.3">
      <c r="A232" s="18" t="s">
        <v>194</v>
      </c>
      <c r="B232" s="18" t="s">
        <v>195</v>
      </c>
      <c r="C232" s="23"/>
      <c r="D232" s="21">
        <f>SUM(D233:D246)</f>
        <v>9192986468</v>
      </c>
      <c r="E232" s="21">
        <f t="shared" ref="E232:F232" si="74">SUM(E233:E246)</f>
        <v>14013520726</v>
      </c>
      <c r="F232" s="21">
        <f t="shared" si="74"/>
        <v>11187063120</v>
      </c>
      <c r="G232" s="28">
        <f t="shared" si="51"/>
        <v>2826457606</v>
      </c>
      <c r="H232" s="23"/>
      <c r="I232" s="22">
        <f t="shared" si="52"/>
        <v>0.79830496123961703</v>
      </c>
      <c r="J232" s="10"/>
    </row>
    <row r="233" spans="1:11" ht="13.8" x14ac:dyDescent="0.3">
      <c r="A233" s="30" t="s">
        <v>553</v>
      </c>
      <c r="B233" s="24" t="s">
        <v>197</v>
      </c>
      <c r="C233" s="25"/>
      <c r="D233" s="26">
        <v>0</v>
      </c>
      <c r="E233" s="26">
        <v>395000000</v>
      </c>
      <c r="F233" s="26">
        <v>0</v>
      </c>
      <c r="G233" s="29">
        <f t="shared" ref="G233" si="75">+E233-F233</f>
        <v>395000000</v>
      </c>
      <c r="H233" s="25"/>
      <c r="I233" s="27">
        <f t="shared" ref="I233" si="76">+F233/E233</f>
        <v>0</v>
      </c>
      <c r="J233" s="10"/>
    </row>
    <row r="234" spans="1:11" ht="13.8" x14ac:dyDescent="0.3">
      <c r="A234" s="24" t="s">
        <v>196</v>
      </c>
      <c r="B234" s="24" t="s">
        <v>197</v>
      </c>
      <c r="C234" s="25"/>
      <c r="D234" s="26">
        <v>4211258502</v>
      </c>
      <c r="E234" s="26">
        <v>4269347831</v>
      </c>
      <c r="F234" s="26">
        <v>4267669230</v>
      </c>
      <c r="G234" s="29">
        <f t="shared" si="51"/>
        <v>1678601</v>
      </c>
      <c r="H234" s="25"/>
      <c r="I234" s="27">
        <f t="shared" si="52"/>
        <v>0.99960682496099018</v>
      </c>
      <c r="J234" s="10"/>
    </row>
    <row r="235" spans="1:11" ht="13.8" x14ac:dyDescent="0.3">
      <c r="A235" s="30" t="s">
        <v>555</v>
      </c>
      <c r="B235" s="24" t="s">
        <v>554</v>
      </c>
      <c r="C235" s="25"/>
      <c r="D235" s="26">
        <v>0</v>
      </c>
      <c r="E235" s="26">
        <v>271000000</v>
      </c>
      <c r="F235" s="26">
        <v>0</v>
      </c>
      <c r="G235" s="29">
        <f t="shared" si="51"/>
        <v>271000000</v>
      </c>
      <c r="H235" s="25"/>
      <c r="I235" s="27">
        <f t="shared" si="52"/>
        <v>0</v>
      </c>
      <c r="J235" s="10"/>
    </row>
    <row r="236" spans="1:11" ht="13.8" x14ac:dyDescent="0.3">
      <c r="A236" s="24" t="s">
        <v>198</v>
      </c>
      <c r="B236" s="24" t="s">
        <v>200</v>
      </c>
      <c r="C236" s="25"/>
      <c r="D236" s="26">
        <v>2910898796</v>
      </c>
      <c r="E236" s="26">
        <v>3007822196</v>
      </c>
      <c r="F236" s="26">
        <v>3003044358</v>
      </c>
      <c r="G236" s="29">
        <f t="shared" si="51"/>
        <v>4777838</v>
      </c>
      <c r="H236" s="25"/>
      <c r="I236" s="27">
        <f t="shared" si="52"/>
        <v>0.99841152911021336</v>
      </c>
      <c r="J236" s="10"/>
      <c r="K236" s="33"/>
    </row>
    <row r="237" spans="1:11" ht="13.8" x14ac:dyDescent="0.3">
      <c r="A237" s="30" t="s">
        <v>412</v>
      </c>
      <c r="B237" s="24" t="s">
        <v>304</v>
      </c>
      <c r="C237" s="25"/>
      <c r="D237" s="26">
        <v>0</v>
      </c>
      <c r="E237" s="26">
        <v>3000000000</v>
      </c>
      <c r="F237" s="26">
        <v>906968018</v>
      </c>
      <c r="G237" s="29">
        <f t="shared" si="51"/>
        <v>2093031982</v>
      </c>
      <c r="H237" s="25"/>
      <c r="I237" s="27">
        <f t="shared" si="52"/>
        <v>0.30232267266666668</v>
      </c>
      <c r="J237" s="10"/>
      <c r="K237" s="33"/>
    </row>
    <row r="238" spans="1:11" ht="13.8" x14ac:dyDescent="0.3">
      <c r="A238" s="30" t="s">
        <v>427</v>
      </c>
      <c r="B238" s="24" t="s">
        <v>304</v>
      </c>
      <c r="C238" s="25"/>
      <c r="D238" s="26">
        <v>0</v>
      </c>
      <c r="E238" s="26">
        <v>0</v>
      </c>
      <c r="F238" s="26">
        <v>0</v>
      </c>
      <c r="G238" s="29">
        <f t="shared" si="51"/>
        <v>0</v>
      </c>
      <c r="H238" s="25"/>
      <c r="I238" s="27" t="e">
        <f t="shared" si="52"/>
        <v>#DIV/0!</v>
      </c>
      <c r="J238" s="10"/>
      <c r="K238" s="33"/>
    </row>
    <row r="239" spans="1:11" ht="13.8" x14ac:dyDescent="0.3">
      <c r="A239" s="30" t="s">
        <v>481</v>
      </c>
      <c r="B239" s="24" t="s">
        <v>304</v>
      </c>
      <c r="C239" s="25"/>
      <c r="D239" s="26">
        <v>0</v>
      </c>
      <c r="E239" s="26">
        <v>0</v>
      </c>
      <c r="F239" s="26">
        <v>0</v>
      </c>
      <c r="G239" s="29">
        <f t="shared" si="51"/>
        <v>0</v>
      </c>
      <c r="H239" s="25"/>
      <c r="I239" s="27" t="e">
        <f t="shared" si="52"/>
        <v>#DIV/0!</v>
      </c>
      <c r="J239" s="10"/>
      <c r="K239" s="33"/>
    </row>
    <row r="240" spans="1:11" ht="13.8" x14ac:dyDescent="0.3">
      <c r="A240" s="30" t="s">
        <v>303</v>
      </c>
      <c r="B240" s="24" t="s">
        <v>304</v>
      </c>
      <c r="C240" s="25"/>
      <c r="D240" s="26">
        <v>2000000000</v>
      </c>
      <c r="E240" s="26">
        <v>2955802699</v>
      </c>
      <c r="F240" s="26">
        <v>2927574114</v>
      </c>
      <c r="G240" s="29">
        <f t="shared" si="51"/>
        <v>28228585</v>
      </c>
      <c r="H240" s="25"/>
      <c r="I240" s="27">
        <f t="shared" si="52"/>
        <v>0.99044977358957342</v>
      </c>
      <c r="J240" s="10"/>
    </row>
    <row r="241" spans="1:10" ht="13.8" x14ac:dyDescent="0.3">
      <c r="A241" s="30" t="s">
        <v>501</v>
      </c>
      <c r="B241" s="24" t="s">
        <v>304</v>
      </c>
      <c r="C241" s="25"/>
      <c r="D241" s="26">
        <v>0</v>
      </c>
      <c r="E241" s="26">
        <v>45000000</v>
      </c>
      <c r="F241" s="26">
        <v>12380280</v>
      </c>
      <c r="G241" s="29">
        <f t="shared" si="51"/>
        <v>32619720</v>
      </c>
      <c r="H241" s="25"/>
      <c r="I241" s="27">
        <f t="shared" si="52"/>
        <v>0.27511733333333332</v>
      </c>
      <c r="J241" s="10"/>
    </row>
    <row r="242" spans="1:10" ht="13.8" x14ac:dyDescent="0.3">
      <c r="A242" s="30" t="s">
        <v>482</v>
      </c>
      <c r="B242" s="24" t="s">
        <v>201</v>
      </c>
      <c r="C242" s="25"/>
      <c r="D242" s="26">
        <v>0</v>
      </c>
      <c r="E242" s="26">
        <v>0</v>
      </c>
      <c r="F242" s="26">
        <v>0</v>
      </c>
      <c r="G242" s="29">
        <f t="shared" si="51"/>
        <v>0</v>
      </c>
      <c r="H242" s="25"/>
      <c r="I242" s="27" t="e">
        <f t="shared" si="52"/>
        <v>#DIV/0!</v>
      </c>
      <c r="J242" s="10"/>
    </row>
    <row r="243" spans="1:10" ht="13.8" x14ac:dyDescent="0.3">
      <c r="A243" s="24" t="s">
        <v>202</v>
      </c>
      <c r="B243" s="24" t="s">
        <v>203</v>
      </c>
      <c r="C243" s="25"/>
      <c r="D243" s="26">
        <v>43688000</v>
      </c>
      <c r="E243" s="26">
        <v>43688000</v>
      </c>
      <c r="F243" s="26">
        <v>43688000</v>
      </c>
      <c r="G243" s="29">
        <f t="shared" si="51"/>
        <v>0</v>
      </c>
      <c r="H243" s="25"/>
      <c r="I243" s="27">
        <f t="shared" si="52"/>
        <v>1</v>
      </c>
      <c r="J243" s="10"/>
    </row>
    <row r="244" spans="1:10" ht="13.8" x14ac:dyDescent="0.3">
      <c r="A244" s="30" t="s">
        <v>457</v>
      </c>
      <c r="B244" s="24" t="s">
        <v>205</v>
      </c>
      <c r="C244" s="25"/>
      <c r="D244" s="26">
        <v>0</v>
      </c>
      <c r="E244" s="26">
        <v>0</v>
      </c>
      <c r="F244" s="26">
        <v>0</v>
      </c>
      <c r="G244" s="29">
        <f t="shared" si="51"/>
        <v>0</v>
      </c>
      <c r="H244" s="25"/>
      <c r="I244" s="27" t="e">
        <f t="shared" si="52"/>
        <v>#DIV/0!</v>
      </c>
      <c r="J244" s="10"/>
    </row>
    <row r="245" spans="1:10" ht="13.8" x14ac:dyDescent="0.3">
      <c r="A245" s="30" t="s">
        <v>483</v>
      </c>
      <c r="B245" s="24" t="s">
        <v>205</v>
      </c>
      <c r="C245" s="25"/>
      <c r="D245" s="26">
        <v>0</v>
      </c>
      <c r="E245" s="26">
        <v>0</v>
      </c>
      <c r="F245" s="26">
        <v>0</v>
      </c>
      <c r="G245" s="29">
        <f t="shared" si="51"/>
        <v>0</v>
      </c>
      <c r="H245" s="25"/>
      <c r="I245" s="27" t="e">
        <f t="shared" si="52"/>
        <v>#DIV/0!</v>
      </c>
      <c r="J245" s="10"/>
    </row>
    <row r="246" spans="1:10" ht="13.8" x14ac:dyDescent="0.3">
      <c r="A246" s="24" t="s">
        <v>204</v>
      </c>
      <c r="B246" s="24" t="s">
        <v>205</v>
      </c>
      <c r="C246" s="25"/>
      <c r="D246" s="26">
        <v>27141170</v>
      </c>
      <c r="E246" s="26">
        <v>25860000</v>
      </c>
      <c r="F246" s="26">
        <v>25739120</v>
      </c>
      <c r="G246" s="29">
        <f t="shared" si="51"/>
        <v>120880</v>
      </c>
      <c r="H246" s="25"/>
      <c r="I246" s="27">
        <f t="shared" si="52"/>
        <v>0.99532559938128384</v>
      </c>
      <c r="J246" s="10"/>
    </row>
    <row r="247" spans="1:10" ht="13.8" x14ac:dyDescent="0.3">
      <c r="A247" s="18" t="s">
        <v>206</v>
      </c>
      <c r="B247" s="18" t="s">
        <v>207</v>
      </c>
      <c r="C247" s="23"/>
      <c r="D247" s="21">
        <f>SUM(D248:D250)</f>
        <v>0</v>
      </c>
      <c r="E247" s="21">
        <f t="shared" ref="E247:F247" si="77">SUM(E248:E250)</f>
        <v>4087776</v>
      </c>
      <c r="F247" s="21">
        <f t="shared" si="77"/>
        <v>4087776</v>
      </c>
      <c r="G247" s="28">
        <f t="shared" si="51"/>
        <v>0</v>
      </c>
      <c r="H247" s="23"/>
      <c r="I247" s="22">
        <f t="shared" si="52"/>
        <v>1</v>
      </c>
      <c r="J247" s="10"/>
    </row>
    <row r="248" spans="1:10" ht="13.8" x14ac:dyDescent="0.3">
      <c r="A248" s="24" t="s">
        <v>208</v>
      </c>
      <c r="B248" s="24" t="s">
        <v>209</v>
      </c>
      <c r="C248" s="25"/>
      <c r="D248" s="26">
        <v>0</v>
      </c>
      <c r="E248" s="26">
        <v>0</v>
      </c>
      <c r="F248" s="26">
        <v>0</v>
      </c>
      <c r="G248" s="29">
        <f t="shared" si="51"/>
        <v>0</v>
      </c>
      <c r="H248" s="25"/>
      <c r="I248" s="27" t="e">
        <f t="shared" si="52"/>
        <v>#DIV/0!</v>
      </c>
      <c r="J248" s="10"/>
    </row>
    <row r="249" spans="1:10" ht="13.8" x14ac:dyDescent="0.3">
      <c r="A249" s="30" t="s">
        <v>530</v>
      </c>
      <c r="B249" s="24" t="s">
        <v>528</v>
      </c>
      <c r="C249" s="25"/>
      <c r="D249" s="26">
        <v>0</v>
      </c>
      <c r="E249" s="26">
        <v>1375176</v>
      </c>
      <c r="F249" s="26">
        <v>1375176</v>
      </c>
      <c r="G249" s="29">
        <f t="shared" ref="G249:G250" si="78">+E249-F249</f>
        <v>0</v>
      </c>
      <c r="H249" s="25"/>
      <c r="I249" s="27">
        <f t="shared" ref="I249:I250" si="79">+F249/E249</f>
        <v>1</v>
      </c>
      <c r="J249" s="10"/>
    </row>
    <row r="250" spans="1:10" ht="13.8" x14ac:dyDescent="0.3">
      <c r="A250" s="30" t="s">
        <v>531</v>
      </c>
      <c r="B250" s="24" t="s">
        <v>529</v>
      </c>
      <c r="C250" s="25"/>
      <c r="D250" s="26">
        <v>0</v>
      </c>
      <c r="E250" s="26">
        <v>2712600</v>
      </c>
      <c r="F250" s="26">
        <v>2712600</v>
      </c>
      <c r="G250" s="29">
        <f t="shared" si="78"/>
        <v>0</v>
      </c>
      <c r="H250" s="25"/>
      <c r="I250" s="27">
        <f t="shared" si="79"/>
        <v>1</v>
      </c>
      <c r="J250" s="10"/>
    </row>
    <row r="251" spans="1:10" ht="13.8" x14ac:dyDescent="0.3">
      <c r="A251" s="18" t="s">
        <v>210</v>
      </c>
      <c r="B251" s="18" t="s">
        <v>211</v>
      </c>
      <c r="C251" s="23"/>
      <c r="D251" s="21">
        <f>+D252+D265</f>
        <v>198425852.50999999</v>
      </c>
      <c r="E251" s="21">
        <f>+E252+E265</f>
        <v>258086239</v>
      </c>
      <c r="F251" s="21">
        <f>+F252+F265</f>
        <v>232094824</v>
      </c>
      <c r="G251" s="28">
        <f t="shared" si="51"/>
        <v>25991415</v>
      </c>
      <c r="H251" s="23"/>
      <c r="I251" s="22">
        <f t="shared" si="52"/>
        <v>0.89929174410573665</v>
      </c>
      <c r="J251" s="10"/>
    </row>
    <row r="252" spans="1:10" ht="13.8" x14ac:dyDescent="0.3">
      <c r="A252" s="18" t="s">
        <v>212</v>
      </c>
      <c r="B252" s="18" t="s">
        <v>213</v>
      </c>
      <c r="C252" s="23"/>
      <c r="D252" s="21">
        <f>SUM(D253:D264)</f>
        <v>179858452.50999999</v>
      </c>
      <c r="E252" s="21">
        <f>SUM(E253:E264)</f>
        <v>258086239</v>
      </c>
      <c r="F252" s="21">
        <f>SUM(F253:F264)</f>
        <v>232094824</v>
      </c>
      <c r="G252" s="28">
        <f>+E252-F252</f>
        <v>25991415</v>
      </c>
      <c r="H252" s="23"/>
      <c r="I252" s="22">
        <f t="shared" si="52"/>
        <v>0.89929174410573665</v>
      </c>
      <c r="J252" s="10"/>
    </row>
    <row r="253" spans="1:10" ht="13.8" hidden="1" x14ac:dyDescent="0.3">
      <c r="A253" s="30" t="s">
        <v>458</v>
      </c>
      <c r="B253" s="24" t="s">
        <v>215</v>
      </c>
      <c r="C253" s="23"/>
      <c r="D253" s="26">
        <v>0</v>
      </c>
      <c r="E253" s="26">
        <v>0</v>
      </c>
      <c r="F253" s="26">
        <v>0</v>
      </c>
      <c r="G253" s="29">
        <f t="shared" si="51"/>
        <v>0</v>
      </c>
      <c r="H253" s="36"/>
      <c r="I253" s="27" t="e">
        <f t="shared" si="52"/>
        <v>#DIV/0!</v>
      </c>
      <c r="J253" s="10"/>
    </row>
    <row r="254" spans="1:10" ht="13.8" hidden="1" x14ac:dyDescent="0.3">
      <c r="A254" s="30" t="s">
        <v>459</v>
      </c>
      <c r="B254" s="24" t="s">
        <v>215</v>
      </c>
      <c r="C254" s="23"/>
      <c r="D254" s="26">
        <v>0</v>
      </c>
      <c r="E254" s="26">
        <v>0</v>
      </c>
      <c r="F254" s="26">
        <v>0</v>
      </c>
      <c r="G254" s="29">
        <f t="shared" si="51"/>
        <v>0</v>
      </c>
      <c r="H254" s="36"/>
      <c r="I254" s="27" t="e">
        <f t="shared" si="52"/>
        <v>#DIV/0!</v>
      </c>
      <c r="J254" s="10"/>
    </row>
    <row r="255" spans="1:10" ht="13.8" hidden="1" x14ac:dyDescent="0.3">
      <c r="A255" s="30" t="s">
        <v>484</v>
      </c>
      <c r="B255" s="24" t="s">
        <v>215</v>
      </c>
      <c r="C255" s="23"/>
      <c r="D255" s="26">
        <v>0</v>
      </c>
      <c r="E255" s="26">
        <v>0</v>
      </c>
      <c r="F255" s="26">
        <v>0</v>
      </c>
      <c r="G255" s="29">
        <f t="shared" si="51"/>
        <v>0</v>
      </c>
      <c r="H255" s="36"/>
      <c r="I255" s="27" t="e">
        <f t="shared" si="52"/>
        <v>#DIV/0!</v>
      </c>
      <c r="J255" s="10"/>
    </row>
    <row r="256" spans="1:10" ht="13.8" x14ac:dyDescent="0.3">
      <c r="A256" s="24" t="s">
        <v>214</v>
      </c>
      <c r="B256" s="24" t="s">
        <v>215</v>
      </c>
      <c r="C256" s="25"/>
      <c r="D256" s="26">
        <v>104326452.51000001</v>
      </c>
      <c r="E256" s="26">
        <v>114269000</v>
      </c>
      <c r="F256" s="26">
        <v>113500001</v>
      </c>
      <c r="G256" s="29">
        <f t="shared" si="51"/>
        <v>768999</v>
      </c>
      <c r="H256" s="29">
        <f t="shared" si="51"/>
        <v>112731002</v>
      </c>
      <c r="I256" s="27">
        <f t="shared" si="52"/>
        <v>0.99327027452764971</v>
      </c>
      <c r="J256" s="10"/>
    </row>
    <row r="257" spans="1:10" ht="13.8" hidden="1" x14ac:dyDescent="0.3">
      <c r="A257" s="30" t="s">
        <v>428</v>
      </c>
      <c r="B257" s="24" t="s">
        <v>306</v>
      </c>
      <c r="C257" s="25"/>
      <c r="D257" s="26">
        <v>0</v>
      </c>
      <c r="E257" s="26">
        <v>0</v>
      </c>
      <c r="F257" s="26">
        <v>0</v>
      </c>
      <c r="G257" s="29">
        <f t="shared" si="51"/>
        <v>0</v>
      </c>
      <c r="H257" s="29"/>
      <c r="I257" s="27" t="e">
        <f t="shared" si="52"/>
        <v>#DIV/0!</v>
      </c>
      <c r="J257" s="10"/>
    </row>
    <row r="258" spans="1:10" ht="13.8" hidden="1" x14ac:dyDescent="0.3">
      <c r="A258" s="30" t="s">
        <v>429</v>
      </c>
      <c r="B258" s="24" t="s">
        <v>306</v>
      </c>
      <c r="C258" s="25"/>
      <c r="D258" s="26">
        <v>0</v>
      </c>
      <c r="E258" s="26">
        <v>0</v>
      </c>
      <c r="F258" s="26">
        <v>0</v>
      </c>
      <c r="G258" s="29">
        <f t="shared" si="51"/>
        <v>0</v>
      </c>
      <c r="H258" s="29"/>
      <c r="I258" s="27" t="e">
        <f t="shared" si="52"/>
        <v>#DIV/0!</v>
      </c>
      <c r="J258" s="10"/>
    </row>
    <row r="259" spans="1:10" ht="13.8" hidden="1" x14ac:dyDescent="0.3">
      <c r="A259" s="30" t="s">
        <v>305</v>
      </c>
      <c r="B259" s="24" t="s">
        <v>306</v>
      </c>
      <c r="C259" s="25"/>
      <c r="D259" s="26">
        <v>0</v>
      </c>
      <c r="E259" s="26">
        <v>0</v>
      </c>
      <c r="F259" s="26">
        <v>0</v>
      </c>
      <c r="G259" s="29">
        <f t="shared" si="51"/>
        <v>0</v>
      </c>
      <c r="H259" s="25"/>
      <c r="I259" s="27" t="e">
        <f t="shared" si="52"/>
        <v>#DIV/0!</v>
      </c>
      <c r="J259" s="10"/>
    </row>
    <row r="260" spans="1:10" ht="13.8" hidden="1" x14ac:dyDescent="0.3">
      <c r="A260" s="30" t="s">
        <v>460</v>
      </c>
      <c r="B260" s="24" t="s">
        <v>217</v>
      </c>
      <c r="C260" s="25"/>
      <c r="D260" s="26">
        <v>0</v>
      </c>
      <c r="E260" s="26">
        <v>0</v>
      </c>
      <c r="F260" s="26">
        <v>0</v>
      </c>
      <c r="G260" s="29">
        <f t="shared" si="51"/>
        <v>0</v>
      </c>
      <c r="H260" s="25"/>
      <c r="I260" s="27" t="e">
        <f t="shared" si="52"/>
        <v>#DIV/0!</v>
      </c>
      <c r="J260" s="10"/>
    </row>
    <row r="261" spans="1:10" ht="13.8" x14ac:dyDescent="0.3">
      <c r="A261" s="30" t="s">
        <v>460</v>
      </c>
      <c r="B261" s="24" t="s">
        <v>217</v>
      </c>
      <c r="C261" s="25"/>
      <c r="D261" s="26">
        <v>0</v>
      </c>
      <c r="E261" s="26">
        <v>1547000</v>
      </c>
      <c r="F261" s="26">
        <v>0</v>
      </c>
      <c r="G261" s="29">
        <f t="shared" ref="G261" si="80">+E261-F261</f>
        <v>1547000</v>
      </c>
      <c r="H261" s="25"/>
      <c r="I261" s="27">
        <f t="shared" ref="I261" si="81">+F261/E261</f>
        <v>0</v>
      </c>
      <c r="J261" s="10"/>
    </row>
    <row r="262" spans="1:10" ht="13.8" x14ac:dyDescent="0.3">
      <c r="A262" s="24" t="s">
        <v>216</v>
      </c>
      <c r="B262" s="24" t="s">
        <v>217</v>
      </c>
      <c r="C262" s="25"/>
      <c r="D262" s="26">
        <v>0</v>
      </c>
      <c r="E262" s="26">
        <v>52693504</v>
      </c>
      <c r="F262" s="26">
        <v>52693504</v>
      </c>
      <c r="G262" s="29">
        <f t="shared" si="51"/>
        <v>0</v>
      </c>
      <c r="H262" s="25"/>
      <c r="I262" s="27">
        <f t="shared" si="52"/>
        <v>1</v>
      </c>
      <c r="J262" s="10"/>
    </row>
    <row r="263" spans="1:10" ht="13.8" x14ac:dyDescent="0.3">
      <c r="A263" s="24" t="s">
        <v>218</v>
      </c>
      <c r="B263" s="24" t="s">
        <v>219</v>
      </c>
      <c r="C263" s="25"/>
      <c r="D263" s="26">
        <v>75532000</v>
      </c>
      <c r="E263" s="26">
        <v>89576735</v>
      </c>
      <c r="F263" s="26">
        <v>65901319</v>
      </c>
      <c r="G263" s="29">
        <f t="shared" si="51"/>
        <v>23675416</v>
      </c>
      <c r="H263" s="25"/>
      <c r="I263" s="27">
        <f t="shared" si="52"/>
        <v>0.73569681904570428</v>
      </c>
      <c r="J263" s="10"/>
    </row>
    <row r="264" spans="1:10" ht="13.8" x14ac:dyDescent="0.3">
      <c r="A264" s="30" t="s">
        <v>372</v>
      </c>
      <c r="B264" s="24" t="s">
        <v>373</v>
      </c>
      <c r="C264" s="25"/>
      <c r="D264" s="26">
        <v>0</v>
      </c>
      <c r="E264" s="26">
        <v>0</v>
      </c>
      <c r="F264" s="26">
        <v>0</v>
      </c>
      <c r="G264" s="29">
        <f t="shared" si="51"/>
        <v>0</v>
      </c>
      <c r="H264" s="25"/>
      <c r="I264" s="27" t="e">
        <f t="shared" si="52"/>
        <v>#DIV/0!</v>
      </c>
      <c r="J264" s="10"/>
    </row>
    <row r="265" spans="1:10" ht="13.8" x14ac:dyDescent="0.3">
      <c r="A265" s="18" t="s">
        <v>220</v>
      </c>
      <c r="B265" s="18" t="s">
        <v>221</v>
      </c>
      <c r="C265" s="23"/>
      <c r="D265" s="21">
        <f>+D266</f>
        <v>18567400</v>
      </c>
      <c r="E265" s="21">
        <f>+E266</f>
        <v>0</v>
      </c>
      <c r="F265" s="21">
        <f>+F266</f>
        <v>0</v>
      </c>
      <c r="G265" s="28">
        <f t="shared" si="51"/>
        <v>0</v>
      </c>
      <c r="H265" s="23"/>
      <c r="I265" s="22" t="e">
        <f t="shared" si="52"/>
        <v>#DIV/0!</v>
      </c>
      <c r="J265" s="10"/>
    </row>
    <row r="266" spans="1:10" ht="13.8" x14ac:dyDescent="0.3">
      <c r="A266" s="24" t="s">
        <v>222</v>
      </c>
      <c r="B266" s="24" t="s">
        <v>223</v>
      </c>
      <c r="C266" s="25"/>
      <c r="D266" s="26">
        <v>18567400</v>
      </c>
      <c r="E266" s="26">
        <v>0</v>
      </c>
      <c r="F266" s="26">
        <v>0</v>
      </c>
      <c r="G266" s="29">
        <f t="shared" si="51"/>
        <v>0</v>
      </c>
      <c r="H266" s="25"/>
      <c r="I266" s="27" t="e">
        <f t="shared" si="52"/>
        <v>#DIV/0!</v>
      </c>
      <c r="J266" s="10"/>
    </row>
    <row r="267" spans="1:10" ht="13.8" x14ac:dyDescent="0.3">
      <c r="A267" s="18" t="s">
        <v>224</v>
      </c>
      <c r="B267" s="18" t="s">
        <v>225</v>
      </c>
      <c r="C267" s="23"/>
      <c r="D267" s="21">
        <f>+D268</f>
        <v>60000000</v>
      </c>
      <c r="E267" s="21">
        <f>+E268</f>
        <v>160000000</v>
      </c>
      <c r="F267" s="21">
        <f>+F268</f>
        <v>160000000</v>
      </c>
      <c r="G267" s="28">
        <f t="shared" si="51"/>
        <v>0</v>
      </c>
      <c r="H267" s="23"/>
      <c r="I267" s="22">
        <f t="shared" si="52"/>
        <v>1</v>
      </c>
      <c r="J267" s="10"/>
    </row>
    <row r="268" spans="1:10" ht="13.8" x14ac:dyDescent="0.3">
      <c r="A268" s="24" t="s">
        <v>226</v>
      </c>
      <c r="B268" s="24" t="s">
        <v>227</v>
      </c>
      <c r="C268" s="25"/>
      <c r="D268" s="26">
        <v>60000000</v>
      </c>
      <c r="E268" s="26">
        <v>160000000</v>
      </c>
      <c r="F268" s="26">
        <v>160000000</v>
      </c>
      <c r="G268" s="29">
        <f t="shared" si="51"/>
        <v>0</v>
      </c>
      <c r="H268" s="25"/>
      <c r="I268" s="27">
        <f t="shared" si="52"/>
        <v>1</v>
      </c>
      <c r="J268" s="10"/>
    </row>
    <row r="269" spans="1:10" ht="13.8" x14ac:dyDescent="0.3">
      <c r="A269" s="18" t="s">
        <v>228</v>
      </c>
      <c r="B269" s="18" t="s">
        <v>229</v>
      </c>
      <c r="C269" s="23"/>
      <c r="D269" s="21">
        <f>+D282+D284+D289+D293+D270+D276</f>
        <v>477462925</v>
      </c>
      <c r="E269" s="21">
        <f>+E282+E284+E289+E293+E270+E276</f>
        <v>656089091</v>
      </c>
      <c r="F269" s="21">
        <f>+F282+F284+F289+F293+F270+F276</f>
        <v>513907654</v>
      </c>
      <c r="G269" s="28">
        <f t="shared" si="51"/>
        <v>142181437</v>
      </c>
      <c r="H269" s="23"/>
      <c r="I269" s="22">
        <f t="shared" si="52"/>
        <v>0.78328943591595246</v>
      </c>
      <c r="J269" s="10"/>
    </row>
    <row r="270" spans="1:10" ht="13.8" x14ac:dyDescent="0.3">
      <c r="A270" s="31" t="s">
        <v>307</v>
      </c>
      <c r="B270" s="18" t="s">
        <v>308</v>
      </c>
      <c r="C270" s="23"/>
      <c r="D270" s="21">
        <f>SUM(D274:D275)</f>
        <v>117837000</v>
      </c>
      <c r="E270" s="21">
        <f t="shared" ref="E270:F270" si="82">SUM(E274:E275)</f>
        <v>152115446</v>
      </c>
      <c r="F270" s="21">
        <f t="shared" si="82"/>
        <v>99341715</v>
      </c>
      <c r="G270" s="28">
        <f t="shared" si="51"/>
        <v>52773731</v>
      </c>
      <c r="H270" s="23"/>
      <c r="I270" s="22">
        <f>+F270/E270</f>
        <v>0.65306790081002031</v>
      </c>
      <c r="J270" s="10"/>
    </row>
    <row r="271" spans="1:10" ht="13.8" hidden="1" x14ac:dyDescent="0.3">
      <c r="A271" s="30" t="s">
        <v>461</v>
      </c>
      <c r="B271" s="24" t="s">
        <v>308</v>
      </c>
      <c r="C271" s="23"/>
      <c r="D271" s="26">
        <v>0</v>
      </c>
      <c r="E271" s="26">
        <v>0</v>
      </c>
      <c r="F271" s="26">
        <v>0</v>
      </c>
      <c r="G271" s="29">
        <f t="shared" si="51"/>
        <v>0</v>
      </c>
      <c r="H271" s="25"/>
      <c r="I271" s="27" t="e">
        <f t="shared" si="52"/>
        <v>#DIV/0!</v>
      </c>
      <c r="J271" s="10"/>
    </row>
    <row r="272" spans="1:10" ht="13.8" hidden="1" x14ac:dyDescent="0.3">
      <c r="A272" s="30" t="s">
        <v>462</v>
      </c>
      <c r="B272" s="24" t="s">
        <v>308</v>
      </c>
      <c r="C272" s="23"/>
      <c r="D272" s="26">
        <v>0</v>
      </c>
      <c r="E272" s="26">
        <v>0</v>
      </c>
      <c r="F272" s="26">
        <v>0</v>
      </c>
      <c r="G272" s="29">
        <f t="shared" si="51"/>
        <v>0</v>
      </c>
      <c r="H272" s="25"/>
      <c r="I272" s="27" t="e">
        <f t="shared" si="52"/>
        <v>#DIV/0!</v>
      </c>
      <c r="J272" s="10"/>
    </row>
    <row r="273" spans="1:10" ht="13.8" hidden="1" x14ac:dyDescent="0.3">
      <c r="A273" s="30" t="s">
        <v>485</v>
      </c>
      <c r="B273" s="24" t="s">
        <v>308</v>
      </c>
      <c r="C273" s="23"/>
      <c r="D273" s="26">
        <v>0</v>
      </c>
      <c r="E273" s="26">
        <v>0</v>
      </c>
      <c r="F273" s="26">
        <v>0</v>
      </c>
      <c r="G273" s="29">
        <f t="shared" si="51"/>
        <v>0</v>
      </c>
      <c r="H273" s="25"/>
      <c r="I273" s="27" t="e">
        <f t="shared" si="52"/>
        <v>#DIV/0!</v>
      </c>
      <c r="J273" s="10"/>
    </row>
    <row r="274" spans="1:10" ht="13.8" x14ac:dyDescent="0.3">
      <c r="A274" s="30" t="s">
        <v>309</v>
      </c>
      <c r="B274" s="24" t="s">
        <v>308</v>
      </c>
      <c r="C274" s="25"/>
      <c r="D274" s="26">
        <v>117837000</v>
      </c>
      <c r="E274" s="26">
        <v>118153683</v>
      </c>
      <c r="F274" s="26">
        <v>65379952</v>
      </c>
      <c r="G274" s="29">
        <f t="shared" si="51"/>
        <v>52773731</v>
      </c>
      <c r="H274" s="25"/>
      <c r="I274" s="27">
        <f t="shared" si="52"/>
        <v>0.55334671201066155</v>
      </c>
      <c r="J274" s="10"/>
    </row>
    <row r="275" spans="1:10" ht="13.8" x14ac:dyDescent="0.3">
      <c r="A275" s="30" t="s">
        <v>532</v>
      </c>
      <c r="B275" s="24" t="s">
        <v>308</v>
      </c>
      <c r="C275" s="25"/>
      <c r="D275" s="26">
        <v>0</v>
      </c>
      <c r="E275" s="26">
        <v>33961763</v>
      </c>
      <c r="F275" s="26">
        <v>33961763</v>
      </c>
      <c r="G275" s="29">
        <f t="shared" ref="G275" si="83">+E275-F275</f>
        <v>0</v>
      </c>
      <c r="H275" s="25"/>
      <c r="I275" s="27">
        <f t="shared" ref="I275" si="84">+F275/E275</f>
        <v>1</v>
      </c>
      <c r="J275" s="10"/>
    </row>
    <row r="276" spans="1:10" ht="13.8" x14ac:dyDescent="0.3">
      <c r="A276" s="31" t="s">
        <v>310</v>
      </c>
      <c r="B276" s="18" t="s">
        <v>311</v>
      </c>
      <c r="C276" s="23"/>
      <c r="D276" s="21">
        <f>SUM(D277:D281)</f>
        <v>150000000</v>
      </c>
      <c r="E276" s="21">
        <f>SUM(E277:E281)</f>
        <v>249775313</v>
      </c>
      <c r="F276" s="21">
        <f>SUM(F277:F281)</f>
        <v>203508729</v>
      </c>
      <c r="G276" s="28">
        <f t="shared" si="51"/>
        <v>46266584</v>
      </c>
      <c r="H276" s="23"/>
      <c r="I276" s="22">
        <f t="shared" si="52"/>
        <v>0.81476718637922396</v>
      </c>
      <c r="J276" s="10"/>
    </row>
    <row r="277" spans="1:10" ht="13.8" x14ac:dyDescent="0.3">
      <c r="A277" s="30" t="s">
        <v>463</v>
      </c>
      <c r="B277" s="24" t="s">
        <v>311</v>
      </c>
      <c r="C277" s="23"/>
      <c r="D277" s="26">
        <v>0</v>
      </c>
      <c r="E277" s="26">
        <v>0</v>
      </c>
      <c r="F277" s="26">
        <v>0</v>
      </c>
      <c r="G277" s="29">
        <f t="shared" si="51"/>
        <v>0</v>
      </c>
      <c r="H277" s="25"/>
      <c r="I277" s="27" t="e">
        <f t="shared" si="52"/>
        <v>#DIV/0!</v>
      </c>
      <c r="J277" s="10"/>
    </row>
    <row r="278" spans="1:10" ht="13.8" x14ac:dyDescent="0.3">
      <c r="A278" s="30" t="s">
        <v>312</v>
      </c>
      <c r="B278" s="24" t="s">
        <v>311</v>
      </c>
      <c r="C278" s="25"/>
      <c r="D278" s="26">
        <v>80000000</v>
      </c>
      <c r="E278" s="26">
        <v>149775313</v>
      </c>
      <c r="F278" s="26">
        <v>148140401</v>
      </c>
      <c r="G278" s="29">
        <f t="shared" si="51"/>
        <v>1634912</v>
      </c>
      <c r="H278" s="25"/>
      <c r="I278" s="27">
        <f t="shared" si="52"/>
        <v>0.98908423579792482</v>
      </c>
      <c r="J278" s="10"/>
    </row>
    <row r="279" spans="1:10" ht="13.8" x14ac:dyDescent="0.3">
      <c r="A279" s="30" t="s">
        <v>521</v>
      </c>
      <c r="B279" s="24" t="s">
        <v>311</v>
      </c>
      <c r="C279" s="25"/>
      <c r="D279" s="26">
        <v>0</v>
      </c>
      <c r="E279" s="26">
        <v>30000000</v>
      </c>
      <c r="F279" s="26">
        <v>30000000</v>
      </c>
      <c r="G279" s="29">
        <f t="shared" ref="G279" si="85">+E279-F279</f>
        <v>0</v>
      </c>
      <c r="H279" s="25"/>
      <c r="I279" s="27">
        <f t="shared" ref="I279" si="86">+F279/E279</f>
        <v>1</v>
      </c>
      <c r="J279" s="10"/>
    </row>
    <row r="280" spans="1:10" ht="13.8" hidden="1" x14ac:dyDescent="0.3">
      <c r="A280" s="30" t="s">
        <v>413</v>
      </c>
      <c r="B280" s="24" t="s">
        <v>314</v>
      </c>
      <c r="C280" s="25"/>
      <c r="D280" s="26">
        <v>0</v>
      </c>
      <c r="E280" s="26">
        <v>0</v>
      </c>
      <c r="F280" s="26">
        <v>0</v>
      </c>
      <c r="G280" s="29">
        <f t="shared" si="51"/>
        <v>0</v>
      </c>
      <c r="H280" s="25"/>
      <c r="I280" s="27" t="e">
        <f t="shared" si="52"/>
        <v>#DIV/0!</v>
      </c>
      <c r="J280" s="10"/>
    </row>
    <row r="281" spans="1:10" ht="13.8" x14ac:dyDescent="0.3">
      <c r="A281" s="30" t="s">
        <v>313</v>
      </c>
      <c r="B281" s="24" t="s">
        <v>314</v>
      </c>
      <c r="C281" s="25"/>
      <c r="D281" s="26">
        <v>70000000</v>
      </c>
      <c r="E281" s="26">
        <v>70000000</v>
      </c>
      <c r="F281" s="26">
        <v>25368328</v>
      </c>
      <c r="G281" s="29">
        <f t="shared" si="51"/>
        <v>44631672</v>
      </c>
      <c r="H281" s="25"/>
      <c r="I281" s="27">
        <f t="shared" si="52"/>
        <v>0.36240468571428569</v>
      </c>
      <c r="J281" s="10"/>
    </row>
    <row r="282" spans="1:10" ht="13.8" x14ac:dyDescent="0.3">
      <c r="A282" s="18" t="s">
        <v>230</v>
      </c>
      <c r="B282" s="18" t="s">
        <v>231</v>
      </c>
      <c r="C282" s="23"/>
      <c r="D282" s="21">
        <f>+D283</f>
        <v>29625925</v>
      </c>
      <c r="E282" s="21">
        <f>+E283</f>
        <v>29625925</v>
      </c>
      <c r="F282" s="21">
        <f>+F283</f>
        <v>29625925</v>
      </c>
      <c r="G282" s="28">
        <f t="shared" si="51"/>
        <v>0</v>
      </c>
      <c r="H282" s="23"/>
      <c r="I282" s="22">
        <f t="shared" si="52"/>
        <v>1</v>
      </c>
      <c r="J282" s="10"/>
    </row>
    <row r="283" spans="1:10" ht="13.8" x14ac:dyDescent="0.3">
      <c r="A283" s="24" t="s">
        <v>232</v>
      </c>
      <c r="B283" s="24" t="s">
        <v>233</v>
      </c>
      <c r="C283" s="25"/>
      <c r="D283" s="26">
        <v>29625925</v>
      </c>
      <c r="E283" s="26">
        <v>29625925</v>
      </c>
      <c r="F283" s="26">
        <v>29625925</v>
      </c>
      <c r="G283" s="29">
        <f t="shared" si="51"/>
        <v>0</v>
      </c>
      <c r="H283" s="25"/>
      <c r="I283" s="27">
        <f t="shared" si="52"/>
        <v>1</v>
      </c>
      <c r="J283" s="10"/>
    </row>
    <row r="284" spans="1:10" ht="13.8" x14ac:dyDescent="0.3">
      <c r="A284" s="18" t="s">
        <v>234</v>
      </c>
      <c r="B284" s="18" t="s">
        <v>235</v>
      </c>
      <c r="C284" s="23"/>
      <c r="D284" s="21">
        <f>SUM(D285:D288)</f>
        <v>120000000</v>
      </c>
      <c r="E284" s="21">
        <f t="shared" ref="E284:F284" si="87">SUM(E285:E288)</f>
        <v>164572407</v>
      </c>
      <c r="F284" s="21">
        <f t="shared" si="87"/>
        <v>121431285</v>
      </c>
      <c r="G284" s="28">
        <f t="shared" si="51"/>
        <v>43141122</v>
      </c>
      <c r="H284" s="23"/>
      <c r="I284" s="22">
        <f t="shared" si="52"/>
        <v>0.73785932413323696</v>
      </c>
      <c r="J284" s="10"/>
    </row>
    <row r="285" spans="1:10" ht="13.8" x14ac:dyDescent="0.3">
      <c r="A285" s="30" t="s">
        <v>514</v>
      </c>
      <c r="B285" s="24" t="s">
        <v>237</v>
      </c>
      <c r="C285" s="25"/>
      <c r="D285" s="26">
        <v>0</v>
      </c>
      <c r="E285" s="26">
        <v>42953123</v>
      </c>
      <c r="F285" s="26">
        <v>0</v>
      </c>
      <c r="G285" s="29">
        <f t="shared" ref="G285" si="88">+E285-F285</f>
        <v>42953123</v>
      </c>
      <c r="H285" s="25"/>
      <c r="I285" s="27">
        <f t="shared" ref="I285" si="89">+F285/E285</f>
        <v>0</v>
      </c>
      <c r="J285" s="10"/>
    </row>
    <row r="286" spans="1:10" ht="13.8" x14ac:dyDescent="0.3">
      <c r="A286" s="24" t="s">
        <v>236</v>
      </c>
      <c r="B286" s="24" t="s">
        <v>237</v>
      </c>
      <c r="C286" s="25"/>
      <c r="D286" s="26">
        <v>120000000</v>
      </c>
      <c r="E286" s="26">
        <v>120000000</v>
      </c>
      <c r="F286" s="26">
        <v>120000000</v>
      </c>
      <c r="G286" s="29">
        <f t="shared" si="51"/>
        <v>0</v>
      </c>
      <c r="H286" s="25"/>
      <c r="I286" s="27">
        <f t="shared" si="52"/>
        <v>1</v>
      </c>
      <c r="J286" s="10"/>
    </row>
    <row r="287" spans="1:10" ht="13.8" x14ac:dyDescent="0.3">
      <c r="A287" s="30" t="s">
        <v>464</v>
      </c>
      <c r="B287" s="24" t="s">
        <v>237</v>
      </c>
      <c r="C287" s="25"/>
      <c r="D287" s="26">
        <v>0</v>
      </c>
      <c r="E287" s="26">
        <v>0</v>
      </c>
      <c r="F287" s="26">
        <v>0</v>
      </c>
      <c r="G287" s="29">
        <f t="shared" ref="G287" si="90">+E287-F287</f>
        <v>0</v>
      </c>
      <c r="H287" s="25"/>
      <c r="I287" s="27" t="e">
        <f t="shared" si="52"/>
        <v>#DIV/0!</v>
      </c>
      <c r="J287" s="10"/>
    </row>
    <row r="288" spans="1:10" ht="13.8" x14ac:dyDescent="0.3">
      <c r="A288" s="30" t="s">
        <v>515</v>
      </c>
      <c r="B288" s="24" t="s">
        <v>516</v>
      </c>
      <c r="C288" s="25"/>
      <c r="D288" s="26">
        <v>0</v>
      </c>
      <c r="E288" s="26">
        <v>1619284</v>
      </c>
      <c r="F288" s="26">
        <v>1431285</v>
      </c>
      <c r="G288" s="29">
        <f t="shared" ref="G288" si="91">+E288-F288</f>
        <v>187999</v>
      </c>
      <c r="H288" s="25"/>
      <c r="I288" s="27">
        <f t="shared" ref="I288" si="92">+F288/E288</f>
        <v>0.88389992119974015</v>
      </c>
      <c r="J288" s="10"/>
    </row>
    <row r="289" spans="1:10" ht="13.8" x14ac:dyDescent="0.3">
      <c r="A289" s="18" t="s">
        <v>238</v>
      </c>
      <c r="B289" s="18" t="s">
        <v>239</v>
      </c>
      <c r="C289" s="23"/>
      <c r="D289" s="21">
        <f>SUM(D290:D292)</f>
        <v>60000000</v>
      </c>
      <c r="E289" s="21">
        <f>SUM(E290:E292)</f>
        <v>60000000</v>
      </c>
      <c r="F289" s="21">
        <f>SUM(F290:F292)</f>
        <v>60000000</v>
      </c>
      <c r="G289" s="28">
        <f t="shared" si="51"/>
        <v>0</v>
      </c>
      <c r="H289" s="23"/>
      <c r="I289" s="22">
        <f t="shared" si="52"/>
        <v>1</v>
      </c>
      <c r="J289" s="10"/>
    </row>
    <row r="290" spans="1:10" ht="13.8" hidden="1" x14ac:dyDescent="0.3">
      <c r="A290" s="30" t="s">
        <v>374</v>
      </c>
      <c r="B290" s="24" t="s">
        <v>376</v>
      </c>
      <c r="C290" s="25"/>
      <c r="D290" s="26">
        <v>0</v>
      </c>
      <c r="E290" s="26">
        <v>0</v>
      </c>
      <c r="F290" s="26">
        <v>0</v>
      </c>
      <c r="G290" s="29">
        <f t="shared" ref="G290:G291" si="93">+E290-F290</f>
        <v>0</v>
      </c>
      <c r="H290" s="25"/>
      <c r="I290" s="27" t="e">
        <f t="shared" si="52"/>
        <v>#DIV/0!</v>
      </c>
      <c r="J290" s="10"/>
    </row>
    <row r="291" spans="1:10" ht="13.8" hidden="1" x14ac:dyDescent="0.3">
      <c r="A291" s="30" t="s">
        <v>375</v>
      </c>
      <c r="B291" s="24" t="s">
        <v>377</v>
      </c>
      <c r="C291" s="25"/>
      <c r="D291" s="26">
        <v>0</v>
      </c>
      <c r="E291" s="26">
        <v>0</v>
      </c>
      <c r="F291" s="26">
        <v>0</v>
      </c>
      <c r="G291" s="29">
        <f t="shared" si="93"/>
        <v>0</v>
      </c>
      <c r="H291" s="25"/>
      <c r="I291" s="27" t="e">
        <f t="shared" si="52"/>
        <v>#DIV/0!</v>
      </c>
      <c r="J291" s="10"/>
    </row>
    <row r="292" spans="1:10" ht="13.8" x14ac:dyDescent="0.3">
      <c r="A292" s="24" t="s">
        <v>240</v>
      </c>
      <c r="B292" s="24" t="s">
        <v>241</v>
      </c>
      <c r="C292" s="25"/>
      <c r="D292" s="26">
        <v>60000000</v>
      </c>
      <c r="E292" s="26">
        <v>60000000</v>
      </c>
      <c r="F292" s="26">
        <v>60000000</v>
      </c>
      <c r="G292" s="29">
        <f t="shared" si="51"/>
        <v>0</v>
      </c>
      <c r="H292" s="25"/>
      <c r="I292" s="27">
        <f t="shared" si="52"/>
        <v>1</v>
      </c>
      <c r="J292" s="10"/>
    </row>
    <row r="293" spans="1:10" ht="13.8" x14ac:dyDescent="0.3">
      <c r="A293" s="18" t="s">
        <v>242</v>
      </c>
      <c r="B293" s="18" t="s">
        <v>243</v>
      </c>
      <c r="C293" s="23"/>
      <c r="D293" s="21">
        <f>+D294</f>
        <v>0</v>
      </c>
      <c r="E293" s="21">
        <f>+E294</f>
        <v>0</v>
      </c>
      <c r="F293" s="21">
        <f>+F294</f>
        <v>0</v>
      </c>
      <c r="G293" s="28">
        <f t="shared" si="51"/>
        <v>0</v>
      </c>
      <c r="H293" s="23"/>
      <c r="I293" s="22" t="e">
        <f t="shared" si="52"/>
        <v>#DIV/0!</v>
      </c>
      <c r="J293" s="10"/>
    </row>
    <row r="294" spans="1:10" ht="13.8" x14ac:dyDescent="0.3">
      <c r="A294" s="24" t="s">
        <v>244</v>
      </c>
      <c r="B294" s="24" t="s">
        <v>245</v>
      </c>
      <c r="C294" s="25"/>
      <c r="D294" s="26">
        <v>0</v>
      </c>
      <c r="E294" s="26">
        <v>0</v>
      </c>
      <c r="F294" s="26">
        <v>0</v>
      </c>
      <c r="G294" s="29">
        <f t="shared" si="51"/>
        <v>0</v>
      </c>
      <c r="H294" s="25"/>
      <c r="I294" s="27" t="e">
        <f t="shared" si="52"/>
        <v>#DIV/0!</v>
      </c>
      <c r="J294" s="10"/>
    </row>
    <row r="295" spans="1:10" ht="13.8" x14ac:dyDescent="0.3">
      <c r="A295" s="31" t="s">
        <v>517</v>
      </c>
      <c r="B295" s="18" t="s">
        <v>247</v>
      </c>
      <c r="C295" s="23"/>
      <c r="D295" s="21">
        <f>SUM(D296:D297)</f>
        <v>436880000</v>
      </c>
      <c r="E295" s="21">
        <f t="shared" ref="E295:F295" si="94">SUM(E296:E297)</f>
        <v>419308580</v>
      </c>
      <c r="F295" s="21">
        <f t="shared" si="94"/>
        <v>260882762</v>
      </c>
      <c r="G295" s="28">
        <f t="shared" si="51"/>
        <v>158425818</v>
      </c>
      <c r="H295" s="23"/>
      <c r="I295" s="22">
        <f t="shared" si="52"/>
        <v>0.62217367934612733</v>
      </c>
      <c r="J295" s="10"/>
    </row>
    <row r="296" spans="1:10" ht="13.8" x14ac:dyDescent="0.3">
      <c r="A296" s="30" t="s">
        <v>533</v>
      </c>
      <c r="B296" s="24" t="s">
        <v>247</v>
      </c>
      <c r="C296" s="23"/>
      <c r="D296" s="26">
        <v>0</v>
      </c>
      <c r="E296" s="26">
        <v>45041484</v>
      </c>
      <c r="F296" s="26">
        <v>18661035</v>
      </c>
      <c r="G296" s="29">
        <f t="shared" ref="G296" si="95">+E296-F296</f>
        <v>26380449</v>
      </c>
      <c r="H296" s="25"/>
      <c r="I296" s="27">
        <f t="shared" ref="I296" si="96">+F296/E296</f>
        <v>0.41430773018047096</v>
      </c>
      <c r="J296" s="10"/>
    </row>
    <row r="297" spans="1:10" ht="13.8" x14ac:dyDescent="0.3">
      <c r="A297" s="30" t="s">
        <v>518</v>
      </c>
      <c r="B297" s="24" t="s">
        <v>247</v>
      </c>
      <c r="C297" s="25"/>
      <c r="D297" s="26">
        <v>436880000</v>
      </c>
      <c r="E297" s="26">
        <v>374267096</v>
      </c>
      <c r="F297" s="26">
        <v>242221727</v>
      </c>
      <c r="G297" s="29">
        <f t="shared" si="51"/>
        <v>132045369</v>
      </c>
      <c r="H297" s="25"/>
      <c r="I297" s="27">
        <f t="shared" si="52"/>
        <v>0.64718947935513949</v>
      </c>
      <c r="J297" s="10"/>
    </row>
    <row r="298" spans="1:10" ht="13.8" x14ac:dyDescent="0.3">
      <c r="A298" s="31" t="s">
        <v>315</v>
      </c>
      <c r="B298" s="18" t="s">
        <v>316</v>
      </c>
      <c r="C298" s="23"/>
      <c r="D298" s="21">
        <f>SUM(D299:D301)</f>
        <v>450000000</v>
      </c>
      <c r="E298" s="21">
        <f t="shared" ref="E298:F298" si="97">SUM(E299:E301)</f>
        <v>593967392</v>
      </c>
      <c r="F298" s="21">
        <f t="shared" si="97"/>
        <v>299983616</v>
      </c>
      <c r="G298" s="28">
        <f t="shared" si="51"/>
        <v>293983776</v>
      </c>
      <c r="H298" s="23"/>
      <c r="I298" s="22">
        <f t="shared" si="52"/>
        <v>0.50505064762881802</v>
      </c>
      <c r="J298" s="10"/>
    </row>
    <row r="299" spans="1:10" ht="13.8" x14ac:dyDescent="0.3">
      <c r="A299" s="30" t="s">
        <v>556</v>
      </c>
      <c r="B299" s="24" t="s">
        <v>316</v>
      </c>
      <c r="C299" s="25"/>
      <c r="D299" s="26">
        <v>0</v>
      </c>
      <c r="E299" s="26">
        <v>60000000</v>
      </c>
      <c r="F299" s="26">
        <v>0</v>
      </c>
      <c r="G299" s="29">
        <f t="shared" ref="G299" si="98">+E299-F299</f>
        <v>60000000</v>
      </c>
      <c r="H299" s="25"/>
      <c r="I299" s="27">
        <f t="shared" ref="I299" si="99">+F299/E299</f>
        <v>0</v>
      </c>
      <c r="J299" s="10"/>
    </row>
    <row r="300" spans="1:10" ht="13.8" x14ac:dyDescent="0.3">
      <c r="A300" s="30" t="s">
        <v>317</v>
      </c>
      <c r="B300" s="24" t="s">
        <v>316</v>
      </c>
      <c r="C300" s="25"/>
      <c r="D300" s="26">
        <v>450000000</v>
      </c>
      <c r="E300" s="26">
        <v>450000000</v>
      </c>
      <c r="F300" s="26">
        <v>299983616</v>
      </c>
      <c r="G300" s="29">
        <f t="shared" si="51"/>
        <v>150016384</v>
      </c>
      <c r="H300" s="25"/>
      <c r="I300" s="27">
        <f t="shared" si="52"/>
        <v>0.66663025777777773</v>
      </c>
      <c r="J300" s="10"/>
    </row>
    <row r="301" spans="1:10" ht="13.8" x14ac:dyDescent="0.3">
      <c r="A301" s="30" t="s">
        <v>502</v>
      </c>
      <c r="B301" s="24" t="s">
        <v>316</v>
      </c>
      <c r="C301" s="25"/>
      <c r="D301" s="26">
        <v>0</v>
      </c>
      <c r="E301" s="26">
        <v>83967392</v>
      </c>
      <c r="F301" s="26">
        <v>0</v>
      </c>
      <c r="G301" s="29">
        <f t="shared" ref="G301" si="100">+E301-F301</f>
        <v>83967392</v>
      </c>
      <c r="H301" s="25"/>
      <c r="I301" s="27">
        <f t="shared" ref="I301" si="101">+F301/E301</f>
        <v>0</v>
      </c>
      <c r="J301" s="10"/>
    </row>
    <row r="302" spans="1:10" ht="13.8" x14ac:dyDescent="0.3">
      <c r="A302" s="18" t="s">
        <v>249</v>
      </c>
      <c r="B302" s="18" t="s">
        <v>266</v>
      </c>
      <c r="C302" s="23"/>
      <c r="D302" s="21">
        <f>+D303</f>
        <v>284521000</v>
      </c>
      <c r="E302" s="21">
        <f>+E303</f>
        <v>284521000</v>
      </c>
      <c r="F302" s="21">
        <f>+F303</f>
        <v>139025034</v>
      </c>
      <c r="G302" s="28">
        <f t="shared" si="51"/>
        <v>145495966</v>
      </c>
      <c r="H302" s="23"/>
      <c r="I302" s="22">
        <f t="shared" si="52"/>
        <v>0.48862837540989945</v>
      </c>
      <c r="J302" s="10"/>
    </row>
    <row r="303" spans="1:10" ht="13.8" x14ac:dyDescent="0.3">
      <c r="A303" s="18" t="s">
        <v>250</v>
      </c>
      <c r="B303" s="18" t="s">
        <v>266</v>
      </c>
      <c r="C303" s="23"/>
      <c r="D303" s="21">
        <f>+D304+D315</f>
        <v>284521000</v>
      </c>
      <c r="E303" s="21">
        <f>+E304+E315</f>
        <v>284521000</v>
      </c>
      <c r="F303" s="21">
        <f>+F304+F315</f>
        <v>139025034</v>
      </c>
      <c r="G303" s="28">
        <f t="shared" ref="G303:G325" si="102">+E303-F303</f>
        <v>145495966</v>
      </c>
      <c r="H303" s="23"/>
      <c r="I303" s="22">
        <f t="shared" ref="I303:I324" si="103">+F303/E303</f>
        <v>0.48862837540989945</v>
      </c>
      <c r="J303" s="10"/>
    </row>
    <row r="304" spans="1:10" ht="13.8" x14ac:dyDescent="0.3">
      <c r="A304" s="18" t="s">
        <v>251</v>
      </c>
      <c r="B304" s="18" t="s">
        <v>57</v>
      </c>
      <c r="C304" s="23"/>
      <c r="D304" s="21">
        <f>SUM(D305:D314)</f>
        <v>160696000</v>
      </c>
      <c r="E304" s="21">
        <f>SUM(E305:E314)</f>
        <v>125696000</v>
      </c>
      <c r="F304" s="21">
        <f>SUM(F305:F314)</f>
        <v>10780000</v>
      </c>
      <c r="G304" s="28">
        <f t="shared" si="102"/>
        <v>114916000</v>
      </c>
      <c r="H304" s="23"/>
      <c r="I304" s="22">
        <f t="shared" si="103"/>
        <v>8.5762474541751524E-2</v>
      </c>
      <c r="J304" s="10"/>
    </row>
    <row r="305" spans="1:10" ht="13.8" x14ac:dyDescent="0.3">
      <c r="A305" s="24" t="s">
        <v>252</v>
      </c>
      <c r="B305" s="24" t="s">
        <v>58</v>
      </c>
      <c r="C305" s="25"/>
      <c r="D305" s="26">
        <v>34500000</v>
      </c>
      <c r="E305" s="26">
        <v>34500000</v>
      </c>
      <c r="F305" s="26">
        <v>0</v>
      </c>
      <c r="G305" s="29">
        <f t="shared" si="102"/>
        <v>34500000</v>
      </c>
      <c r="H305" s="25"/>
      <c r="I305" s="27">
        <f t="shared" si="103"/>
        <v>0</v>
      </c>
      <c r="J305" s="10"/>
    </row>
    <row r="306" spans="1:10" ht="13.8" x14ac:dyDescent="0.3">
      <c r="A306" s="24" t="s">
        <v>253</v>
      </c>
      <c r="B306" s="24" t="s">
        <v>76</v>
      </c>
      <c r="C306" s="25"/>
      <c r="D306" s="26">
        <v>10780000</v>
      </c>
      <c r="E306" s="26">
        <v>10780000</v>
      </c>
      <c r="F306" s="26">
        <v>10780000</v>
      </c>
      <c r="G306" s="29">
        <f t="shared" si="102"/>
        <v>0</v>
      </c>
      <c r="H306" s="25"/>
      <c r="I306" s="27">
        <f t="shared" si="103"/>
        <v>1</v>
      </c>
      <c r="J306" s="10"/>
    </row>
    <row r="307" spans="1:10" ht="13.8" x14ac:dyDescent="0.3">
      <c r="A307" s="24" t="s">
        <v>254</v>
      </c>
      <c r="B307" s="24" t="s">
        <v>267</v>
      </c>
      <c r="C307" s="25"/>
      <c r="D307" s="26">
        <v>88400000</v>
      </c>
      <c r="E307" s="26">
        <v>53400000</v>
      </c>
      <c r="F307" s="26">
        <v>0</v>
      </c>
      <c r="G307" s="29">
        <f t="shared" si="102"/>
        <v>53400000</v>
      </c>
      <c r="H307" s="25"/>
      <c r="I307" s="27">
        <f t="shared" si="103"/>
        <v>0</v>
      </c>
      <c r="J307" s="10"/>
    </row>
    <row r="308" spans="1:10" ht="13.8" x14ac:dyDescent="0.3">
      <c r="A308" s="24" t="s">
        <v>255</v>
      </c>
      <c r="B308" s="24" t="s">
        <v>84</v>
      </c>
      <c r="C308" s="25"/>
      <c r="D308" s="26">
        <v>0</v>
      </c>
      <c r="E308" s="26">
        <v>0</v>
      </c>
      <c r="F308" s="26">
        <v>0</v>
      </c>
      <c r="G308" s="29">
        <f t="shared" si="102"/>
        <v>0</v>
      </c>
      <c r="H308" s="25"/>
      <c r="I308" s="27" t="e">
        <f t="shared" si="103"/>
        <v>#DIV/0!</v>
      </c>
      <c r="J308" s="10"/>
    </row>
    <row r="309" spans="1:10" ht="13.8" x14ac:dyDescent="0.3">
      <c r="A309" s="24" t="s">
        <v>256</v>
      </c>
      <c r="B309" s="24" t="s">
        <v>92</v>
      </c>
      <c r="C309" s="25"/>
      <c r="D309" s="26">
        <v>550000</v>
      </c>
      <c r="E309" s="26">
        <v>550000</v>
      </c>
      <c r="F309" s="26">
        <v>0</v>
      </c>
      <c r="G309" s="29">
        <f t="shared" si="102"/>
        <v>550000</v>
      </c>
      <c r="H309" s="25"/>
      <c r="I309" s="27">
        <f t="shared" si="103"/>
        <v>0</v>
      </c>
      <c r="J309" s="10"/>
    </row>
    <row r="310" spans="1:10" ht="13.8" x14ac:dyDescent="0.3">
      <c r="A310" s="24" t="s">
        <v>257</v>
      </c>
      <c r="B310" s="24" t="s">
        <v>268</v>
      </c>
      <c r="C310" s="25"/>
      <c r="D310" s="26">
        <v>550000</v>
      </c>
      <c r="E310" s="26">
        <v>550000</v>
      </c>
      <c r="F310" s="26">
        <v>0</v>
      </c>
      <c r="G310" s="29">
        <f t="shared" si="102"/>
        <v>550000</v>
      </c>
      <c r="H310" s="25"/>
      <c r="I310" s="27">
        <f t="shared" si="103"/>
        <v>0</v>
      </c>
      <c r="J310" s="10"/>
    </row>
    <row r="311" spans="1:10" ht="13.8" x14ac:dyDescent="0.3">
      <c r="A311" s="24" t="s">
        <v>258</v>
      </c>
      <c r="B311" s="24" t="s">
        <v>107</v>
      </c>
      <c r="C311" s="25"/>
      <c r="D311" s="26">
        <v>1100000</v>
      </c>
      <c r="E311" s="26">
        <v>1100000</v>
      </c>
      <c r="F311" s="26">
        <v>0</v>
      </c>
      <c r="G311" s="29">
        <f t="shared" si="102"/>
        <v>1100000</v>
      </c>
      <c r="H311" s="25"/>
      <c r="I311" s="27">
        <f t="shared" si="103"/>
        <v>0</v>
      </c>
      <c r="J311" s="10"/>
    </row>
    <row r="312" spans="1:10" ht="13.8" x14ac:dyDescent="0.3">
      <c r="A312" s="24" t="s">
        <v>259</v>
      </c>
      <c r="B312" s="24" t="s">
        <v>110</v>
      </c>
      <c r="C312" s="25"/>
      <c r="D312" s="26">
        <v>6468000</v>
      </c>
      <c r="E312" s="26">
        <v>6468000</v>
      </c>
      <c r="F312" s="26">
        <v>0</v>
      </c>
      <c r="G312" s="29">
        <f t="shared" si="102"/>
        <v>6468000</v>
      </c>
      <c r="H312" s="25"/>
      <c r="I312" s="27">
        <f t="shared" si="103"/>
        <v>0</v>
      </c>
      <c r="J312" s="10"/>
    </row>
    <row r="313" spans="1:10" ht="13.8" x14ac:dyDescent="0.3">
      <c r="A313" s="24" t="s">
        <v>260</v>
      </c>
      <c r="B313" s="24" t="s">
        <v>126</v>
      </c>
      <c r="C313" s="25"/>
      <c r="D313" s="26">
        <v>11880000</v>
      </c>
      <c r="E313" s="26">
        <v>11880000</v>
      </c>
      <c r="F313" s="26">
        <v>0</v>
      </c>
      <c r="G313" s="29">
        <f t="shared" si="102"/>
        <v>11880000</v>
      </c>
      <c r="H313" s="25"/>
      <c r="I313" s="27">
        <f t="shared" si="103"/>
        <v>0</v>
      </c>
      <c r="J313" s="10"/>
    </row>
    <row r="314" spans="1:10" ht="13.8" x14ac:dyDescent="0.3">
      <c r="A314" s="24" t="s">
        <v>261</v>
      </c>
      <c r="B314" s="24" t="s">
        <v>146</v>
      </c>
      <c r="C314" s="25"/>
      <c r="D314" s="26">
        <v>6468000</v>
      </c>
      <c r="E314" s="26">
        <v>6468000</v>
      </c>
      <c r="F314" s="26">
        <v>0</v>
      </c>
      <c r="G314" s="29">
        <f t="shared" si="102"/>
        <v>6468000</v>
      </c>
      <c r="H314" s="25"/>
      <c r="I314" s="27">
        <f t="shared" si="103"/>
        <v>0</v>
      </c>
      <c r="J314" s="10"/>
    </row>
    <row r="315" spans="1:10" ht="13.8" x14ac:dyDescent="0.3">
      <c r="A315" s="18" t="s">
        <v>262</v>
      </c>
      <c r="B315" s="18" t="s">
        <v>128</v>
      </c>
      <c r="C315" s="23"/>
      <c r="D315" s="21">
        <f>SUM(D316:D318)</f>
        <v>123825000</v>
      </c>
      <c r="E315" s="21">
        <f>SUM(E316:E318)</f>
        <v>158825000</v>
      </c>
      <c r="F315" s="21">
        <f>SUM(F316:F318)</f>
        <v>128245034</v>
      </c>
      <c r="G315" s="28">
        <f t="shared" si="102"/>
        <v>30579966</v>
      </c>
      <c r="H315" s="23"/>
      <c r="I315" s="22">
        <f t="shared" si="103"/>
        <v>0.80746125609948061</v>
      </c>
      <c r="J315" s="10"/>
    </row>
    <row r="316" spans="1:10" ht="13.8" x14ac:dyDescent="0.3">
      <c r="A316" s="24" t="s">
        <v>263</v>
      </c>
      <c r="B316" s="24" t="s">
        <v>209</v>
      </c>
      <c r="C316" s="25"/>
      <c r="D316" s="26">
        <v>114101000</v>
      </c>
      <c r="E316" s="26">
        <v>149101000</v>
      </c>
      <c r="F316" s="26">
        <v>125168884</v>
      </c>
      <c r="G316" s="29">
        <f t="shared" si="102"/>
        <v>23932116</v>
      </c>
      <c r="H316" s="25"/>
      <c r="I316" s="27">
        <f t="shared" si="103"/>
        <v>0.83949057350386647</v>
      </c>
      <c r="J316" s="10"/>
    </row>
    <row r="317" spans="1:10" ht="13.8" x14ac:dyDescent="0.3">
      <c r="A317" s="24" t="s">
        <v>264</v>
      </c>
      <c r="B317" s="24" t="s">
        <v>217</v>
      </c>
      <c r="C317" s="25"/>
      <c r="D317" s="26">
        <v>0</v>
      </c>
      <c r="E317" s="26">
        <v>0</v>
      </c>
      <c r="F317" s="26">
        <v>0</v>
      </c>
      <c r="G317" s="29">
        <f t="shared" si="102"/>
        <v>0</v>
      </c>
      <c r="H317" s="25"/>
      <c r="I317" s="27" t="e">
        <f t="shared" si="103"/>
        <v>#DIV/0!</v>
      </c>
      <c r="J317" s="10"/>
    </row>
    <row r="318" spans="1:10" ht="13.8" x14ac:dyDescent="0.3">
      <c r="A318" s="24" t="s">
        <v>265</v>
      </c>
      <c r="B318" s="24" t="s">
        <v>219</v>
      </c>
      <c r="C318" s="25"/>
      <c r="D318" s="26">
        <v>9724000</v>
      </c>
      <c r="E318" s="26">
        <v>9724000</v>
      </c>
      <c r="F318" s="26">
        <v>3076150</v>
      </c>
      <c r="G318" s="29">
        <f t="shared" si="102"/>
        <v>6647850</v>
      </c>
      <c r="H318" s="25"/>
      <c r="I318" s="27">
        <f t="shared" si="103"/>
        <v>0.31634615384615383</v>
      </c>
      <c r="J318" s="10"/>
    </row>
    <row r="319" spans="1:10" ht="13.8" x14ac:dyDescent="0.3">
      <c r="A319" s="18">
        <v>24</v>
      </c>
      <c r="B319" s="18" t="s">
        <v>269</v>
      </c>
      <c r="C319" s="23"/>
      <c r="D319" s="21">
        <f>+D320+D324</f>
        <v>2594423256</v>
      </c>
      <c r="E319" s="21">
        <f>+E320+E324</f>
        <v>7377755525</v>
      </c>
      <c r="F319" s="21">
        <f>+F320+F324</f>
        <v>1140950428</v>
      </c>
      <c r="G319" s="28">
        <f t="shared" si="102"/>
        <v>6236805097</v>
      </c>
      <c r="H319" s="23"/>
      <c r="I319" s="22">
        <f t="shared" si="103"/>
        <v>0.15464736180723473</v>
      </c>
      <c r="J319" s="10"/>
    </row>
    <row r="320" spans="1:10" ht="13.8" x14ac:dyDescent="0.3">
      <c r="A320" s="18">
        <v>2402</v>
      </c>
      <c r="B320" s="18" t="s">
        <v>25</v>
      </c>
      <c r="C320" s="23"/>
      <c r="D320" s="21">
        <f t="shared" ref="D320:F322" si="104">+D321</f>
        <v>2594423256</v>
      </c>
      <c r="E320" s="21">
        <f t="shared" si="104"/>
        <v>7377755525</v>
      </c>
      <c r="F320" s="21">
        <f t="shared" si="104"/>
        <v>1140950428</v>
      </c>
      <c r="G320" s="28">
        <f t="shared" si="102"/>
        <v>6236805097</v>
      </c>
      <c r="H320" s="23"/>
      <c r="I320" s="22">
        <f t="shared" si="103"/>
        <v>0.15464736180723473</v>
      </c>
      <c r="J320" s="10"/>
    </row>
    <row r="321" spans="1:11" ht="13.8" x14ac:dyDescent="0.3">
      <c r="A321" s="18">
        <v>240201</v>
      </c>
      <c r="B321" s="18" t="s">
        <v>27</v>
      </c>
      <c r="C321" s="23"/>
      <c r="D321" s="21">
        <f t="shared" si="104"/>
        <v>2594423256</v>
      </c>
      <c r="E321" s="21">
        <f t="shared" si="104"/>
        <v>7377755525</v>
      </c>
      <c r="F321" s="21">
        <f t="shared" si="104"/>
        <v>1140950428</v>
      </c>
      <c r="G321" s="28">
        <f t="shared" si="102"/>
        <v>6236805097</v>
      </c>
      <c r="H321" s="23"/>
      <c r="I321" s="22">
        <f t="shared" si="103"/>
        <v>0.15464736180723473</v>
      </c>
      <c r="J321" s="10"/>
      <c r="K321" s="33"/>
    </row>
    <row r="322" spans="1:11" ht="13.8" x14ac:dyDescent="0.3">
      <c r="A322" s="18">
        <v>24020101</v>
      </c>
      <c r="B322" s="18" t="s">
        <v>29</v>
      </c>
      <c r="C322" s="23"/>
      <c r="D322" s="21">
        <f t="shared" si="104"/>
        <v>2594423256</v>
      </c>
      <c r="E322" s="21">
        <f t="shared" si="104"/>
        <v>7377755525</v>
      </c>
      <c r="F322" s="21">
        <f t="shared" si="104"/>
        <v>1140950428</v>
      </c>
      <c r="G322" s="28">
        <f t="shared" si="102"/>
        <v>6236805097</v>
      </c>
      <c r="H322" s="23"/>
      <c r="I322" s="22">
        <f t="shared" si="103"/>
        <v>0.15464736180723473</v>
      </c>
      <c r="J322" s="10"/>
    </row>
    <row r="323" spans="1:11" ht="13.8" x14ac:dyDescent="0.3">
      <c r="A323" s="24">
        <v>2402010101</v>
      </c>
      <c r="B323" s="24" t="s">
        <v>31</v>
      </c>
      <c r="C323" s="25"/>
      <c r="D323" s="26">
        <v>2594423256</v>
      </c>
      <c r="E323" s="26">
        <v>7377755525</v>
      </c>
      <c r="F323" s="26">
        <v>1140950428</v>
      </c>
      <c r="G323" s="29">
        <f t="shared" si="102"/>
        <v>6236805097</v>
      </c>
      <c r="H323" s="25"/>
      <c r="I323" s="27">
        <f t="shared" si="103"/>
        <v>0.15464736180723473</v>
      </c>
      <c r="J323" s="10"/>
    </row>
    <row r="324" spans="1:11" ht="13.8" hidden="1" x14ac:dyDescent="0.3">
      <c r="A324" s="18">
        <v>240202</v>
      </c>
      <c r="B324" s="18" t="s">
        <v>55</v>
      </c>
      <c r="C324" s="23"/>
      <c r="D324" s="21">
        <f>+D325</f>
        <v>0</v>
      </c>
      <c r="E324" s="21">
        <f>+E325</f>
        <v>0</v>
      </c>
      <c r="F324" s="21">
        <f>+F325</f>
        <v>0</v>
      </c>
      <c r="G324" s="28">
        <f t="shared" si="102"/>
        <v>0</v>
      </c>
      <c r="H324" s="23"/>
      <c r="I324" s="22" t="e">
        <f t="shared" si="103"/>
        <v>#DIV/0!</v>
      </c>
      <c r="J324" s="10"/>
    </row>
    <row r="325" spans="1:11" ht="13.8" hidden="1" x14ac:dyDescent="0.3">
      <c r="A325" s="24">
        <v>24020202</v>
      </c>
      <c r="B325" s="24" t="s">
        <v>128</v>
      </c>
      <c r="C325" s="25"/>
      <c r="D325" s="26"/>
      <c r="E325" s="26"/>
      <c r="F325" s="26"/>
      <c r="G325" s="29">
        <f t="shared" si="102"/>
        <v>0</v>
      </c>
      <c r="H325" s="25"/>
      <c r="I325" s="27">
        <v>0</v>
      </c>
      <c r="J325" s="10"/>
    </row>
    <row r="326" spans="1:11" ht="10.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0"/>
    </row>
    <row r="327" spans="1:11" ht="12.75" customHeight="1" x14ac:dyDescent="0.25">
      <c r="A327" s="11" t="s">
        <v>19</v>
      </c>
      <c r="B327" s="12" t="s">
        <v>20</v>
      </c>
      <c r="C327" s="13"/>
      <c r="D327" s="11"/>
      <c r="E327" s="11"/>
      <c r="F327" s="11"/>
      <c r="G327" s="11"/>
      <c r="H327" s="11"/>
      <c r="I327" s="11"/>
      <c r="J327" s="10"/>
    </row>
    <row r="328" spans="1:11" ht="13.2" x14ac:dyDescent="0.25">
      <c r="A328" s="11"/>
      <c r="B328" s="11" t="s">
        <v>21</v>
      </c>
      <c r="C328" s="13"/>
      <c r="D328" s="11"/>
      <c r="E328" s="11"/>
      <c r="F328" s="11"/>
      <c r="G328" s="11"/>
      <c r="H328" s="11"/>
      <c r="I328" s="11"/>
      <c r="J328" s="10"/>
    </row>
    <row r="329" spans="1:11" ht="12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0"/>
    </row>
    <row r="330" spans="1:11" ht="39" customHeight="1" x14ac:dyDescent="0.25">
      <c r="A330" s="54" t="s">
        <v>22</v>
      </c>
      <c r="B330" s="55"/>
      <c r="C330" s="55"/>
      <c r="D330" s="55"/>
      <c r="E330" s="55"/>
      <c r="F330" s="55"/>
      <c r="G330" s="55"/>
      <c r="H330" s="55"/>
      <c r="I330" s="55"/>
      <c r="J330" s="10"/>
    </row>
    <row r="331" spans="1:11" ht="12.75" customHeight="1" x14ac:dyDescent="0.25">
      <c r="J331" s="10"/>
    </row>
    <row r="332" spans="1:11" ht="12.75" customHeight="1" x14ac:dyDescent="0.25">
      <c r="J332" s="10"/>
    </row>
    <row r="333" spans="1:11" ht="12.75" customHeight="1" x14ac:dyDescent="0.25">
      <c r="J333" s="10"/>
    </row>
    <row r="334" spans="1:11" ht="12.75" customHeight="1" x14ac:dyDescent="0.25">
      <c r="J334" s="10"/>
    </row>
    <row r="335" spans="1:11" ht="12.75" customHeight="1" x14ac:dyDescent="0.25">
      <c r="J335" s="10"/>
    </row>
    <row r="336" spans="1:11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  <row r="1267" spans="10:10" ht="12.75" customHeight="1" x14ac:dyDescent="0.25">
      <c r="J1267" s="10"/>
    </row>
    <row r="1268" spans="10:10" ht="12.75" customHeight="1" x14ac:dyDescent="0.25">
      <c r="J1268" s="10"/>
    </row>
    <row r="1269" spans="10:10" ht="12.75" customHeight="1" x14ac:dyDescent="0.25">
      <c r="J1269" s="10"/>
    </row>
    <row r="1270" spans="10:10" ht="12.75" customHeight="1" x14ac:dyDescent="0.25">
      <c r="J1270" s="10"/>
    </row>
    <row r="1271" spans="10:10" ht="12.75" customHeight="1" x14ac:dyDescent="0.25">
      <c r="J1271" s="10"/>
    </row>
    <row r="1272" spans="10:10" ht="12.75" customHeight="1" x14ac:dyDescent="0.25">
      <c r="J1272" s="10"/>
    </row>
    <row r="1273" spans="10:10" ht="12.75" customHeight="1" x14ac:dyDescent="0.25">
      <c r="J1273" s="10"/>
    </row>
    <row r="1274" spans="10:10" ht="12.75" customHeight="1" x14ac:dyDescent="0.25">
      <c r="J1274" s="10"/>
    </row>
    <row r="1275" spans="10:10" ht="12.75" customHeight="1" x14ac:dyDescent="0.25">
      <c r="J1275" s="10"/>
    </row>
    <row r="1276" spans="10:10" ht="12.75" customHeight="1" x14ac:dyDescent="0.25">
      <c r="J1276" s="10"/>
    </row>
    <row r="1277" spans="10:10" ht="12.75" customHeight="1" x14ac:dyDescent="0.25">
      <c r="J1277" s="10"/>
    </row>
    <row r="1278" spans="10:10" ht="12.75" customHeight="1" x14ac:dyDescent="0.25">
      <c r="J1278" s="10"/>
    </row>
    <row r="1279" spans="10:10" ht="12.75" customHeight="1" x14ac:dyDescent="0.25">
      <c r="J1279" s="10"/>
    </row>
    <row r="1280" spans="10:10" ht="12.75" customHeight="1" x14ac:dyDescent="0.25">
      <c r="J1280" s="10"/>
    </row>
    <row r="1281" spans="10:10" ht="12.75" customHeight="1" x14ac:dyDescent="0.25">
      <c r="J1281" s="10"/>
    </row>
    <row r="1282" spans="10:10" ht="12.75" customHeight="1" x14ac:dyDescent="0.25">
      <c r="J1282" s="10"/>
    </row>
    <row r="1283" spans="10:10" ht="12.75" customHeight="1" x14ac:dyDescent="0.25">
      <c r="J1283" s="10"/>
    </row>
    <row r="1284" spans="10:10" ht="12.75" customHeight="1" x14ac:dyDescent="0.25">
      <c r="J1284" s="10"/>
    </row>
    <row r="1285" spans="10:10" ht="12.75" customHeight="1" x14ac:dyDescent="0.25">
      <c r="J1285" s="10"/>
    </row>
    <row r="1286" spans="10:10" ht="12.75" customHeight="1" x14ac:dyDescent="0.25">
      <c r="J1286" s="10"/>
    </row>
    <row r="1287" spans="10:10" ht="12.75" customHeight="1" x14ac:dyDescent="0.25">
      <c r="J1287" s="10"/>
    </row>
    <row r="1288" spans="10:10" ht="12.75" customHeight="1" x14ac:dyDescent="0.25">
      <c r="J1288" s="10"/>
    </row>
    <row r="1289" spans="10:10" ht="12.75" customHeight="1" x14ac:dyDescent="0.25">
      <c r="J1289" s="10"/>
    </row>
    <row r="1290" spans="10:10" ht="12.75" customHeight="1" x14ac:dyDescent="0.25">
      <c r="J1290" s="10"/>
    </row>
    <row r="1291" spans="10:10" ht="12.75" customHeight="1" x14ac:dyDescent="0.25">
      <c r="J1291" s="10"/>
    </row>
    <row r="1292" spans="10:10" ht="12.75" customHeight="1" x14ac:dyDescent="0.25">
      <c r="J1292" s="10"/>
    </row>
    <row r="1293" spans="10:10" ht="12.75" customHeight="1" x14ac:dyDescent="0.25">
      <c r="J1293" s="10"/>
    </row>
    <row r="1294" spans="10:10" ht="12.75" customHeight="1" x14ac:dyDescent="0.25">
      <c r="J1294" s="10"/>
    </row>
    <row r="1295" spans="10:10" ht="12.75" customHeight="1" x14ac:dyDescent="0.25">
      <c r="J1295" s="10"/>
    </row>
    <row r="1296" spans="10:10" ht="12.75" customHeight="1" x14ac:dyDescent="0.25">
      <c r="J1296" s="10"/>
    </row>
    <row r="1297" spans="10:10" ht="12.75" customHeight="1" x14ac:dyDescent="0.25">
      <c r="J1297" s="10"/>
    </row>
    <row r="1298" spans="10:10" ht="12.75" customHeight="1" x14ac:dyDescent="0.25">
      <c r="J1298" s="10"/>
    </row>
    <row r="1299" spans="10:10" ht="12.75" customHeight="1" x14ac:dyDescent="0.25">
      <c r="J1299" s="10"/>
    </row>
    <row r="1300" spans="10:10" ht="12.75" customHeight="1" x14ac:dyDescent="0.25">
      <c r="J1300" s="10"/>
    </row>
    <row r="1301" spans="10:10" ht="12.75" customHeight="1" x14ac:dyDescent="0.25">
      <c r="J1301" s="10"/>
    </row>
    <row r="1302" spans="10:10" ht="12.75" customHeight="1" x14ac:dyDescent="0.25">
      <c r="J1302" s="10"/>
    </row>
    <row r="1303" spans="10:10" ht="12.75" customHeight="1" x14ac:dyDescent="0.25">
      <c r="J1303" s="10"/>
    </row>
  </sheetData>
  <autoFilter ref="A8:I325" xr:uid="{00000000-0009-0000-0000-000001000000}">
    <filterColumn colId="1" showButton="0"/>
    <filterColumn colId="6" showButton="0"/>
  </autoFilter>
  <mergeCells count="10">
    <mergeCell ref="I1:J3"/>
    <mergeCell ref="A1:A3"/>
    <mergeCell ref="B1:G1"/>
    <mergeCell ref="B2:G2"/>
    <mergeCell ref="B3:G3"/>
    <mergeCell ref="A330:I330"/>
    <mergeCell ref="A8:A9"/>
    <mergeCell ref="B8:C9"/>
    <mergeCell ref="G8:H9"/>
    <mergeCell ref="E4:F4"/>
  </mergeCells>
  <pageMargins left="0.11811023622047245" right="0.11811023622047245" top="0" bottom="0" header="0" footer="0"/>
  <pageSetup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Ejec. Consolidada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OF RECURSOS</cp:lastModifiedBy>
  <cp:lastPrinted>2024-10-25T21:34:06Z</cp:lastPrinted>
  <dcterms:modified xsi:type="dcterms:W3CDTF">2024-10-25T21:34:07Z</dcterms:modified>
</cp:coreProperties>
</file>