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19420" windowHeight="9400"/>
  </bookViews>
  <sheets>
    <sheet name="Ejec. Consolidada" sheetId="1" r:id="rId1"/>
  </sheets>
  <definedNames>
    <definedName name="_xlnm._FilterDatabase" localSheetId="0" hidden="1">'Ejec. Consolidada'!$A$8:$I$296</definedName>
    <definedName name="Excel_BuiltIn_Print_Area" localSheetId="0">#REF!</definedName>
    <definedName name="Excel_BuiltIn_Print_Titles" localSheetId="0">#REF!</definedName>
    <definedName name="Excel_BuiltIn_Print_Titles_1">#REF!</definedName>
  </definedNames>
  <calcPr calcId="144525"/>
</workbook>
</file>

<file path=xl/calcChain.xml><?xml version="1.0" encoding="utf-8"?>
<calcChain xmlns="http://schemas.openxmlformats.org/spreadsheetml/2006/main">
  <c r="F39" i="1" l="1"/>
  <c r="E61" i="1" l="1"/>
  <c r="F61" i="1"/>
  <c r="D61" i="1"/>
  <c r="G96" i="1"/>
  <c r="I96" i="1"/>
  <c r="I67" i="1"/>
  <c r="G67" i="1"/>
  <c r="G45" i="1"/>
  <c r="I45" i="1"/>
  <c r="E20" i="1"/>
  <c r="F20" i="1"/>
  <c r="D20" i="1"/>
  <c r="I21" i="1"/>
  <c r="G21" i="1"/>
  <c r="I117" i="1" l="1"/>
  <c r="E270" i="1"/>
  <c r="F270" i="1"/>
  <c r="D270" i="1"/>
  <c r="E105" i="1"/>
  <c r="F105" i="1"/>
  <c r="D105" i="1"/>
  <c r="E57" i="1"/>
  <c r="F57" i="1"/>
  <c r="D57" i="1"/>
  <c r="E43" i="1"/>
  <c r="F43" i="1"/>
  <c r="D43" i="1"/>
  <c r="D135" i="1"/>
  <c r="I272" i="1" l="1"/>
  <c r="G272" i="1"/>
  <c r="I44" i="1"/>
  <c r="G44" i="1"/>
  <c r="E293" i="1"/>
  <c r="E292" i="1" s="1"/>
  <c r="E291" i="1" s="1"/>
  <c r="E286" i="1"/>
  <c r="E275" i="1"/>
  <c r="E268" i="1"/>
  <c r="E266" i="1"/>
  <c r="E262" i="1"/>
  <c r="E259" i="1"/>
  <c r="E257" i="1"/>
  <c r="E252" i="1"/>
  <c r="E247" i="1"/>
  <c r="E244" i="1"/>
  <c r="E242" i="1"/>
  <c r="E230" i="1"/>
  <c r="E227" i="1"/>
  <c r="E213" i="1"/>
  <c r="E204" i="1"/>
  <c r="E188" i="1"/>
  <c r="E182" i="1"/>
  <c r="E179" i="1"/>
  <c r="E176" i="1"/>
  <c r="E175" i="1" s="1"/>
  <c r="E160" i="1"/>
  <c r="E158" i="1"/>
  <c r="E151" i="1"/>
  <c r="E148" i="1"/>
  <c r="E147" i="1" s="1"/>
  <c r="E145" i="1"/>
  <c r="E143" i="1"/>
  <c r="E135" i="1"/>
  <c r="E132" i="1"/>
  <c r="E131" i="1" s="1"/>
  <c r="E130" i="1" s="1"/>
  <c r="E127" i="1"/>
  <c r="E123" i="1"/>
  <c r="E120" i="1"/>
  <c r="E113" i="1"/>
  <c r="E110" i="1"/>
  <c r="E99" i="1"/>
  <c r="E94" i="1"/>
  <c r="E88" i="1"/>
  <c r="E81" i="1"/>
  <c r="E74" i="1"/>
  <c r="E68" i="1"/>
  <c r="E52" i="1"/>
  <c r="E50" i="1"/>
  <c r="E46" i="1"/>
  <c r="E39" i="1"/>
  <c r="E36" i="1"/>
  <c r="E29" i="1"/>
  <c r="E27" i="1"/>
  <c r="E25" i="1"/>
  <c r="E17" i="1"/>
  <c r="E16" i="1" s="1"/>
  <c r="E15" i="1" s="1"/>
  <c r="E274" i="1" l="1"/>
  <c r="E273" i="1" s="1"/>
  <c r="E38" i="1"/>
  <c r="E229" i="1"/>
  <c r="E181" i="1" s="1"/>
  <c r="E19" i="1"/>
  <c r="E13" i="1" s="1"/>
  <c r="E12" i="1" s="1"/>
  <c r="E246" i="1"/>
  <c r="E157" i="1"/>
  <c r="E134" i="1"/>
  <c r="E93" i="1"/>
  <c r="E49" i="1"/>
  <c r="I43" i="1"/>
  <c r="G180" i="1"/>
  <c r="G179" i="1" s="1"/>
  <c r="I180" i="1"/>
  <c r="F179" i="1"/>
  <c r="I179" i="1" s="1"/>
  <c r="D179" i="1"/>
  <c r="I251" i="1"/>
  <c r="I250" i="1"/>
  <c r="I249" i="1"/>
  <c r="I248" i="1"/>
  <c r="I243" i="1"/>
  <c r="I241" i="1"/>
  <c r="I240" i="1"/>
  <c r="I239" i="1"/>
  <c r="I238" i="1"/>
  <c r="I237" i="1"/>
  <c r="I236" i="1"/>
  <c r="I235" i="1"/>
  <c r="I234" i="1"/>
  <c r="I233" i="1"/>
  <c r="I232" i="1"/>
  <c r="I231" i="1"/>
  <c r="I228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07" i="1"/>
  <c r="I208" i="1"/>
  <c r="I209" i="1"/>
  <c r="I210" i="1"/>
  <c r="I211" i="1"/>
  <c r="I177" i="1"/>
  <c r="I173" i="1"/>
  <c r="I172" i="1"/>
  <c r="I171" i="1"/>
  <c r="I165" i="1"/>
  <c r="I162" i="1"/>
  <c r="I155" i="1"/>
  <c r="I153" i="1"/>
  <c r="I152" i="1"/>
  <c r="I150" i="1"/>
  <c r="I144" i="1"/>
  <c r="I142" i="1"/>
  <c r="I138" i="1"/>
  <c r="I136" i="1"/>
  <c r="I133" i="1"/>
  <c r="I126" i="1"/>
  <c r="I125" i="1"/>
  <c r="I124" i="1"/>
  <c r="I121" i="1"/>
  <c r="I119" i="1"/>
  <c r="I116" i="1"/>
  <c r="I115" i="1"/>
  <c r="I114" i="1"/>
  <c r="I111" i="1"/>
  <c r="I109" i="1"/>
  <c r="I108" i="1"/>
  <c r="I107" i="1"/>
  <c r="I106" i="1"/>
  <c r="I103" i="1"/>
  <c r="I102" i="1"/>
  <c r="I101" i="1"/>
  <c r="I100" i="1"/>
  <c r="I97" i="1"/>
  <c r="I95" i="1"/>
  <c r="I91" i="1"/>
  <c r="I90" i="1"/>
  <c r="I89" i="1"/>
  <c r="I83" i="1"/>
  <c r="I84" i="1"/>
  <c r="I85" i="1"/>
  <c r="I86" i="1"/>
  <c r="I87" i="1"/>
  <c r="I80" i="1"/>
  <c r="I79" i="1"/>
  <c r="I78" i="1"/>
  <c r="I77" i="1"/>
  <c r="I76" i="1"/>
  <c r="I75" i="1"/>
  <c r="I73" i="1"/>
  <c r="I72" i="1"/>
  <c r="I70" i="1"/>
  <c r="I69" i="1"/>
  <c r="I66" i="1"/>
  <c r="I65" i="1"/>
  <c r="I64" i="1"/>
  <c r="I63" i="1"/>
  <c r="I60" i="1"/>
  <c r="I58" i="1"/>
  <c r="I54" i="1"/>
  <c r="I55" i="1"/>
  <c r="I56" i="1"/>
  <c r="I51" i="1"/>
  <c r="I48" i="1"/>
  <c r="I42" i="1"/>
  <c r="I41" i="1"/>
  <c r="I40" i="1"/>
  <c r="I37" i="1"/>
  <c r="I35" i="1"/>
  <c r="I28" i="1"/>
  <c r="I23" i="1"/>
  <c r="I22" i="1"/>
  <c r="I18" i="1"/>
  <c r="I14" i="1"/>
  <c r="I255" i="1"/>
  <c r="I254" i="1"/>
  <c r="I253" i="1"/>
  <c r="I261" i="1"/>
  <c r="I263" i="1"/>
  <c r="I264" i="1"/>
  <c r="I267" i="1"/>
  <c r="I281" i="1"/>
  <c r="I282" i="1"/>
  <c r="I183" i="1"/>
  <c r="I185" i="1"/>
  <c r="I186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G124" i="1"/>
  <c r="D17" i="1"/>
  <c r="D16" i="1" s="1"/>
  <c r="D15" i="1" s="1"/>
  <c r="D25" i="1"/>
  <c r="D27" i="1"/>
  <c r="D29" i="1"/>
  <c r="D36" i="1"/>
  <c r="D39" i="1"/>
  <c r="D46" i="1"/>
  <c r="D50" i="1"/>
  <c r="D52" i="1"/>
  <c r="D68" i="1"/>
  <c r="D74" i="1"/>
  <c r="D81" i="1"/>
  <c r="D88" i="1"/>
  <c r="D94" i="1"/>
  <c r="D99" i="1"/>
  <c r="D110" i="1"/>
  <c r="D113" i="1"/>
  <c r="D120" i="1"/>
  <c r="D123" i="1"/>
  <c r="D127" i="1"/>
  <c r="D132" i="1"/>
  <c r="D131" i="1" s="1"/>
  <c r="D130" i="1" s="1"/>
  <c r="D143" i="1"/>
  <c r="D145" i="1"/>
  <c r="D148" i="1"/>
  <c r="D147" i="1" s="1"/>
  <c r="D151" i="1"/>
  <c r="D158" i="1"/>
  <c r="D160" i="1"/>
  <c r="D176" i="1"/>
  <c r="D175" i="1" s="1"/>
  <c r="D182" i="1"/>
  <c r="D188" i="1"/>
  <c r="D204" i="1"/>
  <c r="D213" i="1"/>
  <c r="D227" i="1"/>
  <c r="D230" i="1"/>
  <c r="D242" i="1"/>
  <c r="D244" i="1"/>
  <c r="D247" i="1"/>
  <c r="D252" i="1"/>
  <c r="D257" i="1"/>
  <c r="D259" i="1"/>
  <c r="D262" i="1"/>
  <c r="D266" i="1"/>
  <c r="D268" i="1"/>
  <c r="D275" i="1"/>
  <c r="D157" i="1" l="1"/>
  <c r="D38" i="1"/>
  <c r="E129" i="1"/>
  <c r="E32" i="1"/>
  <c r="D246" i="1"/>
  <c r="D229" i="1"/>
  <c r="D181" i="1" s="1"/>
  <c r="D93" i="1"/>
  <c r="D49" i="1"/>
  <c r="D19" i="1"/>
  <c r="D13" i="1" s="1"/>
  <c r="D12" i="1" s="1"/>
  <c r="D134" i="1"/>
  <c r="E31" i="1" l="1"/>
  <c r="E11" i="1" s="1"/>
  <c r="D129" i="1"/>
  <c r="D32" i="1"/>
  <c r="D31" i="1" l="1"/>
  <c r="D11" i="1" s="1"/>
  <c r="D295" i="1" l="1"/>
  <c r="D293" i="1"/>
  <c r="D292" i="1" s="1"/>
  <c r="D291" i="1" s="1"/>
  <c r="D290" i="1" s="1"/>
  <c r="D286" i="1"/>
  <c r="D274" i="1" s="1"/>
  <c r="D273" i="1" s="1"/>
  <c r="D10" i="1" l="1"/>
  <c r="G250" i="1" l="1"/>
  <c r="G233" i="1"/>
  <c r="G225" i="1"/>
  <c r="G221" i="1"/>
  <c r="G219" i="1"/>
  <c r="G211" i="1"/>
  <c r="G208" i="1"/>
  <c r="G199" i="1"/>
  <c r="G197" i="1"/>
  <c r="G173" i="1"/>
  <c r="F123" i="1"/>
  <c r="G91" i="1" l="1"/>
  <c r="G90" i="1"/>
  <c r="F36" i="1"/>
  <c r="G37" i="1"/>
  <c r="I36" i="1" l="1"/>
  <c r="G36" i="1"/>
  <c r="G253" i="1" l="1"/>
  <c r="F252" i="1"/>
  <c r="G249" i="1"/>
  <c r="G248" i="1"/>
  <c r="F247" i="1"/>
  <c r="G231" i="1"/>
  <c r="G232" i="1"/>
  <c r="F230" i="1"/>
  <c r="G198" i="1"/>
  <c r="G165" i="1"/>
  <c r="G155" i="1"/>
  <c r="G153" i="1"/>
  <c r="F148" i="1"/>
  <c r="G103" i="1"/>
  <c r="G65" i="1"/>
  <c r="G23" i="1"/>
  <c r="I247" i="1" l="1"/>
  <c r="G230" i="1"/>
  <c r="G209" i="1" l="1"/>
  <c r="G78" i="1" l="1"/>
  <c r="G77" i="1" l="1"/>
  <c r="G210" i="1" l="1"/>
  <c r="G195" i="1"/>
  <c r="G194" i="1"/>
  <c r="G193" i="1"/>
  <c r="G190" i="1"/>
  <c r="F188" i="1"/>
  <c r="G189" i="1"/>
  <c r="G162" i="1"/>
  <c r="G140" i="1"/>
  <c r="I140" i="1"/>
  <c r="G138" i="1"/>
  <c r="G101" i="1"/>
  <c r="G58" i="1"/>
  <c r="I24" i="1"/>
  <c r="F182" i="1" l="1"/>
  <c r="G183" i="1"/>
  <c r="G236" i="1" l="1"/>
  <c r="G235" i="1"/>
  <c r="G218" i="1"/>
  <c r="G207" i="1"/>
  <c r="G200" i="1"/>
  <c r="G172" i="1"/>
  <c r="G171" i="1"/>
  <c r="F135" i="1"/>
  <c r="G136" i="1"/>
  <c r="G108" i="1"/>
  <c r="G106" i="1"/>
  <c r="G105" i="1" l="1"/>
  <c r="G255" i="1"/>
  <c r="G217" i="1"/>
  <c r="G186" i="1"/>
  <c r="G185" i="1"/>
  <c r="F151" i="1"/>
  <c r="G152" i="1"/>
  <c r="G126" i="1"/>
  <c r="G109" i="1"/>
  <c r="F99" i="1"/>
  <c r="G102" i="1"/>
  <c r="F74" i="1"/>
  <c r="I74" i="1" s="1"/>
  <c r="G80" i="1"/>
  <c r="F68" i="1"/>
  <c r="G72" i="1"/>
  <c r="G63" i="1"/>
  <c r="I62" i="1"/>
  <c r="G62" i="1"/>
  <c r="G54" i="1"/>
  <c r="G20" i="1" l="1"/>
  <c r="G61" i="1"/>
  <c r="G119" i="1" l="1"/>
  <c r="G116" i="1"/>
  <c r="G115" i="1"/>
  <c r="G114" i="1"/>
  <c r="F113" i="1"/>
  <c r="F94" i="1"/>
  <c r="G95" i="1"/>
  <c r="F52" i="1"/>
  <c r="G52" i="1" s="1"/>
  <c r="G56" i="1"/>
  <c r="G30" i="1"/>
  <c r="G28" i="1"/>
  <c r="G27" i="1" s="1"/>
  <c r="G26" i="1"/>
  <c r="G24" i="1"/>
  <c r="F27" i="1"/>
  <c r="I27" i="1" l="1"/>
  <c r="F262" i="1"/>
  <c r="G264" i="1"/>
  <c r="G263" i="1"/>
  <c r="F259" i="1"/>
  <c r="G261" i="1"/>
  <c r="G241" i="1"/>
  <c r="G123" i="1"/>
  <c r="G125" i="1"/>
  <c r="F120" i="1"/>
  <c r="G121" i="1"/>
  <c r="G117" i="1"/>
  <c r="F110" i="1"/>
  <c r="G111" i="1"/>
  <c r="G107" i="1"/>
  <c r="G97" i="1"/>
  <c r="F88" i="1"/>
  <c r="G89" i="1"/>
  <c r="F81" i="1"/>
  <c r="G87" i="1"/>
  <c r="G86" i="1"/>
  <c r="G84" i="1"/>
  <c r="G83" i="1"/>
  <c r="G79" i="1"/>
  <c r="G76" i="1"/>
  <c r="G75" i="1"/>
  <c r="G73" i="1"/>
  <c r="G66" i="1"/>
  <c r="G60" i="1"/>
  <c r="G51" i="1"/>
  <c r="G50" i="1" s="1"/>
  <c r="F50" i="1"/>
  <c r="I39" i="1"/>
  <c r="G41" i="1"/>
  <c r="G42" i="1"/>
  <c r="G40" i="1"/>
  <c r="I50" i="1" l="1"/>
  <c r="G57" i="1"/>
  <c r="I123" i="1"/>
  <c r="I105" i="1"/>
  <c r="G39" i="1"/>
  <c r="I271" i="1"/>
  <c r="G271" i="1"/>
  <c r="F204" i="1"/>
  <c r="I256" i="1"/>
  <c r="G256" i="1"/>
  <c r="G251" i="1"/>
  <c r="G254" i="1"/>
  <c r="G237" i="1"/>
  <c r="G220" i="1"/>
  <c r="G212" i="1"/>
  <c r="I212" i="1"/>
  <c r="G206" i="1"/>
  <c r="G196" i="1"/>
  <c r="I184" i="1"/>
  <c r="I187" i="1"/>
  <c r="G184" i="1"/>
  <c r="G187" i="1"/>
  <c r="F158" i="1"/>
  <c r="I159" i="1"/>
  <c r="G159" i="1"/>
  <c r="G177" i="1"/>
  <c r="F176" i="1"/>
  <c r="F175" i="1" s="1"/>
  <c r="F160" i="1"/>
  <c r="G174" i="1"/>
  <c r="I174" i="1"/>
  <c r="G170" i="1"/>
  <c r="I170" i="1"/>
  <c r="G169" i="1"/>
  <c r="I169" i="1"/>
  <c r="G168" i="1"/>
  <c r="I168" i="1"/>
  <c r="G167" i="1"/>
  <c r="I167" i="1"/>
  <c r="G166" i="1"/>
  <c r="I166" i="1"/>
  <c r="I163" i="1"/>
  <c r="I164" i="1"/>
  <c r="G161" i="1"/>
  <c r="G163" i="1"/>
  <c r="G164" i="1"/>
  <c r="G141" i="1"/>
  <c r="I141" i="1"/>
  <c r="G142" i="1"/>
  <c r="G14" i="1"/>
  <c r="G18" i="1"/>
  <c r="G22" i="1"/>
  <c r="F17" i="1"/>
  <c r="G29" i="1"/>
  <c r="G25" i="1"/>
  <c r="F29" i="1"/>
  <c r="F25" i="1"/>
  <c r="H15" i="1"/>
  <c r="I26" i="1"/>
  <c r="I30" i="1"/>
  <c r="I47" i="1"/>
  <c r="I53" i="1"/>
  <c r="I59" i="1"/>
  <c r="I71" i="1"/>
  <c r="I82" i="1"/>
  <c r="I92" i="1"/>
  <c r="I98" i="1"/>
  <c r="I104" i="1"/>
  <c r="I112" i="1"/>
  <c r="I118" i="1"/>
  <c r="I122" i="1"/>
  <c r="I128" i="1"/>
  <c r="I137" i="1"/>
  <c r="I139" i="1"/>
  <c r="I146" i="1"/>
  <c r="I149" i="1"/>
  <c r="I154" i="1"/>
  <c r="I156" i="1"/>
  <c r="I161" i="1"/>
  <c r="I178" i="1"/>
  <c r="I205" i="1"/>
  <c r="I206" i="1"/>
  <c r="I214" i="1"/>
  <c r="I245" i="1"/>
  <c r="I258" i="1"/>
  <c r="I260" i="1"/>
  <c r="I265" i="1"/>
  <c r="I269" i="1"/>
  <c r="I276" i="1"/>
  <c r="I277" i="1"/>
  <c r="I278" i="1"/>
  <c r="I279" i="1"/>
  <c r="I280" i="1"/>
  <c r="I283" i="1"/>
  <c r="I284" i="1"/>
  <c r="I285" i="1"/>
  <c r="I287" i="1"/>
  <c r="I288" i="1"/>
  <c r="I289" i="1"/>
  <c r="I294" i="1"/>
  <c r="G35" i="1"/>
  <c r="G47" i="1"/>
  <c r="G48" i="1"/>
  <c r="G53" i="1"/>
  <c r="G55" i="1"/>
  <c r="G59" i="1"/>
  <c r="G64" i="1"/>
  <c r="G69" i="1"/>
  <c r="G70" i="1"/>
  <c r="G71" i="1"/>
  <c r="G82" i="1"/>
  <c r="G85" i="1"/>
  <c r="G92" i="1"/>
  <c r="G98" i="1"/>
  <c r="G100" i="1"/>
  <c r="G104" i="1"/>
  <c r="G112" i="1"/>
  <c r="G118" i="1"/>
  <c r="G122" i="1"/>
  <c r="G128" i="1"/>
  <c r="G133" i="1"/>
  <c r="G137" i="1"/>
  <c r="G139" i="1"/>
  <c r="G144" i="1"/>
  <c r="G146" i="1"/>
  <c r="G149" i="1"/>
  <c r="G148" i="1" s="1"/>
  <c r="G154" i="1"/>
  <c r="G156" i="1"/>
  <c r="G178" i="1"/>
  <c r="G191" i="1"/>
  <c r="G192" i="1"/>
  <c r="G201" i="1"/>
  <c r="G202" i="1"/>
  <c r="G203" i="1"/>
  <c r="G205" i="1"/>
  <c r="G214" i="1"/>
  <c r="G215" i="1"/>
  <c r="G216" i="1"/>
  <c r="G222" i="1"/>
  <c r="G223" i="1"/>
  <c r="G224" i="1"/>
  <c r="G226" i="1"/>
  <c r="G228" i="1"/>
  <c r="G234" i="1"/>
  <c r="H234" i="1" s="1"/>
  <c r="G238" i="1"/>
  <c r="G239" i="1"/>
  <c r="G240" i="1"/>
  <c r="G243" i="1"/>
  <c r="G245" i="1"/>
  <c r="G258" i="1"/>
  <c r="G260" i="1"/>
  <c r="G265" i="1"/>
  <c r="G267" i="1"/>
  <c r="G269" i="1"/>
  <c r="G276" i="1"/>
  <c r="G277" i="1"/>
  <c r="G278" i="1"/>
  <c r="G279" i="1"/>
  <c r="G280" i="1"/>
  <c r="G281" i="1"/>
  <c r="G282" i="1"/>
  <c r="G283" i="1"/>
  <c r="G284" i="1"/>
  <c r="G285" i="1"/>
  <c r="G287" i="1"/>
  <c r="G288" i="1"/>
  <c r="G289" i="1"/>
  <c r="G294" i="1"/>
  <c r="G296" i="1"/>
  <c r="F295" i="1"/>
  <c r="F293" i="1"/>
  <c r="F292" i="1" s="1"/>
  <c r="F291" i="1" s="1"/>
  <c r="F286" i="1"/>
  <c r="F275" i="1"/>
  <c r="F268" i="1"/>
  <c r="F266" i="1"/>
  <c r="I266" i="1" s="1"/>
  <c r="F257" i="1"/>
  <c r="F244" i="1"/>
  <c r="F242" i="1"/>
  <c r="I242" i="1" s="1"/>
  <c r="F227" i="1"/>
  <c r="F213" i="1"/>
  <c r="F145" i="1"/>
  <c r="F143" i="1"/>
  <c r="F132" i="1"/>
  <c r="F127" i="1"/>
  <c r="F93" i="1" s="1"/>
  <c r="F49" i="1"/>
  <c r="F46" i="1"/>
  <c r="F38" i="1" s="1"/>
  <c r="F34" i="1"/>
  <c r="E295" i="1"/>
  <c r="E290" i="1" s="1"/>
  <c r="E10" i="1" s="1"/>
  <c r="I143" i="1" l="1"/>
  <c r="G158" i="1"/>
  <c r="I17" i="1"/>
  <c r="F157" i="1"/>
  <c r="G157" i="1" s="1"/>
  <c r="F33" i="1"/>
  <c r="F32" i="1" s="1"/>
  <c r="I34" i="1"/>
  <c r="I227" i="1"/>
  <c r="F131" i="1"/>
  <c r="G131" i="1" s="1"/>
  <c r="I132" i="1"/>
  <c r="I38" i="1"/>
  <c r="G34" i="1"/>
  <c r="F19" i="1"/>
  <c r="I257" i="1"/>
  <c r="I182" i="1"/>
  <c r="G182" i="1"/>
  <c r="G270" i="1"/>
  <c r="I270" i="1"/>
  <c r="G252" i="1"/>
  <c r="I252" i="1"/>
  <c r="G17" i="1"/>
  <c r="G49" i="1"/>
  <c r="I110" i="1"/>
  <c r="I148" i="1"/>
  <c r="G247" i="1"/>
  <c r="G176" i="1"/>
  <c r="G262" i="1"/>
  <c r="F229" i="1"/>
  <c r="F181" i="1" s="1"/>
  <c r="I286" i="1"/>
  <c r="F246" i="1"/>
  <c r="G244" i="1"/>
  <c r="G242" i="1"/>
  <c r="I213" i="1"/>
  <c r="G204" i="1"/>
  <c r="G188" i="1"/>
  <c r="G160" i="1"/>
  <c r="G145" i="1"/>
  <c r="I268" i="1"/>
  <c r="G68" i="1"/>
  <c r="I295" i="1"/>
  <c r="G113" i="1"/>
  <c r="I145" i="1"/>
  <c r="G227" i="1"/>
  <c r="G151" i="1"/>
  <c r="G127" i="1"/>
  <c r="F290" i="1"/>
  <c r="I275" i="1"/>
  <c r="G295" i="1"/>
  <c r="I160" i="1"/>
  <c r="I244" i="1"/>
  <c r="I151" i="1"/>
  <c r="I120" i="1"/>
  <c r="G213" i="1"/>
  <c r="G46" i="1"/>
  <c r="I94" i="1"/>
  <c r="G143" i="1"/>
  <c r="I88" i="1"/>
  <c r="I176" i="1"/>
  <c r="G266" i="1"/>
  <c r="G110" i="1"/>
  <c r="G268" i="1"/>
  <c r="I204" i="1"/>
  <c r="I262" i="1"/>
  <c r="I20" i="1"/>
  <c r="G135" i="1"/>
  <c r="F147" i="1"/>
  <c r="G147" i="1" s="1"/>
  <c r="I135" i="1"/>
  <c r="I127" i="1"/>
  <c r="I113" i="1"/>
  <c r="I99" i="1"/>
  <c r="G99" i="1"/>
  <c r="G88" i="1"/>
  <c r="G81" i="1"/>
  <c r="I81" i="1"/>
  <c r="I68" i="1"/>
  <c r="I57" i="1"/>
  <c r="I52" i="1"/>
  <c r="G292" i="1"/>
  <c r="I46" i="1"/>
  <c r="G94" i="1"/>
  <c r="F274" i="1"/>
  <c r="G293" i="1"/>
  <c r="I293" i="1"/>
  <c r="I230" i="1"/>
  <c r="I61" i="1"/>
  <c r="G259" i="1"/>
  <c r="I188" i="1"/>
  <c r="G132" i="1"/>
  <c r="I292" i="1"/>
  <c r="G275" i="1"/>
  <c r="I259" i="1"/>
  <c r="G74" i="1"/>
  <c r="G257" i="1"/>
  <c r="I29" i="1"/>
  <c r="G120" i="1"/>
  <c r="G286" i="1"/>
  <c r="I25" i="1"/>
  <c r="F16" i="1"/>
  <c r="G38" i="1" l="1"/>
  <c r="G43" i="1"/>
  <c r="I33" i="1"/>
  <c r="G16" i="1"/>
  <c r="I16" i="1"/>
  <c r="F130" i="1"/>
  <c r="I130" i="1" s="1"/>
  <c r="I131" i="1"/>
  <c r="G19" i="1"/>
  <c r="G274" i="1"/>
  <c r="G229" i="1"/>
  <c r="G175" i="1"/>
  <c r="I181" i="1"/>
  <c r="I147" i="1"/>
  <c r="I246" i="1"/>
  <c r="I175" i="1"/>
  <c r="I19" i="1"/>
  <c r="G246" i="1"/>
  <c r="I229" i="1"/>
  <c r="F134" i="1"/>
  <c r="G93" i="1"/>
  <c r="I93" i="1"/>
  <c r="G291" i="1"/>
  <c r="I291" i="1"/>
  <c r="F273" i="1"/>
  <c r="I273" i="1" s="1"/>
  <c r="I274" i="1"/>
  <c r="I49" i="1"/>
  <c r="I158" i="1"/>
  <c r="G33" i="1"/>
  <c r="F15" i="1"/>
  <c r="G130" i="1" l="1"/>
  <c r="F129" i="1"/>
  <c r="F31" i="1" s="1"/>
  <c r="G15" i="1"/>
  <c r="I15" i="1"/>
  <c r="G32" i="1"/>
  <c r="G181" i="1"/>
  <c r="I134" i="1"/>
  <c r="G134" i="1"/>
  <c r="I157" i="1"/>
  <c r="I32" i="1"/>
  <c r="G273" i="1"/>
  <c r="G290" i="1"/>
  <c r="I290" i="1"/>
  <c r="F13" i="1"/>
  <c r="G13" i="1" s="1"/>
  <c r="G31" i="1" l="1"/>
  <c r="G129" i="1"/>
  <c r="I129" i="1"/>
  <c r="F12" i="1"/>
  <c r="G12" i="1" s="1"/>
  <c r="I13" i="1"/>
  <c r="I31" i="1" l="1"/>
  <c r="F11" i="1"/>
  <c r="I12" i="1"/>
  <c r="G11" i="1" l="1"/>
  <c r="F10" i="1"/>
  <c r="I11" i="1"/>
  <c r="G10" i="1" l="1"/>
  <c r="I10" i="1"/>
</calcChain>
</file>

<file path=xl/sharedStrings.xml><?xml version="1.0" encoding="utf-8"?>
<sst xmlns="http://schemas.openxmlformats.org/spreadsheetml/2006/main" count="592" uniqueCount="509">
  <si>
    <t>UNIVERSIDAD SURCOLOMBIANA</t>
  </si>
  <si>
    <t xml:space="preserve">GESTIÓN DE BIENES Y SERVICIOS </t>
  </si>
  <si>
    <t xml:space="preserve"> SEGUIMIENTO EJECUCION PLAN DE COMPRAS CONSOLIDADO</t>
  </si>
  <si>
    <t>CÓDIGO</t>
  </si>
  <si>
    <t>AP-BYS-FO-02</t>
  </si>
  <si>
    <t>VERSIÓN</t>
  </si>
  <si>
    <t xml:space="preserve"> VIGENCIA</t>
  </si>
  <si>
    <t xml:space="preserve">PÁGINA </t>
  </si>
  <si>
    <t>Página 1 de 1</t>
  </si>
  <si>
    <t>RUBRO</t>
  </si>
  <si>
    <t>NOMBRE</t>
  </si>
  <si>
    <t xml:space="preserve">APROPIACION </t>
  </si>
  <si>
    <t>COMPROMISOS</t>
  </si>
  <si>
    <t>SALDO</t>
  </si>
  <si>
    <t xml:space="preserve">% </t>
  </si>
  <si>
    <t>INICIAL</t>
  </si>
  <si>
    <t>DEFINITIVA</t>
  </si>
  <si>
    <t>ACUMULADOS</t>
  </si>
  <si>
    <t>EJEC</t>
  </si>
  <si>
    <t>Elaboró:</t>
  </si>
  <si>
    <t>__________________________________________________</t>
  </si>
  <si>
    <t>Profesional de Gestión Institucional del Área de Recursos</t>
  </si>
  <si>
    <t>Vigilada Mineducación
La versión vigente y controlada de este documento, solo podrá ser consultada a través del sitio web Institucional  www.usco.edu.co, link Sistema Gestión de Calidad. La copia o impresión diferente a la publicada, será considerada como documento no controlado y su uso indebido no es de responsabilidad de la Universidad Surcolombiana</t>
  </si>
  <si>
    <t>GASTO</t>
  </si>
  <si>
    <t>02</t>
  </si>
  <si>
    <t>ADQUISICIÓN DE BIENES Y SERVICIOS</t>
  </si>
  <si>
    <t>0201</t>
  </si>
  <si>
    <t>ADQUISICIÓN DE ACTIVOS NO FINANCIEROS</t>
  </si>
  <si>
    <t>020101</t>
  </si>
  <si>
    <t>ACTIVOS FIJOS</t>
  </si>
  <si>
    <t>02010101</t>
  </si>
  <si>
    <t>EDIFICACIONES Y ESTRUCTURAS</t>
  </si>
  <si>
    <t>02010103</t>
  </si>
  <si>
    <t>ACTIVOS FIJOS NO CLASIFICADOS COMO MAQUINARIA Y EQUIPO</t>
  </si>
  <si>
    <t>0201010308</t>
  </si>
  <si>
    <t>MUEBLES, INSTRUMENTOS MUSICALES, ARTÍCULOS DE DEPORTE Y ANTIGÜEDADES</t>
  </si>
  <si>
    <t>020101030801</t>
  </si>
  <si>
    <t>MUEBLES</t>
  </si>
  <si>
    <t>0201010308010105</t>
  </si>
  <si>
    <t>ASIENTOS</t>
  </si>
  <si>
    <t>02010104</t>
  </si>
  <si>
    <t>MAQUINARIA Y EQUIPO</t>
  </si>
  <si>
    <t>0201010403</t>
  </si>
  <si>
    <t>MAQUINARIA PARA USO GENERAL</t>
  </si>
  <si>
    <t>02010104030905</t>
  </si>
  <si>
    <t>OTRAS MÁQUINAS PARA USOS GENERALES Y SUS PARTES Y PIEZAS (AIRES ACONDICIONADOS)</t>
  </si>
  <si>
    <t>0201010405</t>
  </si>
  <si>
    <t>MAQUINARIA DE OFICINA, CONTABILIDAD E INFORMÁTICA</t>
  </si>
  <si>
    <t>02010104050205</t>
  </si>
  <si>
    <t>MÁQUINAS PARA OFICINA Y CONTABILIDAD, Y SUS PARTES Y ACCESORIOS (IMPRESORAS)</t>
  </si>
  <si>
    <t>0201010407</t>
  </si>
  <si>
    <t>EQUIPO Y APARATOS DE RADIO, TELEVISIÓN Y COMUNICACIONES</t>
  </si>
  <si>
    <t>02010104070305</t>
  </si>
  <si>
    <t>RADIORRECEPTORES Y RECEPTORES DE TELE VISIÓN; APARATOS PARA LA GRABACIÓN Y RE PRODUCCIÓN DE SONIDO Y VIDEO; MICRÓ FONOS, ALTAVOCES, AMPLI CADORES, ETC.</t>
  </si>
  <si>
    <t>0202</t>
  </si>
  <si>
    <t>ADQUISICIONES DIFERENTES DE ACTIVOS</t>
  </si>
  <si>
    <t>020201</t>
  </si>
  <si>
    <t>MATERIALES Y SUMINISTROS</t>
  </si>
  <si>
    <t>CEREALES</t>
  </si>
  <si>
    <t>02020102</t>
  </si>
  <si>
    <t>PRODUCTOS ALIMENTICIOS, BEBIDAS Y TABACO; TEXTILES, PRENDAS DE VESTIR Y PRODUCTOS DE CUERO</t>
  </si>
  <si>
    <t>0202010208</t>
  </si>
  <si>
    <t>DOTACIÓN (PRENDAS DE VESTIR Y CALZADO)</t>
  </si>
  <si>
    <t>02020102080505</t>
  </si>
  <si>
    <t>PRENDAS ARTISTICAS</t>
  </si>
  <si>
    <t>02020103</t>
  </si>
  <si>
    <t>OTROS BIENES TRANSPORTABLES (EXCEPTO PRODUCTOS METÁLICOS, MAQUINARIA Y EQUIPO)</t>
  </si>
  <si>
    <t>0202010302</t>
  </si>
  <si>
    <t>PASTA O PULPA, PAPEL Y PRODUCTOS DE PAPEL; IMPRESOS Y ARTÍCULOS RELACIONADOS</t>
  </si>
  <si>
    <t>02020103020105</t>
  </si>
  <si>
    <t>PASTA DE PAPEL, PAPEL Y CARTÓN</t>
  </si>
  <si>
    <t>02020103020605</t>
  </si>
  <si>
    <t xml:space="preserve">
SELLOS, CHEQUERAS, BILLETES DE BANCO, TÍTULOS DE ACCIONES, CATÁLOGOS Y FOLLETOS, MATERIAL PARA ANUNCIOS PUBLICITARIOS Y OTROS MATERIALES IMPRESOS (TARJETAS PLÁSTICAS PRO-IMPRESAS PARA CARNE)
</t>
  </si>
  <si>
    <t>0202010303</t>
  </si>
  <si>
    <t>PRODUCTOS DE HORNOS DE COQUE; PRODUCTOS DE REFINACIÓN DE PETRÓLEO Y COMBUSTIBLE NUCLEAR</t>
  </si>
  <si>
    <t>02020103030305</t>
  </si>
  <si>
    <t>ACEITES DE PETRÓLEO O ACEITES OBTENIDOS DE MINERALES BITUMINOSOS (EXCEPTO LOS ACEITES CRUDOS); PREPARADOS N.C.P., QUE CONTENGAN POR LO MENOS EL 70% DE SU PESO EN ACEITES DE ESOS TIPOS Y CUYOS COMPONENTES BÁSICOS SEAN ESOS ACEITES</t>
  </si>
  <si>
    <t>0202010304</t>
  </si>
  <si>
    <t>QUÍMICOS BÁSICOS</t>
  </si>
  <si>
    <t>02020103040205</t>
  </si>
  <si>
    <t>PRODUCTOS QUIMICOS INORGANICOS BÁSICOS N.C.P.</t>
  </si>
  <si>
    <t>0202010305</t>
  </si>
  <si>
    <t>OTROS PRODUCTOS QUÍMICOS; FIBRAS ARTIFICIALES (O FIBRAS INDUSTRIALES HECHAS POR EL HOMBRE)</t>
  </si>
  <si>
    <t>02020103050105</t>
  </si>
  <si>
    <t>PINTURAS Y BARNICES Y PRODUCTOS RELACIONADOS; COLORES PARA LA PINTURA ARTÍSTICA; TINTAS</t>
  </si>
  <si>
    <t>02020103050205</t>
  </si>
  <si>
    <t>PRODUCTOS FARMACÉUTICOS</t>
  </si>
  <si>
    <t>02020103050305</t>
  </si>
  <si>
    <t>JABÓN, PREPARADOS PARA LIMPIEZA, PERFUMES Y PREPARADOS DE TOCADOR (ELEMENTOS DE ASEO)</t>
  </si>
  <si>
    <t>0202010306</t>
  </si>
  <si>
    <t>PRODUCTOS DE CAUCHO Y 
PLÁSTICO</t>
  </si>
  <si>
    <t>02020103060305</t>
  </si>
  <si>
    <t>SEMIMANUFACTURAS DE PLÁSTICO</t>
  </si>
  <si>
    <t>0202010307</t>
  </si>
  <si>
    <t>VIDRIO Y PRODUCTOS DE VI DRIO Y OTROS PRODUCTOS NO METÁLICOS N.C.P</t>
  </si>
  <si>
    <t>02020103070105</t>
  </si>
  <si>
    <t>VIDRIO Y PRODUCTOS DE VIDRIO (DIVISIONES, VIDRIOS Y DEMAS MATERIALES EN VIDRIO)</t>
  </si>
  <si>
    <t>02020103070405</t>
  </si>
  <si>
    <t>METARIALES DE CONSTRUCCION</t>
  </si>
  <si>
    <t>0202010308</t>
  </si>
  <si>
    <t>OTROS BIENES TRANSPORTABLES N.C.P.(no clasificados en otra parte)</t>
  </si>
  <si>
    <t>02020103080905</t>
  </si>
  <si>
    <t>02020104</t>
  </si>
  <si>
    <t>PRODUCTOS METÁLICOS Y PAQUETES DE SOFTWARE</t>
  </si>
  <si>
    <t>0202010402</t>
  </si>
  <si>
    <t>PRODUCTOS METÁLICOS ELABORADOS (EXCEPTO MAQUINARIA Y EQUIPO)</t>
  </si>
  <si>
    <t>02020104020905</t>
  </si>
  <si>
    <t xml:space="preserve">OTROS PRODUCTOS METÁLICOS ELABORADOS (HERRAMIENTAS Y ACCESORIOS Y SISTEMAS DE SEGURIDAD-CERRADURAS
</t>
  </si>
  <si>
    <t>0202010403</t>
  </si>
  <si>
    <t>02020104030205</t>
  </si>
  <si>
    <t>BOMBAS, COMPRESORES, MOTORES DE FUERZA HIDRÁULICA Y MOTORES DE POTENCIA NEUMÁTICA Y VÁLVULAS Y SUS PARTES Y PIEZAS</t>
  </si>
  <si>
    <t>02020104030905</t>
  </si>
  <si>
    <t>OTRAS MÁQUINAS PARA USOS GENERALES Y SUS PARTES Y PIEZAS (REPUESTOS AIRES ACONDICIONADOS)</t>
  </si>
  <si>
    <t>0202010405</t>
  </si>
  <si>
    <t>02020104050205</t>
  </si>
  <si>
    <t>MÁQUINAS PARA OFICINA Y CONTABILIDAD, Y SUS PARTES Y ACCESORIOS (TINTAS, TONER Y CARTUCHOS PARA IMPRESORAS)</t>
  </si>
  <si>
    <t>0202010406</t>
  </si>
  <si>
    <t>MAQUINARIA Y APARATOS ELÉCTRICOS</t>
  </si>
  <si>
    <t>02020104060505</t>
  </si>
  <si>
    <t>LÁMPARAS ELÉCTRICAS DE INCANDESCENCIA O DESCARGA; LÁMPARAS DE ARCO, EQUIPO PARA ALUMBRADO ELÉCTRICO; SUS PARTES Y PIEZAS (ELECTRICOS)</t>
  </si>
  <si>
    <t>0202010407</t>
  </si>
  <si>
    <t>02020104070905</t>
  </si>
  <si>
    <t>TARJETAS DE BANDAS MAGNETICAS O PLASTICAS (CHIP)</t>
  </si>
  <si>
    <t>0202010409</t>
  </si>
  <si>
    <t>EQUIPO DE TRANSPORTE</t>
  </si>
  <si>
    <t>02020104090105</t>
  </si>
  <si>
    <t>VEHÍCULOS AUTOMOTORES, REMOLQUES Y SEMIRREMOLQUES; Y SUS PARTES, PIEZAS Y ACCESORIOS</t>
  </si>
  <si>
    <t>020202</t>
  </si>
  <si>
    <t>ADQUISICIÓN DE SERVICIOS</t>
  </si>
  <si>
    <t>02020205</t>
  </si>
  <si>
    <t>SERVICIOS DE LA CONSTRUCCIÓN</t>
  </si>
  <si>
    <t>0202020504</t>
  </si>
  <si>
    <t>SERVICIOS DE CONSTRUCCIÓN</t>
  </si>
  <si>
    <t>02020206</t>
  </si>
  <si>
    <t>SERVICIOS DE ALOJAMIENTO; SERVICIOS DE SUMINISTRO DE COMIDAS Y BEBIDAS; SERVICIOS DE TRANSPORTE; Y SERVICIOS DE DISTRIBUCIÓN DE ELECTRICIDAD, GAS Y AGUA</t>
  </si>
  <si>
    <t>0202020603</t>
  </si>
  <si>
    <t>ALOJAMIENTO; SERVICIOS DE SUMINISTROS DE COMIDAS Y BEBIDAS</t>
  </si>
  <si>
    <t>02020206030105</t>
  </si>
  <si>
    <t>SERVICIOS DE ALOJAMIENTO PARA ESTANCIAS CORTAS</t>
  </si>
  <si>
    <t>02020206030305</t>
  </si>
  <si>
    <t>SERVICIOS DE SUMINISTRO DE COMIDAS</t>
  </si>
  <si>
    <t>02020206040505</t>
  </si>
  <si>
    <t>SERVICIOS DE TRANSPORTE DE PASAJEROS</t>
  </si>
  <si>
    <t>0202020605</t>
  </si>
  <si>
    <t>SERVICIOS DE TRANSPORTE DE CARGA</t>
  </si>
  <si>
    <t>02020206050105</t>
  </si>
  <si>
    <t>SERVICIOS DE TRANSPORTE DE CARGA POR VÍA TERRESTRE</t>
  </si>
  <si>
    <t>0202020607</t>
  </si>
  <si>
    <t>SERVICIOS DE APOYO AL TRANSPORTE</t>
  </si>
  <si>
    <t>02020206070405</t>
  </si>
  <si>
    <t>SERVICIOS DE APOYO AL TRANSPORTE POR CARRETERA</t>
  </si>
  <si>
    <t>0202020608</t>
  </si>
  <si>
    <t>SERVICIOS POSTALES Y DE MENSAJERÍA</t>
  </si>
  <si>
    <t>020202060801</t>
  </si>
  <si>
    <t>02020206080105</t>
  </si>
  <si>
    <t>0202020609</t>
  </si>
  <si>
    <t>SERVICIOS DE DISTRIBUCIÓN DE ELECTRICIDAD, GAS Y AGUA (POR CUENTA PROPIA)</t>
  </si>
  <si>
    <t>02020206090105</t>
  </si>
  <si>
    <t>SERVICIOS DE DISTRIBUCIÓN DE ELECTRICIDAD, Y SERVICIOS DE DISTRIBUCIÓN DE GAS (POR CUENTA PROPIA)</t>
  </si>
  <si>
    <t>02020206090205</t>
  </si>
  <si>
    <t>SERVICIOS DE DISTRIBUCIÓN DE AGUA (POR CUENTA PROPIA)</t>
  </si>
  <si>
    <t>02020207</t>
  </si>
  <si>
    <t>SERVICIOS FINANCIEROS Y SERVICIOS CONEXOS, SERVICIOS INMOBILIARIOS Y SERVICIOS DE LEASING</t>
  </si>
  <si>
    <t>0202020701</t>
  </si>
  <si>
    <t>SERVICIOS FINANCIEROS Y SERVICIOS CONEXOS</t>
  </si>
  <si>
    <t>020202070103</t>
  </si>
  <si>
    <t>SERVICIOS DE SEGUROS Y PENSIONES (CON EXCLUSIÓN DE SERVICIOS DE REASEGURO), EXCEPTO LOS SERVICIOS DE SEGUROS SOCIALES</t>
  </si>
  <si>
    <t>0202020701030105</t>
  </si>
  <si>
    <t>SERVICIOS DE SEGUROS VIDA (CON EXCLUSIÓN DE LOS SERVICIOS DE REASEGURO)</t>
  </si>
  <si>
    <t>0202020702</t>
  </si>
  <si>
    <t xml:space="preserve">SERVICIOS INMOBILIARIOS </t>
  </si>
  <si>
    <t>020202070202</t>
  </si>
  <si>
    <t xml:space="preserve">
SERVICIOS INMOBILIARIOS A COMISIÓN O POR CONTRATO
</t>
  </si>
  <si>
    <t>0202020702020105</t>
  </si>
  <si>
    <t>SERVICIOS DE ADMINISTRACIÓN DE BIENES INMUEBLES A COMISIÓN O POR CONTRATO</t>
  </si>
  <si>
    <t>02020208</t>
  </si>
  <si>
    <t xml:space="preserve">SERVICIOS PRESTADOS A LAS EMPRESAS Y SERVICIOS DE PRODUCCIÓN </t>
  </si>
  <si>
    <t>0202020803</t>
  </si>
  <si>
    <t>OTROS SERVICIOS PROFESIONALES, CIENTÍFICOS Y TÉCNICOS</t>
  </si>
  <si>
    <t>0202020803010105</t>
  </si>
  <si>
    <t>SERVICIOS DE CONSULTORÍA EN ADMINISTRACIÓN Y SERVICIOS DE GESTIÓN</t>
  </si>
  <si>
    <t>0202020803010305</t>
  </si>
  <si>
    <t>SERVICIOS DE TECNOLOGÍA DE LA INFORMACIÓN (TI) DE CONSULTORÍA Y DE APOYO (LINIX 100 Y CODIGO DE BARRAS)</t>
  </si>
  <si>
    <t>0202020803040405</t>
  </si>
  <si>
    <t>SERVICIOS DE ENSAYO Y ANÁLISIS TÉCNICOS</t>
  </si>
  <si>
    <t>02020208030605</t>
  </si>
  <si>
    <t>SERVICIOS DE PUBLICIDAD Y EL SUMINISTRO DE ESPACIO O TIEMPO PUBLICITARIOS</t>
  </si>
  <si>
    <t>OTROS SERVICIOS PROFESIONALES Y TÉCNICOS N.C.P.</t>
  </si>
  <si>
    <t>0202020804</t>
  </si>
  <si>
    <t>SERVICIOS DE TELECOMUNICACIONES, TRANSMISIÓN Y SUMINISTRO DE INFORMACIÓN</t>
  </si>
  <si>
    <t>02020208040105</t>
  </si>
  <si>
    <t>SERVICIOS DE TELEFONÍA Y OTRAS TELECOMUNICACIONES</t>
  </si>
  <si>
    <t>02020208040205</t>
  </si>
  <si>
    <t>SERVICIOS DE TELECOMUNICACIONES A TRAVÉS DE INTERNET</t>
  </si>
  <si>
    <t>0202020805</t>
  </si>
  <si>
    <t>SERVICIOS DE SOPORTE</t>
  </si>
  <si>
    <t>02020208050205</t>
  </si>
  <si>
    <t>SERVICIOS DE INVESTIGACIÓN Y SEGURIDAD</t>
  </si>
  <si>
    <t>02020208050305</t>
  </si>
  <si>
    <t>SERVICIOS DE LIMPIEZA (FUMIGACION)</t>
  </si>
  <si>
    <t>SERVICIOS DE LIMPIEZA (ASEO INTEGRAL)</t>
  </si>
  <si>
    <t>OTROS SERVICIOS AUXILIARES</t>
  </si>
  <si>
    <t>0202020805090505</t>
  </si>
  <si>
    <t>SERVICIOS AUXILIARES ESPECIALIZADOS DE OFICINA</t>
  </si>
  <si>
    <t>0202020805090705</t>
  </si>
  <si>
    <t>SERVICIOS DE MANTENIMIENTO Y CUIDADO DEL PAISAJE</t>
  </si>
  <si>
    <t>0202020806</t>
  </si>
  <si>
    <t>SERVICIOS DE APOYO A LA AGRICULTURA, LA CAZA, LA SILVICULTURA, LA PESCA, LA MINERÍA Y LOS SERVICIOS PÚBLICOS</t>
  </si>
  <si>
    <t>02020208060105</t>
  </si>
  <si>
    <t xml:space="preserve">SERVICIOS DE APOYO A LA AGRICULTURA, LA CAZA, LA SILVICULTURA Y LA PESCA </t>
  </si>
  <si>
    <t>0202020807</t>
  </si>
  <si>
    <t>SERVICIOS DE MANTENIMIENTO, REPARACIÓN E INSTALACIÓN (EXCEPTO SERVICIOS DE CONSTRUCCIÓN)</t>
  </si>
  <si>
    <t>020202080701</t>
  </si>
  <si>
    <t>SERVICIOS DE MANTENIMIENTO Y REPARACIÓN DE PRODUCTOS METÁLICOS ELABORADOS, MAQUINARIA Y EQUIPO</t>
  </si>
  <si>
    <t>0202020807010105</t>
  </si>
  <si>
    <t>SERVICIOS DE MANTENIMIENTO Y REPARACIÓN DE PRODUCTOS METÁLICOS ELABORADOS, EXCEPTO MAQUINARIA Y EQUIPO</t>
  </si>
  <si>
    <t>0202020807010405</t>
  </si>
  <si>
    <t>SERVICIOS DE MANTENIMIENTO Y REPARACIÓN DE MAQUINARIA Y EQUIPO DE TRANSPORTE</t>
  </si>
  <si>
    <t>0202020807010505</t>
  </si>
  <si>
    <t>SERVICIOS DE MANTENIMIENTO Y REPARACIÓN DE OTRA MAQUINARIA Y OTRO EQUIPO</t>
  </si>
  <si>
    <t>020202080703</t>
  </si>
  <si>
    <t>SERVICIOS DE INSTALACIÓN (DISTINTOS DE LOS SERVICIOS DE CONSTRUCCIÓN)</t>
  </si>
  <si>
    <t>0202020807030905</t>
  </si>
  <si>
    <t>SERVICIOS DE INSTALACIÓN DE OTROS BIENES N.C.P.</t>
  </si>
  <si>
    <t>0202020809</t>
  </si>
  <si>
    <t xml:space="preserve">OTROS SERVICIOS DE FABRICACIÓN; SERVICIOS DE EDICIÓN, IMPRESIÓN Y REPRODUCCIÓN; SERVICIOS DE RECUPERACIÓN DE MATERIALES </t>
  </si>
  <si>
    <t>02020208090105</t>
  </si>
  <si>
    <t xml:space="preserve">SERVICIOS DE EDICIÓN, IMPRESIÓN Y REPRODUCCIÓN </t>
  </si>
  <si>
    <t>02020209</t>
  </si>
  <si>
    <t>SERVICIOS PARA LA COMUNIDAD, SOCIALES Y PERSONALES</t>
  </si>
  <si>
    <t>0202020903</t>
  </si>
  <si>
    <t>SERVICIOS PARA EL CUIDADO DE LA SALUD HUMANA Y SERVICIOS SOCIALES</t>
  </si>
  <si>
    <t>02020209030105</t>
  </si>
  <si>
    <t>SERVICIOS DE SALUD HUMANA</t>
  </si>
  <si>
    <t>0202020904</t>
  </si>
  <si>
    <t>SERVICIOS DE ALCANTARILLADO, RECOLECCIÓN, TRATAMIENTO Y DISPOSICIÓN DE DESECHOS Y OTROS SERVICIOS DE SANEAMIENTO AMBIENTAL</t>
  </si>
  <si>
    <t>02020209040205</t>
  </si>
  <si>
    <t>SERVICIOS DE RECOLECCIÓN DE DESECHOS</t>
  </si>
  <si>
    <t>0202020906</t>
  </si>
  <si>
    <t>SERVICIOS DE ESPARCIMIENTO, CULTURALESY DEPORTIVOS</t>
  </si>
  <si>
    <t>02020209060905</t>
  </si>
  <si>
    <t>OTROS SERVICIOS DE ESPARCIMIENTO Y DIVERSIÓN</t>
  </si>
  <si>
    <t>0202020907</t>
  </si>
  <si>
    <t>OTROS SERVICIOS</t>
  </si>
  <si>
    <t>02020209070105</t>
  </si>
  <si>
    <t>SERVICIOS DE LAVADO, LIMPIEZA Y TEÑIDO</t>
  </si>
  <si>
    <t>02020001</t>
  </si>
  <si>
    <t>VIÁTICOS DE LOS FUNCIONARIOS EN COMISIÓN</t>
  </si>
  <si>
    <t>020200010105</t>
  </si>
  <si>
    <t>05</t>
  </si>
  <si>
    <t>0501</t>
  </si>
  <si>
    <t>050101</t>
  </si>
  <si>
    <t>05010100010105</t>
  </si>
  <si>
    <t>05010103030305</t>
  </si>
  <si>
    <t>05010103040605</t>
  </si>
  <si>
    <t>05010103050105</t>
  </si>
  <si>
    <t>05010103060305</t>
  </si>
  <si>
    <t>05010103070405</t>
  </si>
  <si>
    <t>05010104020905</t>
  </si>
  <si>
    <t>05010104030205</t>
  </si>
  <si>
    <t>05010104090105</t>
  </si>
  <si>
    <t>05010206050105</t>
  </si>
  <si>
    <t>050102</t>
  </si>
  <si>
    <t>05010208060105</t>
  </si>
  <si>
    <t>0501020807010405</t>
  </si>
  <si>
    <t>0501020807010505</t>
  </si>
  <si>
    <t>GASTOS DE COMERCIALIZACIÓN Y PRODUCCIÓN</t>
  </si>
  <si>
    <t>ABONOS Y PLAGUICIDAS</t>
  </si>
  <si>
    <t>YESO, CAL Y CEMENTO</t>
  </si>
  <si>
    <t>INVERSION</t>
  </si>
  <si>
    <t>SERVICIO DE APOYO AL TRANSPORTE AEREO</t>
  </si>
  <si>
    <t>02020206040205</t>
  </si>
  <si>
    <t>SERVICIOD E SEGUROS SOCIALES DE SALUD Y RIESGOS LABORALES</t>
  </si>
  <si>
    <t>0202020701030305</t>
  </si>
  <si>
    <t>0202020701030406</t>
  </si>
  <si>
    <t>SERVICIO DE SEGUROS DE SALUD Y DE ACCIDENTES</t>
  </si>
  <si>
    <t>SERVICIO DE SEGURO DE VEHICULOS AUTOMOTORES</t>
  </si>
  <si>
    <t>020202070103050405</t>
  </si>
  <si>
    <t>020202070103050105</t>
  </si>
  <si>
    <t xml:space="preserve">SERVICIO DE SEGURO CONTRA INCENDIO, TERREMOTO </t>
  </si>
  <si>
    <t>020202070103050505</t>
  </si>
  <si>
    <t>SERVICIO DE SEGUROS GENERALES DE RESPONSABILIDAD</t>
  </si>
  <si>
    <t>020202070103050705</t>
  </si>
  <si>
    <t>SERVICIO DE SEGUROS OBLIGATORIO DE ACCIDENTES DE TRANSITO</t>
  </si>
  <si>
    <t>020202070103050905</t>
  </si>
  <si>
    <t xml:space="preserve">OTROS SERVICIO DE SEGUROS DISTINTOS DE LOS SEGUROS </t>
  </si>
  <si>
    <t>0202020702010105</t>
  </si>
  <si>
    <t>SERVICIO DE ALQUILER O ARRENDAMIENTO</t>
  </si>
  <si>
    <t>0202020701010105</t>
  </si>
  <si>
    <t>SERVICIOS FINANCIEROS, EXCEPTO DE LA BANCA DE INVERSION</t>
  </si>
  <si>
    <t>0202020802</t>
  </si>
  <si>
    <t>02020208020105</t>
  </si>
  <si>
    <t>SERVICIOS JURIDICOS Y CONTABLES</t>
  </si>
  <si>
    <t xml:space="preserve">SERVICIOS JURIDICOS </t>
  </si>
  <si>
    <t>SERVICIOS DE CONTABILIDAD, AUDITORIA Y TENEDURIA DE LIBROS</t>
  </si>
  <si>
    <t>02020208020205</t>
  </si>
  <si>
    <t>0202020803010905</t>
  </si>
  <si>
    <t>OTROS SERVICIOS DE GESTION, EXCEPTO LOS SERVICIOS</t>
  </si>
  <si>
    <t>02020208030905</t>
  </si>
  <si>
    <t>02020208040405</t>
  </si>
  <si>
    <t>SERVICIO DE AGENCIA DE NOTICIAS</t>
  </si>
  <si>
    <t>02020208040505</t>
  </si>
  <si>
    <t>SERVICIOS DE BILIOTECA Y ARCHIVOS</t>
  </si>
  <si>
    <t>0202020805090405</t>
  </si>
  <si>
    <t>SERVICIOS ADMINISTRATIVOS COMBINADOS DE OFICINA</t>
  </si>
  <si>
    <t>0202020807010305</t>
  </si>
  <si>
    <t>SERVICIO DE MANTENIMIENTO Y REPARCION DE COMPUTADORES</t>
  </si>
  <si>
    <t>0202020901</t>
  </si>
  <si>
    <t>SERVICIO DE ADMINISTRACION PUBLICA</t>
  </si>
  <si>
    <t>02020209010105</t>
  </si>
  <si>
    <t>0202020902</t>
  </si>
  <si>
    <t>SERVICIOS DE EDUCACION</t>
  </si>
  <si>
    <t>02020209020505</t>
  </si>
  <si>
    <t>02020209020905</t>
  </si>
  <si>
    <t>OTROS TIPOS DE EDUCACION Y SERVICIOS DE APOYO A LA EDUCACION</t>
  </si>
  <si>
    <t>02020211</t>
  </si>
  <si>
    <t>SERVICIOS PRESTADOS POR ESTUDIANTES</t>
  </si>
  <si>
    <t>02020211010505</t>
  </si>
  <si>
    <t>REPRESENTANTE LEGAL: _NIDIA GUZMAN DURAN______</t>
  </si>
  <si>
    <t>MINERALES, ELECTRICIDAD, GAS Y AGUA</t>
  </si>
  <si>
    <t>PIEDRA, ARENA, ARCILLA</t>
  </si>
  <si>
    <t>02020101050505</t>
  </si>
  <si>
    <t>PRODUCTOS DE MOLINERIA, ALMIDONES Y PRODUCTOS DERIVADOS DEL ALMIDÓN, OTROS PRODUCTOS</t>
  </si>
  <si>
    <t>02020102030505</t>
  </si>
  <si>
    <t>AZUCAR</t>
  </si>
  <si>
    <t>02020102030805</t>
  </si>
  <si>
    <t>PRODUCTOS DE CAFÉ</t>
  </si>
  <si>
    <t>02020102030905</t>
  </si>
  <si>
    <t>OTROS PRODUCTOS ALIMENTICIOS N.C.P.</t>
  </si>
  <si>
    <t>0202010301</t>
  </si>
  <si>
    <t>02020103010505</t>
  </si>
  <si>
    <t>PRODUCTOS DE MADERA, CORCHO, CESTERIA  Y ESPASTERIA</t>
  </si>
  <si>
    <t>VASELINA, CERA DE PARAFINA, CERA DE PETROLEO</t>
  </si>
  <si>
    <t>02020103030505</t>
  </si>
  <si>
    <t>02020103040605</t>
  </si>
  <si>
    <t>02020103050405</t>
  </si>
  <si>
    <t>PRODUCTOS QUIMICOS N.C.P.</t>
  </si>
  <si>
    <t>02020103060105</t>
  </si>
  <si>
    <t>LLANTAS DE CAUCHO Y NEUMATICOS</t>
  </si>
  <si>
    <t>02020103060205</t>
  </si>
  <si>
    <t>OTROS PRODUCTOS DE CAUCHO</t>
  </si>
  <si>
    <t>02020103060905</t>
  </si>
  <si>
    <t>OTROS PRODUCTOS PLASTICOS</t>
  </si>
  <si>
    <t>02020103070205</t>
  </si>
  <si>
    <t>ARTICULOS DE CERAMICA NO ESTRUCTURAL</t>
  </si>
  <si>
    <t>02020103070305</t>
  </si>
  <si>
    <t>PRODUCTOS REFRACTARIOS</t>
  </si>
  <si>
    <t>02020103070505</t>
  </si>
  <si>
    <t>ARTICULOS DE CONCRETO, CEMENTO Y YESO</t>
  </si>
  <si>
    <t>02020103070905</t>
  </si>
  <si>
    <t>OTROS PRODUCTOS MINERALES NO METALICOS N.C.P.</t>
  </si>
  <si>
    <t>0202010308010205</t>
  </si>
  <si>
    <t>MUEBLES, DE TIPO UTILIZADO EN OFICINAS</t>
  </si>
  <si>
    <t>02020104020505</t>
  </si>
  <si>
    <t>PRODUCTOS METALICOS ELABORADOS</t>
  </si>
  <si>
    <t>0202010404</t>
  </si>
  <si>
    <t>MAQUINARIA PARA USOS ESPECIALES</t>
  </si>
  <si>
    <t>02020104040205</t>
  </si>
  <si>
    <t>MAQUINAS, HERRAMIENTAS Y SUS PARTES PIEZAS Y ACCESORIOS</t>
  </si>
  <si>
    <t>02020104050105</t>
  </si>
  <si>
    <t>MAQUINARIA DE INFORMATICA Y SUS PARTES PIEZAS Y ACCESORIOS</t>
  </si>
  <si>
    <t>02020104060405</t>
  </si>
  <si>
    <t>ACUMULADORES, PILAS Y BATERIAS PRIMARIAS</t>
  </si>
  <si>
    <t>02020104070205</t>
  </si>
  <si>
    <t>APARATOS TRANSMISORES DE TELEVISION</t>
  </si>
  <si>
    <t>0202010408</t>
  </si>
  <si>
    <t>APARATOS MEDICOS, INSTRUMENTOS OPTICOS Y DE PRECISION</t>
  </si>
  <si>
    <t>INSTRUMENTOS Y APARATOS DE MEDICION</t>
  </si>
  <si>
    <t>02020104080205</t>
  </si>
  <si>
    <t>020202050406</t>
  </si>
  <si>
    <t>SERVICIOS DE INSTALACION</t>
  </si>
  <si>
    <t>02020205040605</t>
  </si>
  <si>
    <t>0202020807020905</t>
  </si>
  <si>
    <t xml:space="preserve">SERVICIOS DE MANTENIMIENTOS Y REPARACIONES </t>
  </si>
  <si>
    <t>02020209060105</t>
  </si>
  <si>
    <t>02020209060305</t>
  </si>
  <si>
    <t>SERVICIOS AUDIOVISUALES</t>
  </si>
  <si>
    <t>SERVICIOS RELACIONADOS CON ACTORES</t>
  </si>
  <si>
    <t>0201010406</t>
  </si>
  <si>
    <t>02010104060105</t>
  </si>
  <si>
    <t>MOTORES, GENERADORES Y TRANSFORMADORES ELECTRICOS</t>
  </si>
  <si>
    <t>02020103020705</t>
  </si>
  <si>
    <t xml:space="preserve">LIBROS DE REGISTROS, LIBROS DE CONTABILIDAD </t>
  </si>
  <si>
    <t>02020104010505</t>
  </si>
  <si>
    <t>METALES BASICOS</t>
  </si>
  <si>
    <t>02020104060105</t>
  </si>
  <si>
    <t>02020104060205</t>
  </si>
  <si>
    <t>02020104060305</t>
  </si>
  <si>
    <t>02020104060905</t>
  </si>
  <si>
    <t>APARATOS DE CONTROL ELECTRICO</t>
  </si>
  <si>
    <t>HILOS Y CALBES AISLADOS; CABLE DE FIBRA OPTICA</t>
  </si>
  <si>
    <t>OTRO EQUIPO ELECTRICO Y SUS PARTES PIEZAS</t>
  </si>
  <si>
    <t>02010104030505</t>
  </si>
  <si>
    <t>EQUIPO DE ELEVACION Y MANIPULACION Y SUS PARTES Y PIEZAS</t>
  </si>
  <si>
    <t>02020103020137</t>
  </si>
  <si>
    <t>PASTA DE PAPEL, PAPEL Y CARTÓN R. NAC</t>
  </si>
  <si>
    <t>02020103040105</t>
  </si>
  <si>
    <t>QUIMICOS ORGANICOS BASICOS</t>
  </si>
  <si>
    <t>02020103040137</t>
  </si>
  <si>
    <t>QUIMICOS ORGANICOS BASICOS R. NAC</t>
  </si>
  <si>
    <t>JABÓN, PREPARADOS PARA LIMPIEZA, PERFUMES Y PREPARADOS DE TOCADOR (ELEMENTOS DE ASEO) R. NAC</t>
  </si>
  <si>
    <t>02020103050337</t>
  </si>
  <si>
    <t>OTROS PRODUCTOS PLASTICOS R. NAC</t>
  </si>
  <si>
    <t>02020103060937</t>
  </si>
  <si>
    <t>02020104030505</t>
  </si>
  <si>
    <t>02020104040905</t>
  </si>
  <si>
    <t>OTRAS MAQUINAS PARA USOS ESPECIALES</t>
  </si>
  <si>
    <t>INSTRUMENTOS OPTICOS Y EQUIPO FOTOGRAFICO</t>
  </si>
  <si>
    <t>02020206090101</t>
  </si>
  <si>
    <t>SERVICIOS JURIDICOS  R. NAC</t>
  </si>
  <si>
    <t>02020208020137</t>
  </si>
  <si>
    <t>02020208020201</t>
  </si>
  <si>
    <t>0202020805090401</t>
  </si>
  <si>
    <t>02020209020901</t>
  </si>
  <si>
    <t>02020103060405</t>
  </si>
  <si>
    <t>PRODUCTOS DE EMPAQUE Y ANVASAD, DE PLASTICO</t>
  </si>
  <si>
    <t>02020104040105</t>
  </si>
  <si>
    <t>MAQUINARIA AGROPECUARIA O SILVICOLA</t>
  </si>
  <si>
    <t>02020104040805</t>
  </si>
  <si>
    <t>APARATOS DE USO DOMESTICO</t>
  </si>
  <si>
    <t>02020206030102</t>
  </si>
  <si>
    <t>0202020701050901</t>
  </si>
  <si>
    <t>OTROS SERVICIOS AUXILIARES A LOS SERVICIOS FINANCIEROS</t>
  </si>
  <si>
    <t>0202020701050902</t>
  </si>
  <si>
    <t>02020208030305</t>
  </si>
  <si>
    <t>SERVICIO DE INGENIERIA</t>
  </si>
  <si>
    <t>02020208040401</t>
  </si>
  <si>
    <t>0202020805090402</t>
  </si>
  <si>
    <t>0202020807010301</t>
  </si>
  <si>
    <t>0202020807010302</t>
  </si>
  <si>
    <t>02020208020101</t>
  </si>
  <si>
    <t>02020103030302</t>
  </si>
  <si>
    <t>02020104030305</t>
  </si>
  <si>
    <t>COJINETES, ENGRANAJES, RUEDAS DE FRICCION Y ELEMENTOS</t>
  </si>
  <si>
    <t>02020206030302</t>
  </si>
  <si>
    <t>02020206040105</t>
  </si>
  <si>
    <t>SERVICIO DE APOYO AL TRANSPORTE TERRESTRE</t>
  </si>
  <si>
    <t>0202020701030301</t>
  </si>
  <si>
    <t>0202020803010101</t>
  </si>
  <si>
    <t>0202020803010102</t>
  </si>
  <si>
    <t>SERVICIO DE SUMINISTRO DE INFRAESTRUCTURA</t>
  </si>
  <si>
    <t>0202020803010505</t>
  </si>
  <si>
    <t>0202020803010902</t>
  </si>
  <si>
    <t>0202020803010901</t>
  </si>
  <si>
    <t>02020208040501</t>
  </si>
  <si>
    <t>02020208040502</t>
  </si>
  <si>
    <t>SEMIFACTURADOS DE PLASTICO</t>
  </si>
  <si>
    <t>OTRAS MÁQUINAS PARA USOS GENERALES Y SUS PARTES Y PIEZAS</t>
  </si>
  <si>
    <t>02010104030901</t>
  </si>
  <si>
    <t>02020103040501</t>
  </si>
  <si>
    <t>PRODUCTOS QUIMICOS BASICOS DIVERSOS</t>
  </si>
  <si>
    <t>02020104030901</t>
  </si>
  <si>
    <t>02020206090103</t>
  </si>
  <si>
    <t>02020206090137</t>
  </si>
  <si>
    <t>020202070103050101</t>
  </si>
  <si>
    <t>02020208030205</t>
  </si>
  <si>
    <t>SERVICIO DE ARQUITECTURA</t>
  </si>
  <si>
    <t>0202020805090701</t>
  </si>
  <si>
    <t>0202020807010101</t>
  </si>
  <si>
    <t>0202020807010102</t>
  </si>
  <si>
    <t>0202020807010401</t>
  </si>
  <si>
    <t>02020209010101</t>
  </si>
  <si>
    <t>02020209010102</t>
  </si>
  <si>
    <t>02020209020501</t>
  </si>
  <si>
    <t>02020209040237</t>
  </si>
  <si>
    <t>02020101060205</t>
  </si>
  <si>
    <t>OTRAS MINERALES</t>
  </si>
  <si>
    <t>CLORO DE SODIO PURO Y SUS SALES, AGUA DE MAR</t>
  </si>
  <si>
    <t>02020103080305</t>
  </si>
  <si>
    <t>INSTRUMENTOS MUSICALES</t>
  </si>
  <si>
    <t>02020103080405</t>
  </si>
  <si>
    <t>ARTICULOS DE DEPORTE</t>
  </si>
  <si>
    <t>02020104080105</t>
  </si>
  <si>
    <t xml:space="preserve">APARATOS MEDICOS Y QUIRURGICOS </t>
  </si>
  <si>
    <t>02020104080305</t>
  </si>
  <si>
    <t>02020206080103</t>
  </si>
  <si>
    <t>0202020701050903</t>
  </si>
  <si>
    <t>0202020701050905</t>
  </si>
  <si>
    <t>02020208030303</t>
  </si>
  <si>
    <t>02020208030203</t>
  </si>
  <si>
    <t>02020208040503</t>
  </si>
  <si>
    <t>0202020805090403</t>
  </si>
  <si>
    <t>0202020805090501</t>
  </si>
  <si>
    <t>0202020805090703</t>
  </si>
  <si>
    <t>0202020807010103</t>
  </si>
  <si>
    <t>02020209010103</t>
  </si>
  <si>
    <t>OTROS ARTÍCULOS MANUFACTURADOS N.C.P. (PAPELERIA $13.000.000 Y $12.280.500 PARA CINTAS IMPRESIÓN CARNETIZACION)</t>
  </si>
  <si>
    <t>0202020703</t>
  </si>
  <si>
    <t>SERVICIOS DE ARRENDAMIENTO O ALQUILER SIN OPERARIO</t>
  </si>
  <si>
    <t>02020207030105</t>
  </si>
  <si>
    <t>SERVICIOS DE ARRENDAMIENTO O ALQUILER DE MAQUINARIA Y EQUIPO SIN OPERARIO</t>
  </si>
  <si>
    <t>02020101</t>
  </si>
  <si>
    <t>0202010105</t>
  </si>
  <si>
    <t>0202010106</t>
  </si>
  <si>
    <t>0202010203</t>
  </si>
  <si>
    <t>0202010207</t>
  </si>
  <si>
    <t>02020102070105</t>
  </si>
  <si>
    <t>02020102070305</t>
  </si>
  <si>
    <t>ARTICULOS CONFECCIONADOS CON TEXTILES - R PROPIOS</t>
  </si>
  <si>
    <t>BRAMANTES, CORDELES, CUERDAS - R. PROPIOS</t>
  </si>
  <si>
    <t>ARTICULOS TEXTILES (EXCEPTO PRENDAS DE VESTIR)</t>
  </si>
  <si>
    <t>0202020805090443</t>
  </si>
  <si>
    <t>02020211010543</t>
  </si>
  <si>
    <t>02010104030205</t>
  </si>
  <si>
    <t>02020103040705</t>
  </si>
  <si>
    <t>PLASTICOS EN FORMAS PRIMARIAS</t>
  </si>
  <si>
    <t>02020104020105</t>
  </si>
  <si>
    <t>PRODUCTOS METALICOS ESTRUCTURAS Y SUS PARTES</t>
  </si>
  <si>
    <t>PERIODO:____MARZO DE 2024____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</si>
</sst>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$ &quot;#,##0"/>
  </numFmts>
  <fonts count="19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Arial"/>
    </font>
    <font>
      <b/>
      <sz val="12"/>
      <color theme="0"/>
      <name val="Arial"/>
    </font>
    <font>
      <sz val="10"/>
      <name val="Arial"/>
    </font>
    <font>
      <sz val="10"/>
      <color theme="1"/>
      <name val="Arial"/>
    </font>
    <font>
      <b/>
      <sz val="12"/>
      <color theme="1"/>
      <name val="Arial"/>
    </font>
    <font>
      <b/>
      <sz val="11"/>
      <color theme="0"/>
      <name val="Arial"/>
    </font>
    <font>
      <b/>
      <sz val="11"/>
      <color theme="1"/>
      <name val="Arial"/>
    </font>
    <font>
      <b/>
      <sz val="10"/>
      <color theme="1"/>
      <name val="Arial"/>
    </font>
    <font>
      <b/>
      <sz val="10"/>
      <color theme="0"/>
      <name val="Arial"/>
    </font>
    <font>
      <b/>
      <sz val="8"/>
      <color theme="0"/>
      <name val="Arial"/>
    </font>
    <font>
      <sz val="8"/>
      <color theme="1"/>
      <name val="Arial"/>
    </font>
    <font>
      <b/>
      <sz val="9"/>
      <color theme="0"/>
      <name val="Arial"/>
      <family val="2"/>
    </font>
    <font>
      <sz val="10"/>
      <color rgb="FF000000"/>
      <name val="Arial"/>
    </font>
    <font>
      <b/>
      <sz val="10"/>
      <color theme="1"/>
      <name val="Calibri"/>
      <family val="2"/>
      <scheme val="major"/>
    </font>
    <font>
      <sz val="10"/>
      <color theme="1"/>
      <name val="Calibri"/>
      <family val="2"/>
      <scheme val="maj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0142B"/>
        <bgColor rgb="FF993366"/>
      </patternFill>
    </fill>
    <fill>
      <patternFill patternType="solid">
        <fgColor rgb="FFB0142B"/>
        <bgColor indexed="64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B0142B"/>
      </left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 style="thin">
        <color rgb="FFB0142B"/>
      </bottom>
      <diagonal/>
    </border>
    <border>
      <left/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/>
      <diagonal/>
    </border>
    <border>
      <left/>
      <right style="thin">
        <color rgb="FFB0142B"/>
      </right>
      <top style="thin">
        <color rgb="FFB0142B"/>
      </top>
      <bottom/>
      <diagonal/>
    </border>
    <border>
      <left style="thin">
        <color rgb="FFB0142B"/>
      </left>
      <right/>
      <top/>
      <bottom/>
      <diagonal/>
    </border>
    <border>
      <left/>
      <right style="thin">
        <color rgb="FFB0142B"/>
      </right>
      <top/>
      <bottom/>
      <diagonal/>
    </border>
    <border>
      <left style="thin">
        <color rgb="FFB0142B"/>
      </left>
      <right/>
      <top/>
      <bottom style="thin">
        <color rgb="FFB0142B"/>
      </bottom>
      <diagonal/>
    </border>
    <border>
      <left/>
      <right style="thin">
        <color rgb="FFB0142B"/>
      </right>
      <top/>
      <bottom style="thin">
        <color rgb="FFB0142B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9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7">
    <xf numFmtId="0" fontId="0" fillId="0" borderId="0" xfId="0" applyFont="1" applyAlignment="1"/>
    <xf numFmtId="0" fontId="5" fillId="0" borderId="0" xfId="0" applyFont="1" applyAlignment="1"/>
    <xf numFmtId="0" fontId="5" fillId="0" borderId="2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3" fontId="5" fillId="0" borderId="0" xfId="0" applyNumberFormat="1" applyFont="1" applyAlignment="1">
      <alignment horizontal="left"/>
    </xf>
    <xf numFmtId="0" fontId="5" fillId="0" borderId="2" xfId="0" applyFont="1" applyBorder="1" applyAlignment="1"/>
    <xf numFmtId="0" fontId="9" fillId="0" borderId="0" xfId="0" applyFont="1" applyAlignment="1"/>
    <xf numFmtId="0" fontId="9" fillId="0" borderId="1" xfId="0" applyFont="1" applyBorder="1" applyAlignment="1"/>
    <xf numFmtId="3" fontId="5" fillId="0" borderId="0" xfId="0" applyNumberFormat="1" applyFont="1" applyAlignment="1"/>
    <xf numFmtId="0" fontId="5" fillId="0" borderId="0" xfId="0" applyFont="1" applyBorder="1" applyAlignment="1"/>
    <xf numFmtId="0" fontId="12" fillId="0" borderId="0" xfId="0" applyFont="1" applyBorder="1" applyAlignment="1"/>
    <xf numFmtId="0" fontId="0" fillId="0" borderId="0" xfId="0" applyFont="1" applyBorder="1" applyAlignment="1"/>
    <xf numFmtId="0" fontId="7" fillId="2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9" fontId="0" fillId="0" borderId="0" xfId="1" applyFont="1" applyAlignment="1"/>
    <xf numFmtId="0" fontId="15" fillId="0" borderId="3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0" borderId="5" xfId="0" applyFont="1" applyBorder="1" applyAlignment="1"/>
    <xf numFmtId="164" fontId="15" fillId="0" borderId="3" xfId="0" applyNumberFormat="1" applyFont="1" applyBorder="1" applyAlignment="1"/>
    <xf numFmtId="10" fontId="15" fillId="0" borderId="3" xfId="0" applyNumberFormat="1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164" fontId="16" fillId="0" borderId="3" xfId="0" applyNumberFormat="1" applyFont="1" applyBorder="1" applyAlignment="1"/>
    <xf numFmtId="10" fontId="16" fillId="0" borderId="3" xfId="0" applyNumberFormat="1" applyFont="1" applyBorder="1" applyAlignment="1">
      <alignment horizontal="center"/>
    </xf>
    <xf numFmtId="164" fontId="15" fillId="0" borderId="4" xfId="0" applyNumberFormat="1" applyFont="1" applyBorder="1" applyAlignment="1"/>
    <xf numFmtId="164" fontId="16" fillId="0" borderId="4" xfId="0" applyNumberFormat="1" applyFont="1" applyBorder="1" applyAlignment="1"/>
    <xf numFmtId="49" fontId="16" fillId="0" borderId="3" xfId="0" applyNumberFormat="1" applyFont="1" applyBorder="1" applyAlignment="1">
      <alignment horizontal="left"/>
    </xf>
    <xf numFmtId="49" fontId="15" fillId="0" borderId="3" xfId="0" applyNumberFormat="1" applyFont="1" applyBorder="1" applyAlignment="1">
      <alignment horizontal="left"/>
    </xf>
    <xf numFmtId="3" fontId="17" fillId="0" borderId="0" xfId="0" applyNumberFormat="1" applyFont="1" applyAlignment="1"/>
    <xf numFmtId="164" fontId="0" fillId="0" borderId="0" xfId="0" applyNumberFormat="1" applyFont="1" applyAlignment="1"/>
    <xf numFmtId="0" fontId="0" fillId="0" borderId="12" xfId="0" applyFont="1" applyBorder="1" applyAlignment="1"/>
    <xf numFmtId="0" fontId="5" fillId="0" borderId="0" xfId="0" applyFont="1" applyBorder="1" applyAlignment="1">
      <alignment horizontal="left"/>
    </xf>
    <xf numFmtId="0" fontId="16" fillId="0" borderId="4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5" fillId="0" borderId="3" xfId="0" applyFont="1" applyFill="1" applyBorder="1" applyAlignment="1">
      <alignment horizontal="left"/>
    </xf>
    <xf numFmtId="0" fontId="12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10" fillId="2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" fillId="2" borderId="3" xfId="0" applyFont="1" applyFill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/>
    <xf numFmtId="0" fontId="3" fillId="2" borderId="3" xfId="0" applyFont="1" applyFill="1" applyBorder="1" applyAlignment="1">
      <alignment horizontal="center" vertical="center"/>
    </xf>
    <xf numFmtId="0" fontId="4" fillId="3" borderId="3" xfId="0" applyFont="1" applyFill="1" applyBorder="1"/>
    <xf numFmtId="0" fontId="6" fillId="0" borderId="3" xfId="0" applyFont="1" applyBorder="1" applyAlignment="1">
      <alignment horizontal="center" vertical="center"/>
    </xf>
  </cellXfs>
  <cellStyles count="4">
    <cellStyle name="Millares 2" xfId="3"/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colors>
    <mruColors>
      <color rgb="FFB0142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1522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74"/>
  <sheetViews>
    <sheetView tabSelected="1" workbookViewId="0">
      <selection activeCell="G12" sqref="G12"/>
    </sheetView>
  </sheetViews>
  <sheetFormatPr baseColWidth="10" defaultRowHeight="15" customHeight="1" x14ac:dyDescent="0.25"/>
  <cols>
    <col min="1" max="1" width="17.36328125" customWidth="1"/>
    <col min="2" max="2" width="16.453125" customWidth="1"/>
    <col min="3" max="4" width="14.81640625" customWidth="1"/>
    <col min="5" max="5" width="14.81640625" bestFit="1" customWidth="1"/>
    <col min="6" max="6" width="15.08984375" customWidth="1"/>
    <col min="7" max="7" width="14.81640625" bestFit="1" customWidth="1"/>
    <col min="8" max="8" width="0.36328125" customWidth="1"/>
    <col min="9" max="9" width="9.36328125" bestFit="1" customWidth="1"/>
    <col min="10" max="10" width="13.6328125" customWidth="1"/>
    <col min="11" max="11" width="18.453125" customWidth="1"/>
    <col min="12" max="26" width="10" customWidth="1"/>
  </cols>
  <sheetData>
    <row r="1" spans="1:26" ht="15.75" customHeight="1" x14ac:dyDescent="0.25">
      <c r="A1" s="52"/>
      <c r="B1" s="54" t="s">
        <v>0</v>
      </c>
      <c r="C1" s="55"/>
      <c r="D1" s="55"/>
      <c r="E1" s="55"/>
      <c r="F1" s="55"/>
      <c r="G1" s="55"/>
      <c r="I1" s="46"/>
      <c r="J1" s="47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53"/>
      <c r="B2" s="54" t="s">
        <v>1</v>
      </c>
      <c r="C2" s="55"/>
      <c r="D2" s="55"/>
      <c r="E2" s="55"/>
      <c r="F2" s="55"/>
      <c r="G2" s="55"/>
      <c r="I2" s="48"/>
      <c r="J2" s="49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53"/>
      <c r="B3" s="56" t="s">
        <v>2</v>
      </c>
      <c r="C3" s="53"/>
      <c r="D3" s="53"/>
      <c r="E3" s="53"/>
      <c r="F3" s="53"/>
      <c r="G3" s="53"/>
      <c r="I3" s="50"/>
      <c r="J3" s="5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4" t="s">
        <v>3</v>
      </c>
      <c r="B4" s="15" t="s">
        <v>4</v>
      </c>
      <c r="C4" s="14" t="s">
        <v>5</v>
      </c>
      <c r="D4" s="15">
        <v>4</v>
      </c>
      <c r="E4" s="44" t="s">
        <v>6</v>
      </c>
      <c r="F4" s="45"/>
      <c r="G4" s="15">
        <v>2012</v>
      </c>
      <c r="I4" s="14" t="s">
        <v>7</v>
      </c>
      <c r="J4" s="15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4" customHeight="1" x14ac:dyDescent="0.3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" x14ac:dyDescent="0.3">
      <c r="A6" s="3" t="s">
        <v>318</v>
      </c>
      <c r="B6" s="4"/>
      <c r="C6" s="4"/>
      <c r="D6" s="4"/>
      <c r="E6" s="37" t="s">
        <v>508</v>
      </c>
      <c r="F6" s="4"/>
      <c r="G6" s="4"/>
      <c r="H6" s="35"/>
      <c r="I6" s="34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0.25" customHeight="1" x14ac:dyDescent="0.3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41" t="s">
        <v>9</v>
      </c>
      <c r="B8" s="42" t="s">
        <v>10</v>
      </c>
      <c r="C8" s="42"/>
      <c r="D8" s="16" t="s">
        <v>11</v>
      </c>
      <c r="E8" s="16" t="s">
        <v>11</v>
      </c>
      <c r="F8" s="16" t="s">
        <v>12</v>
      </c>
      <c r="G8" s="43" t="s">
        <v>13</v>
      </c>
      <c r="H8" s="43"/>
      <c r="I8" s="16" t="s">
        <v>14</v>
      </c>
      <c r="J8" s="10"/>
    </row>
    <row r="9" spans="1:26" ht="12.75" customHeight="1" x14ac:dyDescent="0.25">
      <c r="A9" s="41"/>
      <c r="B9" s="42"/>
      <c r="C9" s="42"/>
      <c r="D9" s="16" t="s">
        <v>15</v>
      </c>
      <c r="E9" s="16" t="s">
        <v>16</v>
      </c>
      <c r="F9" s="16" t="s">
        <v>17</v>
      </c>
      <c r="G9" s="43"/>
      <c r="H9" s="43"/>
      <c r="I9" s="16" t="s">
        <v>18</v>
      </c>
      <c r="J9" s="10"/>
    </row>
    <row r="10" spans="1:26" ht="13" x14ac:dyDescent="0.3">
      <c r="A10" s="18">
        <v>2</v>
      </c>
      <c r="B10" s="19" t="s">
        <v>23</v>
      </c>
      <c r="C10" s="20"/>
      <c r="D10" s="21">
        <f>+D11+D273+D290</f>
        <v>22917049966.785004</v>
      </c>
      <c r="E10" s="21">
        <f>+E11+E273+E290</f>
        <v>22919159806.385002</v>
      </c>
      <c r="F10" s="21">
        <f>+F11+F273+F290</f>
        <v>14783086869</v>
      </c>
      <c r="G10" s="21">
        <f>+E10-F10</f>
        <v>8136072937.3850021</v>
      </c>
      <c r="H10" s="20"/>
      <c r="I10" s="22">
        <f>+F10/E10</f>
        <v>0.64500998264699083</v>
      </c>
      <c r="J10" s="10"/>
      <c r="K10" s="33"/>
      <c r="N10" s="17"/>
    </row>
    <row r="11" spans="1:26" ht="13" x14ac:dyDescent="0.3">
      <c r="A11" s="18" t="s">
        <v>24</v>
      </c>
      <c r="B11" s="18" t="s">
        <v>25</v>
      </c>
      <c r="C11" s="23"/>
      <c r="D11" s="21">
        <f>+D12+D31</f>
        <v>20038105710.785004</v>
      </c>
      <c r="E11" s="21">
        <f>+E12+E31</f>
        <v>20080215550.385002</v>
      </c>
      <c r="F11" s="21">
        <f>+F12+F31</f>
        <v>14494366519</v>
      </c>
      <c r="G11" s="21">
        <f t="shared" ref="G11:G30" si="0">+E11-F11</f>
        <v>5585849031.3850021</v>
      </c>
      <c r="H11" s="23"/>
      <c r="I11" s="22">
        <f t="shared" ref="I11:I130" si="1">+F11/E11</f>
        <v>0.72182325347210208</v>
      </c>
      <c r="J11" s="10"/>
      <c r="K11" s="33"/>
    </row>
    <row r="12" spans="1:26" ht="13" x14ac:dyDescent="0.3">
      <c r="A12" s="18" t="s">
        <v>26</v>
      </c>
      <c r="B12" s="18" t="s">
        <v>27</v>
      </c>
      <c r="C12" s="23"/>
      <c r="D12" s="21">
        <f>+D13</f>
        <v>16319652.4</v>
      </c>
      <c r="E12" s="21">
        <f>+E13</f>
        <v>20103302</v>
      </c>
      <c r="F12" s="21">
        <f>+F13</f>
        <v>0</v>
      </c>
      <c r="G12" s="21">
        <f t="shared" si="0"/>
        <v>20103302</v>
      </c>
      <c r="H12" s="23"/>
      <c r="I12" s="22">
        <f t="shared" si="1"/>
        <v>0</v>
      </c>
      <c r="J12" s="10"/>
      <c r="K12" s="33"/>
    </row>
    <row r="13" spans="1:26" ht="13" x14ac:dyDescent="0.3">
      <c r="A13" s="18" t="s">
        <v>28</v>
      </c>
      <c r="B13" s="18" t="s">
        <v>29</v>
      </c>
      <c r="C13" s="23"/>
      <c r="D13" s="21">
        <f>+D14+D15+D19</f>
        <v>16319652.4</v>
      </c>
      <c r="E13" s="21">
        <f>+E14+E15+E19</f>
        <v>20103302</v>
      </c>
      <c r="F13" s="21">
        <f>+F14+F15+F19</f>
        <v>0</v>
      </c>
      <c r="G13" s="21">
        <f t="shared" si="0"/>
        <v>20103302</v>
      </c>
      <c r="H13" s="23"/>
      <c r="I13" s="22">
        <f t="shared" si="1"/>
        <v>0</v>
      </c>
      <c r="J13" s="10"/>
    </row>
    <row r="14" spans="1:26" ht="13" x14ac:dyDescent="0.3">
      <c r="A14" s="24" t="s">
        <v>30</v>
      </c>
      <c r="B14" s="24" t="s">
        <v>31</v>
      </c>
      <c r="C14" s="25"/>
      <c r="D14" s="26">
        <v>0</v>
      </c>
      <c r="E14" s="26">
        <v>0</v>
      </c>
      <c r="F14" s="26">
        <v>0</v>
      </c>
      <c r="G14" s="26">
        <f t="shared" si="0"/>
        <v>0</v>
      </c>
      <c r="H14" s="25"/>
      <c r="I14" s="27" t="e">
        <f t="shared" si="1"/>
        <v>#DIV/0!</v>
      </c>
      <c r="J14" s="10"/>
    </row>
    <row r="15" spans="1:26" ht="13" x14ac:dyDescent="0.3">
      <c r="A15" s="18" t="s">
        <v>32</v>
      </c>
      <c r="B15" s="18" t="s">
        <v>33</v>
      </c>
      <c r="C15" s="23"/>
      <c r="D15" s="21">
        <f t="shared" ref="D15:F16" si="2">+D16</f>
        <v>0</v>
      </c>
      <c r="E15" s="21">
        <f t="shared" si="2"/>
        <v>0</v>
      </c>
      <c r="F15" s="21">
        <f t="shared" si="2"/>
        <v>0</v>
      </c>
      <c r="G15" s="21">
        <f t="shared" si="0"/>
        <v>0</v>
      </c>
      <c r="H15" s="21">
        <f t="shared" ref="H15" si="3">+H16</f>
        <v>0</v>
      </c>
      <c r="I15" s="22" t="e">
        <f t="shared" si="1"/>
        <v>#DIV/0!</v>
      </c>
      <c r="J15" s="10"/>
    </row>
    <row r="16" spans="1:26" ht="13" x14ac:dyDescent="0.3">
      <c r="A16" s="18" t="s">
        <v>34</v>
      </c>
      <c r="B16" s="18" t="s">
        <v>35</v>
      </c>
      <c r="C16" s="23"/>
      <c r="D16" s="21">
        <f t="shared" si="2"/>
        <v>0</v>
      </c>
      <c r="E16" s="21">
        <f t="shared" si="2"/>
        <v>0</v>
      </c>
      <c r="F16" s="21">
        <f t="shared" si="2"/>
        <v>0</v>
      </c>
      <c r="G16" s="21">
        <f t="shared" si="0"/>
        <v>0</v>
      </c>
      <c r="H16" s="23"/>
      <c r="I16" s="22" t="e">
        <f t="shared" si="1"/>
        <v>#DIV/0!</v>
      </c>
      <c r="J16" s="10"/>
    </row>
    <row r="17" spans="1:11" ht="13" x14ac:dyDescent="0.3">
      <c r="A17" s="18" t="s">
        <v>36</v>
      </c>
      <c r="B17" s="18" t="s">
        <v>37</v>
      </c>
      <c r="C17" s="23"/>
      <c r="D17" s="21">
        <f>+D18</f>
        <v>0</v>
      </c>
      <c r="E17" s="21">
        <f>+E18</f>
        <v>0</v>
      </c>
      <c r="F17" s="21">
        <f t="shared" ref="F17" si="4">+F18</f>
        <v>0</v>
      </c>
      <c r="G17" s="21">
        <f t="shared" si="0"/>
        <v>0</v>
      </c>
      <c r="H17" s="23"/>
      <c r="I17" s="22" t="e">
        <f t="shared" si="1"/>
        <v>#DIV/0!</v>
      </c>
      <c r="J17" s="10"/>
    </row>
    <row r="18" spans="1:11" ht="13" x14ac:dyDescent="0.3">
      <c r="A18" s="24" t="s">
        <v>38</v>
      </c>
      <c r="B18" s="24" t="s">
        <v>39</v>
      </c>
      <c r="C18" s="25"/>
      <c r="D18" s="26">
        <v>0</v>
      </c>
      <c r="E18" s="26">
        <v>0</v>
      </c>
      <c r="F18" s="26">
        <v>0</v>
      </c>
      <c r="G18" s="26">
        <f t="shared" si="0"/>
        <v>0</v>
      </c>
      <c r="H18" s="25"/>
      <c r="I18" s="27" t="e">
        <f t="shared" ref="I18" si="5">+F18/E18</f>
        <v>#DIV/0!</v>
      </c>
      <c r="J18" s="10"/>
    </row>
    <row r="19" spans="1:11" ht="13" x14ac:dyDescent="0.3">
      <c r="A19" s="18" t="s">
        <v>40</v>
      </c>
      <c r="B19" s="18" t="s">
        <v>41</v>
      </c>
      <c r="C19" s="23"/>
      <c r="D19" s="21">
        <f>+D20+D25+D29+D27</f>
        <v>16319652.4</v>
      </c>
      <c r="E19" s="21">
        <f>+E20+E25+E29+E27</f>
        <v>20103302</v>
      </c>
      <c r="F19" s="21">
        <f>+F20+F25+F29+F27</f>
        <v>0</v>
      </c>
      <c r="G19" s="21">
        <f>+E19-F19</f>
        <v>20103302</v>
      </c>
      <c r="H19" s="23"/>
      <c r="I19" s="22">
        <f t="shared" si="1"/>
        <v>0</v>
      </c>
      <c r="J19" s="10"/>
    </row>
    <row r="20" spans="1:11" ht="13" x14ac:dyDescent="0.3">
      <c r="A20" s="18" t="s">
        <v>42</v>
      </c>
      <c r="B20" s="18" t="s">
        <v>43</v>
      </c>
      <c r="C20" s="23"/>
      <c r="D20" s="21">
        <f>SUM(D21:D24)</f>
        <v>16319652.4</v>
      </c>
      <c r="E20" s="21">
        <f t="shared" ref="E20:F20" si="6">SUM(E21:E24)</f>
        <v>20103302</v>
      </c>
      <c r="F20" s="21">
        <f t="shared" si="6"/>
        <v>0</v>
      </c>
      <c r="G20" s="21">
        <f>+E20-F20</f>
        <v>20103302</v>
      </c>
      <c r="H20" s="23"/>
      <c r="I20" s="22">
        <f t="shared" si="1"/>
        <v>0</v>
      </c>
      <c r="J20" s="10"/>
    </row>
    <row r="21" spans="1:11" ht="13" x14ac:dyDescent="0.3">
      <c r="A21" s="30" t="s">
        <v>503</v>
      </c>
      <c r="B21" s="24" t="s">
        <v>110</v>
      </c>
      <c r="C21" s="25"/>
      <c r="D21" s="26">
        <v>0</v>
      </c>
      <c r="E21" s="26">
        <v>13960000</v>
      </c>
      <c r="F21" s="26">
        <v>0</v>
      </c>
      <c r="G21" s="26">
        <f t="shared" ref="G21" si="7">+E21-F21</f>
        <v>13960000</v>
      </c>
      <c r="H21" s="25"/>
      <c r="I21" s="27">
        <f t="shared" ref="I21" si="8">+F21/E21</f>
        <v>0</v>
      </c>
      <c r="J21" s="10"/>
    </row>
    <row r="22" spans="1:11" ht="13" x14ac:dyDescent="0.3">
      <c r="A22" s="30" t="s">
        <v>392</v>
      </c>
      <c r="B22" s="24" t="s">
        <v>393</v>
      </c>
      <c r="C22" s="25"/>
      <c r="D22" s="26">
        <v>0</v>
      </c>
      <c r="E22" s="26">
        <v>0</v>
      </c>
      <c r="F22" s="26">
        <v>0</v>
      </c>
      <c r="G22" s="26">
        <f t="shared" si="0"/>
        <v>0</v>
      </c>
      <c r="H22" s="25"/>
      <c r="I22" s="27" t="e">
        <f t="shared" si="1"/>
        <v>#DIV/0!</v>
      </c>
      <c r="J22" s="10"/>
    </row>
    <row r="23" spans="1:11" ht="13" x14ac:dyDescent="0.3">
      <c r="A23" s="30" t="s">
        <v>448</v>
      </c>
      <c r="B23" s="24" t="s">
        <v>447</v>
      </c>
      <c r="C23" s="25"/>
      <c r="D23" s="26">
        <v>0</v>
      </c>
      <c r="E23" s="26">
        <v>0</v>
      </c>
      <c r="F23" s="26">
        <v>0</v>
      </c>
      <c r="G23" s="26">
        <f t="shared" si="0"/>
        <v>0</v>
      </c>
      <c r="H23" s="25"/>
      <c r="I23" s="27" t="e">
        <f t="shared" si="1"/>
        <v>#DIV/0!</v>
      </c>
      <c r="J23" s="10"/>
    </row>
    <row r="24" spans="1:11" ht="13" x14ac:dyDescent="0.3">
      <c r="A24" s="24" t="s">
        <v>44</v>
      </c>
      <c r="B24" s="24" t="s">
        <v>45</v>
      </c>
      <c r="C24" s="25"/>
      <c r="D24" s="26">
        <v>16319652.4</v>
      </c>
      <c r="E24" s="26">
        <v>6143302</v>
      </c>
      <c r="F24" s="26">
        <v>0</v>
      </c>
      <c r="G24" s="26">
        <f t="shared" si="0"/>
        <v>6143302</v>
      </c>
      <c r="H24" s="25"/>
      <c r="I24" s="27">
        <f t="shared" si="1"/>
        <v>0</v>
      </c>
      <c r="J24" s="10"/>
    </row>
    <row r="25" spans="1:11" ht="13" x14ac:dyDescent="0.3">
      <c r="A25" s="18" t="s">
        <v>46</v>
      </c>
      <c r="B25" s="18" t="s">
        <v>47</v>
      </c>
      <c r="C25" s="23"/>
      <c r="D25" s="21">
        <f>SUM(D26:D26)</f>
        <v>0</v>
      </c>
      <c r="E25" s="21">
        <f>SUM(E26:E26)</f>
        <v>0</v>
      </c>
      <c r="F25" s="21">
        <f>SUM(F26:F26)</f>
        <v>0</v>
      </c>
      <c r="G25" s="21">
        <f>SUM(G26:G26)</f>
        <v>0</v>
      </c>
      <c r="H25" s="23"/>
      <c r="I25" s="22" t="e">
        <f t="shared" si="1"/>
        <v>#DIV/0!</v>
      </c>
      <c r="J25" s="10"/>
    </row>
    <row r="26" spans="1:11" ht="13" x14ac:dyDescent="0.3">
      <c r="A26" s="24" t="s">
        <v>48</v>
      </c>
      <c r="B26" s="24" t="s">
        <v>49</v>
      </c>
      <c r="C26" s="25"/>
      <c r="D26" s="26">
        <v>0</v>
      </c>
      <c r="E26" s="26">
        <v>0</v>
      </c>
      <c r="F26" s="26">
        <v>0</v>
      </c>
      <c r="G26" s="26">
        <f t="shared" si="0"/>
        <v>0</v>
      </c>
      <c r="H26" s="25"/>
      <c r="I26" s="27" t="e">
        <f>+F26/E26</f>
        <v>#DIV/0!</v>
      </c>
      <c r="J26" s="10"/>
    </row>
    <row r="27" spans="1:11" ht="13" x14ac:dyDescent="0.3">
      <c r="A27" s="31" t="s">
        <v>378</v>
      </c>
      <c r="B27" s="24" t="s">
        <v>117</v>
      </c>
      <c r="C27" s="25"/>
      <c r="D27" s="21">
        <f>+D28</f>
        <v>0</v>
      </c>
      <c r="E27" s="21">
        <f>+E28</f>
        <v>0</v>
      </c>
      <c r="F27" s="21">
        <f t="shared" ref="F27:G27" si="9">+F28</f>
        <v>0</v>
      </c>
      <c r="G27" s="21">
        <f t="shared" si="9"/>
        <v>0</v>
      </c>
      <c r="H27" s="25"/>
      <c r="I27" s="22" t="e">
        <f>+F27/E27</f>
        <v>#DIV/0!</v>
      </c>
      <c r="J27" s="10"/>
    </row>
    <row r="28" spans="1:11" ht="13" x14ac:dyDescent="0.3">
      <c r="A28" s="30" t="s">
        <v>379</v>
      </c>
      <c r="B28" s="24" t="s">
        <v>380</v>
      </c>
      <c r="C28" s="25"/>
      <c r="D28" s="26">
        <v>0</v>
      </c>
      <c r="E28" s="26">
        <v>0</v>
      </c>
      <c r="F28" s="26">
        <v>0</v>
      </c>
      <c r="G28" s="26">
        <f t="shared" si="0"/>
        <v>0</v>
      </c>
      <c r="H28" s="25"/>
      <c r="I28" s="27" t="e">
        <f t="shared" ref="I28" si="10">+F28/E28</f>
        <v>#DIV/0!</v>
      </c>
      <c r="J28" s="10"/>
    </row>
    <row r="29" spans="1:11" ht="13" x14ac:dyDescent="0.3">
      <c r="A29" s="18" t="s">
        <v>50</v>
      </c>
      <c r="B29" s="18" t="s">
        <v>51</v>
      </c>
      <c r="C29" s="23"/>
      <c r="D29" s="21">
        <f>+D30</f>
        <v>0</v>
      </c>
      <c r="E29" s="21">
        <f>+E30</f>
        <v>0</v>
      </c>
      <c r="F29" s="21">
        <f>+F30</f>
        <v>0</v>
      </c>
      <c r="G29" s="21">
        <f>+G30</f>
        <v>0</v>
      </c>
      <c r="H29" s="23"/>
      <c r="I29" s="22" t="e">
        <f t="shared" si="1"/>
        <v>#DIV/0!</v>
      </c>
      <c r="J29" s="10"/>
    </row>
    <row r="30" spans="1:11" ht="13" x14ac:dyDescent="0.3">
      <c r="A30" s="24" t="s">
        <v>52</v>
      </c>
      <c r="B30" s="24" t="s">
        <v>53</v>
      </c>
      <c r="C30" s="25"/>
      <c r="D30" s="26">
        <v>0</v>
      </c>
      <c r="E30" s="26">
        <v>0</v>
      </c>
      <c r="F30" s="26">
        <v>0</v>
      </c>
      <c r="G30" s="26">
        <f t="shared" si="0"/>
        <v>0</v>
      </c>
      <c r="H30" s="25"/>
      <c r="I30" s="27" t="e">
        <f t="shared" si="1"/>
        <v>#DIV/0!</v>
      </c>
      <c r="J30" s="10"/>
    </row>
    <row r="31" spans="1:11" ht="13" x14ac:dyDescent="0.3">
      <c r="A31" s="18" t="s">
        <v>54</v>
      </c>
      <c r="B31" s="18" t="s">
        <v>55</v>
      </c>
      <c r="C31" s="23"/>
      <c r="D31" s="21">
        <f>+D32+D129</f>
        <v>20021786058.385002</v>
      </c>
      <c r="E31" s="21">
        <f>+E32+E129</f>
        <v>20060112248.385002</v>
      </c>
      <c r="F31" s="21">
        <f>+F32+F129</f>
        <v>14494366519</v>
      </c>
      <c r="G31" s="28">
        <f t="shared" ref="G31:G133" si="11">+E31-F31</f>
        <v>5565745729.3850021</v>
      </c>
      <c r="H31" s="23"/>
      <c r="I31" s="22">
        <f t="shared" si="1"/>
        <v>0.72254663082291137</v>
      </c>
      <c r="J31" s="10"/>
    </row>
    <row r="32" spans="1:11" ht="13" x14ac:dyDescent="0.3">
      <c r="A32" s="31" t="s">
        <v>56</v>
      </c>
      <c r="B32" s="18" t="s">
        <v>57</v>
      </c>
      <c r="C32" s="23"/>
      <c r="D32" s="21">
        <f>+D33+D38+D49+D93+D36</f>
        <v>939236383</v>
      </c>
      <c r="E32" s="21">
        <f>+E33+E38+E49+E93+E36</f>
        <v>990852176</v>
      </c>
      <c r="F32" s="21">
        <f>+F33+F38+F49+F93+F36</f>
        <v>164872997</v>
      </c>
      <c r="G32" s="28">
        <f>+E32-F32</f>
        <v>825979179</v>
      </c>
      <c r="H32" s="23"/>
      <c r="I32" s="22">
        <f t="shared" si="1"/>
        <v>0.16639515055170045</v>
      </c>
      <c r="J32" s="10"/>
      <c r="K32" s="33"/>
    </row>
    <row r="33" spans="1:12" ht="13" x14ac:dyDescent="0.3">
      <c r="A33" s="31" t="s">
        <v>491</v>
      </c>
      <c r="B33" s="18" t="s">
        <v>319</v>
      </c>
      <c r="C33" s="23"/>
      <c r="D33" s="21">
        <v>0</v>
      </c>
      <c r="E33" s="21">
        <v>0</v>
      </c>
      <c r="F33" s="21">
        <f>+F34</f>
        <v>0</v>
      </c>
      <c r="G33" s="28">
        <f t="shared" si="11"/>
        <v>0</v>
      </c>
      <c r="H33" s="23"/>
      <c r="I33" s="22" t="e">
        <f t="shared" si="1"/>
        <v>#DIV/0!</v>
      </c>
      <c r="J33" s="10"/>
    </row>
    <row r="34" spans="1:12" ht="13" x14ac:dyDescent="0.3">
      <c r="A34" s="31" t="s">
        <v>492</v>
      </c>
      <c r="B34" s="18" t="s">
        <v>319</v>
      </c>
      <c r="C34" s="23"/>
      <c r="D34" s="21">
        <v>0</v>
      </c>
      <c r="E34" s="21">
        <v>0</v>
      </c>
      <c r="F34" s="21">
        <f>+F35</f>
        <v>0</v>
      </c>
      <c r="G34" s="28">
        <f t="shared" si="11"/>
        <v>0</v>
      </c>
      <c r="H34" s="23"/>
      <c r="I34" s="22" t="e">
        <f t="shared" si="1"/>
        <v>#DIV/0!</v>
      </c>
      <c r="J34" s="10"/>
    </row>
    <row r="35" spans="1:12" ht="13" x14ac:dyDescent="0.3">
      <c r="A35" s="30" t="s">
        <v>321</v>
      </c>
      <c r="B35" s="24" t="s">
        <v>320</v>
      </c>
      <c r="C35" s="25"/>
      <c r="D35" s="26">
        <v>0</v>
      </c>
      <c r="E35" s="26">
        <v>0</v>
      </c>
      <c r="F35" s="26">
        <v>0</v>
      </c>
      <c r="G35" s="29">
        <f t="shared" si="11"/>
        <v>0</v>
      </c>
      <c r="H35" s="25"/>
      <c r="I35" s="27" t="e">
        <f t="shared" ref="I35" si="12">+F35/E35</f>
        <v>#DIV/0!</v>
      </c>
      <c r="J35" s="10"/>
    </row>
    <row r="36" spans="1:12" ht="13" x14ac:dyDescent="0.3">
      <c r="A36" s="31" t="s">
        <v>493</v>
      </c>
      <c r="B36" s="18" t="s">
        <v>466</v>
      </c>
      <c r="C36" s="25"/>
      <c r="D36" s="21">
        <f>+D37</f>
        <v>0</v>
      </c>
      <c r="E36" s="21">
        <f>+E37</f>
        <v>0</v>
      </c>
      <c r="F36" s="21">
        <f>+F37</f>
        <v>0</v>
      </c>
      <c r="G36" s="28">
        <f t="shared" si="11"/>
        <v>0</v>
      </c>
      <c r="H36" s="23"/>
      <c r="I36" s="22" t="e">
        <f t="shared" si="1"/>
        <v>#DIV/0!</v>
      </c>
      <c r="J36" s="10"/>
    </row>
    <row r="37" spans="1:12" ht="13" x14ac:dyDescent="0.3">
      <c r="A37" s="30" t="s">
        <v>465</v>
      </c>
      <c r="B37" s="24" t="s">
        <v>467</v>
      </c>
      <c r="C37" s="25"/>
      <c r="D37" s="26">
        <v>0</v>
      </c>
      <c r="E37" s="26">
        <v>0</v>
      </c>
      <c r="F37" s="26">
        <v>0</v>
      </c>
      <c r="G37" s="29">
        <f t="shared" si="11"/>
        <v>0</v>
      </c>
      <c r="H37" s="25"/>
      <c r="I37" s="27" t="e">
        <f t="shared" ref="I37" si="13">+F37/E37</f>
        <v>#DIV/0!</v>
      </c>
      <c r="J37" s="10"/>
    </row>
    <row r="38" spans="1:12" ht="13" x14ac:dyDescent="0.3">
      <c r="A38" s="31" t="s">
        <v>59</v>
      </c>
      <c r="B38" s="18" t="s">
        <v>60</v>
      </c>
      <c r="C38" s="23"/>
      <c r="D38" s="21">
        <f>+D46+D39+D43</f>
        <v>195886000</v>
      </c>
      <c r="E38" s="21">
        <f>+E46+E39+E43</f>
        <v>213731594</v>
      </c>
      <c r="F38" s="21">
        <f t="shared" ref="F38" si="14">+F46+F39+F43</f>
        <v>13855534</v>
      </c>
      <c r="G38" s="21">
        <f>+G46+G39</f>
        <v>195886000</v>
      </c>
      <c r="H38" s="23"/>
      <c r="I38" s="22">
        <f>+F38/E38</f>
        <v>6.4826793927340476E-2</v>
      </c>
      <c r="J38" s="10"/>
    </row>
    <row r="39" spans="1:12" ht="13" x14ac:dyDescent="0.3">
      <c r="A39" s="31" t="s">
        <v>494</v>
      </c>
      <c r="B39" s="18" t="s">
        <v>322</v>
      </c>
      <c r="C39" s="23"/>
      <c r="D39" s="21">
        <f>SUM(D40:D42)</f>
        <v>0</v>
      </c>
      <c r="E39" s="21">
        <f>SUM(E40:E42)</f>
        <v>11953200</v>
      </c>
      <c r="F39" s="21">
        <f>SUM(F40:F42)</f>
        <v>11953200</v>
      </c>
      <c r="G39" s="21">
        <f t="shared" ref="G39" si="15">SUM(G40:G42)</f>
        <v>0</v>
      </c>
      <c r="H39" s="23"/>
      <c r="I39" s="22">
        <f>+F39/E39</f>
        <v>1</v>
      </c>
      <c r="J39" s="10"/>
    </row>
    <row r="40" spans="1:12" ht="13" x14ac:dyDescent="0.3">
      <c r="A40" s="30" t="s">
        <v>323</v>
      </c>
      <c r="B40" s="24" t="s">
        <v>324</v>
      </c>
      <c r="C40" s="25"/>
      <c r="D40" s="26">
        <v>0</v>
      </c>
      <c r="E40" s="26">
        <v>1837500</v>
      </c>
      <c r="F40" s="26">
        <v>1837500</v>
      </c>
      <c r="G40" s="29">
        <f t="shared" si="11"/>
        <v>0</v>
      </c>
      <c r="H40" s="25"/>
      <c r="I40" s="27">
        <f t="shared" ref="I40:I42" si="16">+F40/E40</f>
        <v>1</v>
      </c>
      <c r="J40" s="10"/>
    </row>
    <row r="41" spans="1:12" ht="13" x14ac:dyDescent="0.3">
      <c r="A41" s="30" t="s">
        <v>325</v>
      </c>
      <c r="B41" s="24" t="s">
        <v>326</v>
      </c>
      <c r="C41" s="25"/>
      <c r="D41" s="26">
        <v>0</v>
      </c>
      <c r="E41" s="26">
        <v>9294600</v>
      </c>
      <c r="F41" s="26">
        <v>9294600</v>
      </c>
      <c r="G41" s="29">
        <f t="shared" si="11"/>
        <v>0</v>
      </c>
      <c r="H41" s="25"/>
      <c r="I41" s="27">
        <f t="shared" si="16"/>
        <v>1</v>
      </c>
      <c r="J41" s="10"/>
    </row>
    <row r="42" spans="1:12" ht="13" x14ac:dyDescent="0.3">
      <c r="A42" s="30" t="s">
        <v>327</v>
      </c>
      <c r="B42" s="24" t="s">
        <v>328</v>
      </c>
      <c r="C42" s="25"/>
      <c r="D42" s="26">
        <v>0</v>
      </c>
      <c r="E42" s="26">
        <v>821100</v>
      </c>
      <c r="F42" s="26">
        <v>821100</v>
      </c>
      <c r="G42" s="29">
        <f t="shared" si="11"/>
        <v>0</v>
      </c>
      <c r="H42" s="25"/>
      <c r="I42" s="27">
        <f t="shared" si="16"/>
        <v>1</v>
      </c>
      <c r="J42" s="10"/>
    </row>
    <row r="43" spans="1:12" ht="13" x14ac:dyDescent="0.3">
      <c r="A43" s="31" t="s">
        <v>495</v>
      </c>
      <c r="B43" s="18" t="s">
        <v>500</v>
      </c>
      <c r="C43" s="23"/>
      <c r="D43" s="21">
        <f>+D44+D45</f>
        <v>0</v>
      </c>
      <c r="E43" s="21">
        <f t="shared" ref="E43:F43" si="17">+E44+E45</f>
        <v>5892394</v>
      </c>
      <c r="F43" s="21">
        <f t="shared" si="17"/>
        <v>1902334</v>
      </c>
      <c r="G43" s="21">
        <f t="shared" ref="G43" si="18">SUM(G44:G46)</f>
        <v>199876060</v>
      </c>
      <c r="H43" s="23"/>
      <c r="I43" s="22">
        <f>+F43/E43</f>
        <v>0.3228456888660195</v>
      </c>
      <c r="J43" s="10"/>
    </row>
    <row r="44" spans="1:12" ht="13" x14ac:dyDescent="0.3">
      <c r="A44" s="30" t="s">
        <v>496</v>
      </c>
      <c r="B44" s="24" t="s">
        <v>498</v>
      </c>
      <c r="C44" s="25"/>
      <c r="D44" s="26">
        <v>0</v>
      </c>
      <c r="E44" s="26">
        <v>4349569</v>
      </c>
      <c r="F44" s="26">
        <v>1048509</v>
      </c>
      <c r="G44" s="29">
        <f t="shared" ref="G44:G45" si="19">+E44-F44</f>
        <v>3301060</v>
      </c>
      <c r="H44" s="25"/>
      <c r="I44" s="27">
        <f t="shared" ref="I44:I45" si="20">+F44/E44</f>
        <v>0.24106043610297939</v>
      </c>
      <c r="J44" s="10"/>
    </row>
    <row r="45" spans="1:12" ht="13" x14ac:dyDescent="0.3">
      <c r="A45" s="30" t="s">
        <v>497</v>
      </c>
      <c r="B45" s="24" t="s">
        <v>499</v>
      </c>
      <c r="C45" s="25"/>
      <c r="D45" s="26">
        <v>0</v>
      </c>
      <c r="E45" s="26">
        <v>1542825</v>
      </c>
      <c r="F45" s="26">
        <v>853825</v>
      </c>
      <c r="G45" s="29">
        <f t="shared" si="19"/>
        <v>689000</v>
      </c>
      <c r="H45" s="25"/>
      <c r="I45" s="27">
        <f t="shared" si="20"/>
        <v>0.55341662210555309</v>
      </c>
      <c r="J45" s="10"/>
    </row>
    <row r="46" spans="1:12" ht="13" x14ac:dyDescent="0.3">
      <c r="A46" s="31" t="s">
        <v>61</v>
      </c>
      <c r="B46" s="18" t="s">
        <v>62</v>
      </c>
      <c r="C46" s="23"/>
      <c r="D46" s="21">
        <f>SUM(D47:D48)</f>
        <v>195886000</v>
      </c>
      <c r="E46" s="21">
        <f>SUM(E47:E48)</f>
        <v>195886000</v>
      </c>
      <c r="F46" s="21">
        <f>SUM(F47:F48)</f>
        <v>0</v>
      </c>
      <c r="G46" s="28">
        <f t="shared" si="11"/>
        <v>195886000</v>
      </c>
      <c r="H46" s="23"/>
      <c r="I46" s="22">
        <f t="shared" si="1"/>
        <v>0</v>
      </c>
      <c r="J46" s="10"/>
    </row>
    <row r="47" spans="1:12" ht="13" x14ac:dyDescent="0.3">
      <c r="A47" s="30" t="s">
        <v>63</v>
      </c>
      <c r="B47" s="24" t="s">
        <v>62</v>
      </c>
      <c r="C47" s="25"/>
      <c r="D47" s="26">
        <v>195886000</v>
      </c>
      <c r="E47" s="26">
        <v>195886000</v>
      </c>
      <c r="F47" s="26">
        <v>0</v>
      </c>
      <c r="G47" s="29">
        <f t="shared" si="11"/>
        <v>195886000</v>
      </c>
      <c r="H47" s="25"/>
      <c r="I47" s="27">
        <f t="shared" si="1"/>
        <v>0</v>
      </c>
      <c r="J47" s="10"/>
    </row>
    <row r="48" spans="1:12" ht="13" x14ac:dyDescent="0.3">
      <c r="A48" s="30" t="s">
        <v>63</v>
      </c>
      <c r="B48" s="24" t="s">
        <v>64</v>
      </c>
      <c r="C48" s="25"/>
      <c r="D48" s="26">
        <v>0</v>
      </c>
      <c r="E48" s="26">
        <v>0</v>
      </c>
      <c r="F48" s="26">
        <v>0</v>
      </c>
      <c r="G48" s="29">
        <f t="shared" si="11"/>
        <v>0</v>
      </c>
      <c r="H48" s="25"/>
      <c r="I48" s="27" t="e">
        <f t="shared" si="1"/>
        <v>#DIV/0!</v>
      </c>
      <c r="J48" s="10"/>
      <c r="L48" s="33"/>
    </row>
    <row r="49" spans="1:10" ht="13" x14ac:dyDescent="0.3">
      <c r="A49" s="31" t="s">
        <v>65</v>
      </c>
      <c r="B49" s="18" t="s">
        <v>66</v>
      </c>
      <c r="C49" s="23"/>
      <c r="D49" s="21">
        <f>+D52+D57+D61+D68+D74+D81+D88+D50</f>
        <v>297230399</v>
      </c>
      <c r="E49" s="21">
        <f>+E52+E57+E61+E68+E74+E81+E88+E50</f>
        <v>275547028</v>
      </c>
      <c r="F49" s="21">
        <f>+F52+F57+F61+F68+F74+F81+F88+F50</f>
        <v>44176678</v>
      </c>
      <c r="G49" s="28">
        <f>+E49-F49</f>
        <v>231370350</v>
      </c>
      <c r="H49" s="23"/>
      <c r="I49" s="22">
        <f t="shared" si="1"/>
        <v>0.16032355101286014</v>
      </c>
      <c r="J49" s="10"/>
    </row>
    <row r="50" spans="1:10" ht="13" x14ac:dyDescent="0.3">
      <c r="A50" s="31" t="s">
        <v>329</v>
      </c>
      <c r="B50" s="18" t="s">
        <v>331</v>
      </c>
      <c r="C50" s="23"/>
      <c r="D50" s="21">
        <f>+D51</f>
        <v>0</v>
      </c>
      <c r="E50" s="21">
        <f>+E51</f>
        <v>148750</v>
      </c>
      <c r="F50" s="21">
        <f>+F51</f>
        <v>148750</v>
      </c>
      <c r="G50" s="28">
        <f>+G51</f>
        <v>0</v>
      </c>
      <c r="H50" s="23"/>
      <c r="I50" s="22">
        <f t="shared" si="1"/>
        <v>1</v>
      </c>
      <c r="J50" s="10"/>
    </row>
    <row r="51" spans="1:10" ht="13" x14ac:dyDescent="0.3">
      <c r="A51" s="30" t="s">
        <v>330</v>
      </c>
      <c r="B51" s="24" t="s">
        <v>331</v>
      </c>
      <c r="C51" s="23"/>
      <c r="D51" s="26">
        <v>0</v>
      </c>
      <c r="E51" s="26">
        <v>148750</v>
      </c>
      <c r="F51" s="26">
        <v>148750</v>
      </c>
      <c r="G51" s="29">
        <f t="shared" si="11"/>
        <v>0</v>
      </c>
      <c r="H51" s="25"/>
      <c r="I51" s="27">
        <f t="shared" si="1"/>
        <v>1</v>
      </c>
      <c r="J51" s="10"/>
    </row>
    <row r="52" spans="1:10" ht="13" x14ac:dyDescent="0.3">
      <c r="A52" s="31" t="s">
        <v>67</v>
      </c>
      <c r="B52" s="18" t="s">
        <v>68</v>
      </c>
      <c r="C52" s="23"/>
      <c r="D52" s="21">
        <f>SUM(D53:D56)</f>
        <v>98298000</v>
      </c>
      <c r="E52" s="21">
        <f>SUM(E53:E56)</f>
        <v>92049910</v>
      </c>
      <c r="F52" s="21">
        <f>SUM(F53:F56)</f>
        <v>18431910</v>
      </c>
      <c r="G52" s="28">
        <f>+E52-F52</f>
        <v>73618000</v>
      </c>
      <c r="H52" s="23"/>
      <c r="I52" s="22">
        <f t="shared" si="1"/>
        <v>0.20023821859250052</v>
      </c>
      <c r="J52" s="10"/>
    </row>
    <row r="53" spans="1:10" ht="13" x14ac:dyDescent="0.3">
      <c r="A53" s="30" t="s">
        <v>69</v>
      </c>
      <c r="B53" s="24" t="s">
        <v>70</v>
      </c>
      <c r="C53" s="25"/>
      <c r="D53" s="26">
        <v>87376000</v>
      </c>
      <c r="E53" s="26">
        <v>80627910</v>
      </c>
      <c r="F53" s="26">
        <v>18431910</v>
      </c>
      <c r="G53" s="29">
        <f t="shared" si="11"/>
        <v>62196000</v>
      </c>
      <c r="H53" s="25"/>
      <c r="I53" s="27">
        <f t="shared" si="1"/>
        <v>0.228604586178657</v>
      </c>
      <c r="J53" s="10"/>
    </row>
    <row r="54" spans="1:10" ht="13" x14ac:dyDescent="0.3">
      <c r="A54" s="30" t="s">
        <v>394</v>
      </c>
      <c r="B54" s="24" t="s">
        <v>395</v>
      </c>
      <c r="C54" s="25"/>
      <c r="D54" s="26">
        <v>0</v>
      </c>
      <c r="E54" s="26">
        <v>0</v>
      </c>
      <c r="F54" s="26">
        <v>0</v>
      </c>
      <c r="G54" s="29">
        <f t="shared" si="11"/>
        <v>0</v>
      </c>
      <c r="H54" s="25"/>
      <c r="I54" s="27" t="e">
        <f t="shared" si="1"/>
        <v>#DIV/0!</v>
      </c>
      <c r="J54" s="10"/>
    </row>
    <row r="55" spans="1:10" ht="13" x14ac:dyDescent="0.3">
      <c r="A55" s="24" t="s">
        <v>71</v>
      </c>
      <c r="B55" s="24" t="s">
        <v>72</v>
      </c>
      <c r="C55" s="25"/>
      <c r="D55" s="26">
        <v>10922000</v>
      </c>
      <c r="E55" s="26">
        <v>10922000</v>
      </c>
      <c r="F55" s="26">
        <v>0</v>
      </c>
      <c r="G55" s="29">
        <f t="shared" si="11"/>
        <v>10922000</v>
      </c>
      <c r="H55" s="25"/>
      <c r="I55" s="27">
        <f t="shared" si="1"/>
        <v>0</v>
      </c>
      <c r="J55" s="10"/>
    </row>
    <row r="56" spans="1:10" ht="13" x14ac:dyDescent="0.3">
      <c r="A56" s="30" t="s">
        <v>381</v>
      </c>
      <c r="B56" s="24" t="s">
        <v>382</v>
      </c>
      <c r="C56" s="25"/>
      <c r="D56" s="26">
        <v>0</v>
      </c>
      <c r="E56" s="26">
        <v>500000</v>
      </c>
      <c r="F56" s="26">
        <v>0</v>
      </c>
      <c r="G56" s="29">
        <f t="shared" si="11"/>
        <v>500000</v>
      </c>
      <c r="H56" s="25"/>
      <c r="I56" s="27">
        <f t="shared" si="1"/>
        <v>0</v>
      </c>
      <c r="J56" s="10"/>
    </row>
    <row r="57" spans="1:10" ht="13" x14ac:dyDescent="0.3">
      <c r="A57" s="18" t="s">
        <v>73</v>
      </c>
      <c r="B57" s="18" t="s">
        <v>74</v>
      </c>
      <c r="C57" s="23"/>
      <c r="D57" s="21">
        <f>SUM(D58:D60)</f>
        <v>70993000</v>
      </c>
      <c r="E57" s="21">
        <f t="shared" ref="E57:F57" si="21">SUM(E58:E60)</f>
        <v>70993000</v>
      </c>
      <c r="F57" s="21">
        <f t="shared" si="21"/>
        <v>817005</v>
      </c>
      <c r="G57" s="28">
        <f>+E57-F57</f>
        <v>70175995</v>
      </c>
      <c r="H57" s="23"/>
      <c r="I57" s="22">
        <f t="shared" si="1"/>
        <v>1.1508247291986533E-2</v>
      </c>
      <c r="J57" s="10"/>
    </row>
    <row r="58" spans="1:10" ht="13" x14ac:dyDescent="0.3">
      <c r="A58" s="30" t="s">
        <v>431</v>
      </c>
      <c r="B58" s="24" t="s">
        <v>76</v>
      </c>
      <c r="C58" s="23"/>
      <c r="D58" s="26">
        <v>0</v>
      </c>
      <c r="E58" s="26">
        <v>0</v>
      </c>
      <c r="F58" s="26">
        <v>0</v>
      </c>
      <c r="G58" s="29">
        <f t="shared" si="11"/>
        <v>0</v>
      </c>
      <c r="H58" s="23"/>
      <c r="I58" s="27" t="e">
        <f t="shared" si="1"/>
        <v>#DIV/0!</v>
      </c>
      <c r="J58" s="10"/>
    </row>
    <row r="59" spans="1:10" ht="13" x14ac:dyDescent="0.3">
      <c r="A59" s="24" t="s">
        <v>75</v>
      </c>
      <c r="B59" s="24" t="s">
        <v>76</v>
      </c>
      <c r="C59" s="25"/>
      <c r="D59" s="26">
        <v>70993000</v>
      </c>
      <c r="E59" s="26">
        <v>70993000</v>
      </c>
      <c r="F59" s="26">
        <v>817005</v>
      </c>
      <c r="G59" s="29">
        <f t="shared" si="11"/>
        <v>70175995</v>
      </c>
      <c r="H59" s="25"/>
      <c r="I59" s="27">
        <f t="shared" si="1"/>
        <v>1.1508247291986533E-2</v>
      </c>
      <c r="J59" s="10"/>
    </row>
    <row r="60" spans="1:10" ht="13" x14ac:dyDescent="0.3">
      <c r="A60" s="30" t="s">
        <v>333</v>
      </c>
      <c r="B60" s="24" t="s">
        <v>332</v>
      </c>
      <c r="C60" s="25"/>
      <c r="D60" s="26">
        <v>0</v>
      </c>
      <c r="E60" s="26">
        <v>0</v>
      </c>
      <c r="F60" s="26">
        <v>0</v>
      </c>
      <c r="G60" s="29">
        <f t="shared" si="11"/>
        <v>0</v>
      </c>
      <c r="H60" s="25"/>
      <c r="I60" s="27" t="e">
        <f t="shared" si="1"/>
        <v>#DIV/0!</v>
      </c>
      <c r="J60" s="10"/>
    </row>
    <row r="61" spans="1:10" ht="13" x14ac:dyDescent="0.3">
      <c r="A61" s="18" t="s">
        <v>77</v>
      </c>
      <c r="B61" s="18" t="s">
        <v>78</v>
      </c>
      <c r="C61" s="23"/>
      <c r="D61" s="21">
        <f>SUM(D62:D67)</f>
        <v>37868399</v>
      </c>
      <c r="E61" s="21">
        <f t="shared" ref="E61:F61" si="22">SUM(E62:E67)</f>
        <v>24205649</v>
      </c>
      <c r="F61" s="21">
        <f t="shared" si="22"/>
        <v>6277250</v>
      </c>
      <c r="G61" s="28">
        <f>+E61-F61</f>
        <v>17928399</v>
      </c>
      <c r="H61" s="23"/>
      <c r="I61" s="22">
        <f t="shared" si="1"/>
        <v>0.25932996053937657</v>
      </c>
      <c r="J61" s="10"/>
    </row>
    <row r="62" spans="1:10" ht="13" x14ac:dyDescent="0.3">
      <c r="A62" s="30" t="s">
        <v>396</v>
      </c>
      <c r="B62" s="24" t="s">
        <v>397</v>
      </c>
      <c r="C62" s="23"/>
      <c r="D62" s="26">
        <v>5872400</v>
      </c>
      <c r="E62" s="26">
        <v>8490400</v>
      </c>
      <c r="F62" s="26">
        <v>2618000</v>
      </c>
      <c r="G62" s="29">
        <f t="shared" si="11"/>
        <v>5872400</v>
      </c>
      <c r="H62" s="25"/>
      <c r="I62" s="27">
        <f t="shared" si="1"/>
        <v>0.30834825214359746</v>
      </c>
      <c r="J62" s="10"/>
    </row>
    <row r="63" spans="1:10" ht="13" x14ac:dyDescent="0.3">
      <c r="A63" s="30" t="s">
        <v>398</v>
      </c>
      <c r="B63" s="24" t="s">
        <v>399</v>
      </c>
      <c r="C63" s="23"/>
      <c r="D63" s="26">
        <v>0</v>
      </c>
      <c r="E63" s="26">
        <v>0</v>
      </c>
      <c r="F63" s="26">
        <v>0</v>
      </c>
      <c r="G63" s="29">
        <f t="shared" si="11"/>
        <v>0</v>
      </c>
      <c r="H63" s="25"/>
      <c r="I63" s="27" t="e">
        <f t="shared" si="1"/>
        <v>#DIV/0!</v>
      </c>
      <c r="J63" s="10"/>
    </row>
    <row r="64" spans="1:10" ht="13" x14ac:dyDescent="0.3">
      <c r="A64" s="24" t="s">
        <v>79</v>
      </c>
      <c r="B64" s="24" t="s">
        <v>80</v>
      </c>
      <c r="C64" s="25"/>
      <c r="D64" s="26">
        <v>31995999</v>
      </c>
      <c r="E64" s="26">
        <v>11995999</v>
      </c>
      <c r="F64" s="26">
        <v>0</v>
      </c>
      <c r="G64" s="29">
        <f t="shared" si="11"/>
        <v>11995999</v>
      </c>
      <c r="H64" s="25"/>
      <c r="I64" s="27">
        <f t="shared" si="1"/>
        <v>0</v>
      </c>
      <c r="J64" s="10"/>
    </row>
    <row r="65" spans="1:10" ht="13" x14ac:dyDescent="0.3">
      <c r="A65" s="30" t="s">
        <v>449</v>
      </c>
      <c r="B65" s="24" t="s">
        <v>450</v>
      </c>
      <c r="C65" s="25"/>
      <c r="D65" s="26">
        <v>0</v>
      </c>
      <c r="E65" s="26">
        <v>0</v>
      </c>
      <c r="F65" s="26">
        <v>0</v>
      </c>
      <c r="G65" s="29">
        <f t="shared" si="11"/>
        <v>0</v>
      </c>
      <c r="H65" s="25"/>
      <c r="I65" s="27" t="e">
        <f t="shared" si="1"/>
        <v>#DIV/0!</v>
      </c>
      <c r="J65" s="10"/>
    </row>
    <row r="66" spans="1:10" ht="13" x14ac:dyDescent="0.3">
      <c r="A66" s="30" t="s">
        <v>334</v>
      </c>
      <c r="B66" s="24" t="s">
        <v>267</v>
      </c>
      <c r="C66" s="25"/>
      <c r="D66" s="26">
        <v>0</v>
      </c>
      <c r="E66" s="26">
        <v>3659250</v>
      </c>
      <c r="F66" s="26">
        <v>3659250</v>
      </c>
      <c r="G66" s="29">
        <f t="shared" si="11"/>
        <v>0</v>
      </c>
      <c r="H66" s="25"/>
      <c r="I66" s="27">
        <f t="shared" si="1"/>
        <v>1</v>
      </c>
      <c r="J66" s="10"/>
    </row>
    <row r="67" spans="1:10" ht="13" x14ac:dyDescent="0.3">
      <c r="A67" s="30" t="s">
        <v>504</v>
      </c>
      <c r="B67" s="24" t="s">
        <v>505</v>
      </c>
      <c r="C67" s="25"/>
      <c r="D67" s="26">
        <v>0</v>
      </c>
      <c r="E67" s="26">
        <v>60000</v>
      </c>
      <c r="F67" s="26">
        <v>0</v>
      </c>
      <c r="G67" s="29">
        <f t="shared" ref="G67" si="23">+E67-F67</f>
        <v>60000</v>
      </c>
      <c r="H67" s="25"/>
      <c r="I67" s="27">
        <f t="shared" ref="I67" si="24">+F67/E67</f>
        <v>0</v>
      </c>
      <c r="J67" s="10"/>
    </row>
    <row r="68" spans="1:10" ht="13" x14ac:dyDescent="0.3">
      <c r="A68" s="18" t="s">
        <v>81</v>
      </c>
      <c r="B68" s="18" t="s">
        <v>82</v>
      </c>
      <c r="C68" s="23"/>
      <c r="D68" s="21">
        <f>SUM(D69:D73)</f>
        <v>60071000</v>
      </c>
      <c r="E68" s="21">
        <f>SUM(E69:E73)</f>
        <v>21097218</v>
      </c>
      <c r="F68" s="21">
        <f>SUM(F69:F73)</f>
        <v>12487860</v>
      </c>
      <c r="G68" s="28">
        <f t="shared" si="11"/>
        <v>8609358</v>
      </c>
      <c r="H68" s="23"/>
      <c r="I68" s="22">
        <f t="shared" si="1"/>
        <v>0.59191974979829098</v>
      </c>
      <c r="J68" s="10"/>
    </row>
    <row r="69" spans="1:10" ht="13" x14ac:dyDescent="0.3">
      <c r="A69" s="24" t="s">
        <v>83</v>
      </c>
      <c r="B69" s="24" t="s">
        <v>84</v>
      </c>
      <c r="C69" s="25"/>
      <c r="D69" s="26">
        <v>0</v>
      </c>
      <c r="E69" s="26">
        <v>20000</v>
      </c>
      <c r="F69" s="26">
        <v>0</v>
      </c>
      <c r="G69" s="29">
        <f t="shared" si="11"/>
        <v>20000</v>
      </c>
      <c r="H69" s="25"/>
      <c r="I69" s="27">
        <f t="shared" si="1"/>
        <v>0</v>
      </c>
      <c r="J69" s="10"/>
    </row>
    <row r="70" spans="1:10" ht="13" x14ac:dyDescent="0.3">
      <c r="A70" s="24" t="s">
        <v>85</v>
      </c>
      <c r="B70" s="24" t="s">
        <v>86</v>
      </c>
      <c r="C70" s="25"/>
      <c r="D70" s="26">
        <v>0</v>
      </c>
      <c r="E70" s="26">
        <v>0</v>
      </c>
      <c r="F70" s="26">
        <v>0</v>
      </c>
      <c r="G70" s="29">
        <f t="shared" si="11"/>
        <v>0</v>
      </c>
      <c r="H70" s="25"/>
      <c r="I70" s="27" t="e">
        <f t="shared" si="1"/>
        <v>#DIV/0!</v>
      </c>
      <c r="J70" s="10"/>
    </row>
    <row r="71" spans="1:10" ht="13" x14ac:dyDescent="0.3">
      <c r="A71" s="24" t="s">
        <v>87</v>
      </c>
      <c r="B71" s="24" t="s">
        <v>88</v>
      </c>
      <c r="C71" s="25"/>
      <c r="D71" s="26">
        <v>60071000</v>
      </c>
      <c r="E71" s="26">
        <v>14377968</v>
      </c>
      <c r="F71" s="26">
        <v>11803610</v>
      </c>
      <c r="G71" s="29">
        <f t="shared" si="11"/>
        <v>2574358</v>
      </c>
      <c r="H71" s="25"/>
      <c r="I71" s="27">
        <f t="shared" si="1"/>
        <v>0.82095119421603946</v>
      </c>
      <c r="J71" s="10"/>
    </row>
    <row r="72" spans="1:10" ht="13" x14ac:dyDescent="0.3">
      <c r="A72" s="30" t="s">
        <v>401</v>
      </c>
      <c r="B72" s="24" t="s">
        <v>400</v>
      </c>
      <c r="C72" s="25"/>
      <c r="D72" s="26">
        <v>0</v>
      </c>
      <c r="E72" s="26">
        <v>0</v>
      </c>
      <c r="F72" s="26">
        <v>0</v>
      </c>
      <c r="G72" s="29">
        <f t="shared" si="11"/>
        <v>0</v>
      </c>
      <c r="H72" s="25"/>
      <c r="I72" s="27" t="e">
        <f t="shared" si="1"/>
        <v>#DIV/0!</v>
      </c>
      <c r="J72" s="10"/>
    </row>
    <row r="73" spans="1:10" ht="13" x14ac:dyDescent="0.3">
      <c r="A73" s="30" t="s">
        <v>335</v>
      </c>
      <c r="B73" s="24" t="s">
        <v>336</v>
      </c>
      <c r="C73" s="25"/>
      <c r="D73" s="26">
        <v>0</v>
      </c>
      <c r="E73" s="26">
        <v>6699250</v>
      </c>
      <c r="F73" s="26">
        <v>684250</v>
      </c>
      <c r="G73" s="29">
        <f t="shared" si="11"/>
        <v>6015000</v>
      </c>
      <c r="H73" s="25"/>
      <c r="I73" s="27">
        <f t="shared" si="1"/>
        <v>0.10213829906332798</v>
      </c>
      <c r="J73" s="10"/>
    </row>
    <row r="74" spans="1:10" ht="13" x14ac:dyDescent="0.3">
      <c r="A74" s="18" t="s">
        <v>89</v>
      </c>
      <c r="B74" s="18" t="s">
        <v>90</v>
      </c>
      <c r="C74" s="23"/>
      <c r="D74" s="21">
        <f>SUM(D75:D80)</f>
        <v>0</v>
      </c>
      <c r="E74" s="21">
        <f>SUM(E75:E80)</f>
        <v>27337823</v>
      </c>
      <c r="F74" s="21">
        <f>SUM(F75:F80)</f>
        <v>1639225</v>
      </c>
      <c r="G74" s="28">
        <f t="shared" si="11"/>
        <v>25698598</v>
      </c>
      <c r="H74" s="23"/>
      <c r="I74" s="22">
        <f t="shared" si="1"/>
        <v>5.996179725064428E-2</v>
      </c>
      <c r="J74" s="10"/>
    </row>
    <row r="75" spans="1:10" ht="13" x14ac:dyDescent="0.3">
      <c r="A75" s="30" t="s">
        <v>337</v>
      </c>
      <c r="B75" s="24" t="s">
        <v>338</v>
      </c>
      <c r="C75" s="23"/>
      <c r="D75" s="26">
        <v>0</v>
      </c>
      <c r="E75" s="26">
        <v>20459998</v>
      </c>
      <c r="F75" s="26">
        <v>0</v>
      </c>
      <c r="G75" s="29">
        <f t="shared" si="11"/>
        <v>20459998</v>
      </c>
      <c r="H75" s="25"/>
      <c r="I75" s="27">
        <f t="shared" si="1"/>
        <v>0</v>
      </c>
      <c r="J75" s="10"/>
    </row>
    <row r="76" spans="1:10" ht="13" x14ac:dyDescent="0.3">
      <c r="A76" s="30" t="s">
        <v>339</v>
      </c>
      <c r="B76" s="24" t="s">
        <v>340</v>
      </c>
      <c r="C76" s="25"/>
      <c r="D76" s="26">
        <v>0</v>
      </c>
      <c r="E76" s="26">
        <v>3390125</v>
      </c>
      <c r="F76" s="26">
        <v>104125</v>
      </c>
      <c r="G76" s="29">
        <f t="shared" si="11"/>
        <v>3286000</v>
      </c>
      <c r="H76" s="25"/>
      <c r="I76" s="27">
        <f t="shared" si="1"/>
        <v>3.0714206703292651E-2</v>
      </c>
      <c r="J76" s="10"/>
    </row>
    <row r="77" spans="1:10" ht="13" x14ac:dyDescent="0.3">
      <c r="A77" s="30" t="s">
        <v>91</v>
      </c>
      <c r="B77" s="24" t="s">
        <v>446</v>
      </c>
      <c r="C77" s="25"/>
      <c r="D77" s="26">
        <v>0</v>
      </c>
      <c r="E77" s="26">
        <v>0</v>
      </c>
      <c r="F77" s="26">
        <v>0</v>
      </c>
      <c r="G77" s="29">
        <f t="shared" si="11"/>
        <v>0</v>
      </c>
      <c r="H77" s="25"/>
      <c r="I77" s="27" t="e">
        <f t="shared" si="1"/>
        <v>#DIV/0!</v>
      </c>
      <c r="J77" s="10"/>
    </row>
    <row r="78" spans="1:10" ht="13" x14ac:dyDescent="0.3">
      <c r="A78" s="30" t="s">
        <v>414</v>
      </c>
      <c r="B78" s="24" t="s">
        <v>415</v>
      </c>
      <c r="C78" s="25"/>
      <c r="D78" s="26">
        <v>0</v>
      </c>
      <c r="E78" s="26">
        <v>1404200</v>
      </c>
      <c r="F78" s="26">
        <v>1404200</v>
      </c>
      <c r="G78" s="29">
        <f t="shared" si="11"/>
        <v>0</v>
      </c>
      <c r="H78" s="25"/>
      <c r="I78" s="27">
        <f t="shared" si="1"/>
        <v>1</v>
      </c>
      <c r="J78" s="10"/>
    </row>
    <row r="79" spans="1:10" ht="13" x14ac:dyDescent="0.3">
      <c r="A79" s="30" t="s">
        <v>341</v>
      </c>
      <c r="B79" s="24" t="s">
        <v>342</v>
      </c>
      <c r="C79" s="25"/>
      <c r="D79" s="26">
        <v>0</v>
      </c>
      <c r="E79" s="26">
        <v>2083500</v>
      </c>
      <c r="F79" s="26">
        <v>130900</v>
      </c>
      <c r="G79" s="29">
        <f t="shared" si="11"/>
        <v>1952600</v>
      </c>
      <c r="H79" s="25"/>
      <c r="I79" s="27">
        <f t="shared" si="1"/>
        <v>6.2826973842092626E-2</v>
      </c>
      <c r="J79" s="10"/>
    </row>
    <row r="80" spans="1:10" ht="13" x14ac:dyDescent="0.3">
      <c r="A80" s="30" t="s">
        <v>403</v>
      </c>
      <c r="B80" s="24" t="s">
        <v>402</v>
      </c>
      <c r="C80" s="25"/>
      <c r="D80" s="26">
        <v>0</v>
      </c>
      <c r="E80" s="26">
        <v>0</v>
      </c>
      <c r="F80" s="26">
        <v>0</v>
      </c>
      <c r="G80" s="29">
        <f t="shared" si="11"/>
        <v>0</v>
      </c>
      <c r="H80" s="25"/>
      <c r="I80" s="27" t="e">
        <f t="shared" si="1"/>
        <v>#DIV/0!</v>
      </c>
      <c r="J80" s="10"/>
    </row>
    <row r="81" spans="1:10" ht="13" x14ac:dyDescent="0.3">
      <c r="A81" s="18" t="s">
        <v>93</v>
      </c>
      <c r="B81" s="18" t="s">
        <v>94</v>
      </c>
      <c r="C81" s="23"/>
      <c r="D81" s="21">
        <f>SUM(D82:D87)</f>
        <v>0</v>
      </c>
      <c r="E81" s="21">
        <f>SUM(E82:E87)</f>
        <v>2213298</v>
      </c>
      <c r="F81" s="21">
        <f>SUM(F82:F87)</f>
        <v>1873298</v>
      </c>
      <c r="G81" s="28">
        <f t="shared" si="11"/>
        <v>340000</v>
      </c>
      <c r="H81" s="23"/>
      <c r="I81" s="22">
        <f t="shared" si="1"/>
        <v>0.84638308985053079</v>
      </c>
      <c r="J81" s="10"/>
    </row>
    <row r="82" spans="1:10" ht="13" x14ac:dyDescent="0.3">
      <c r="A82" s="24" t="s">
        <v>95</v>
      </c>
      <c r="B82" s="24" t="s">
        <v>96</v>
      </c>
      <c r="C82" s="25"/>
      <c r="D82" s="26">
        <v>0</v>
      </c>
      <c r="E82" s="26">
        <v>1689800</v>
      </c>
      <c r="F82" s="26">
        <v>1689800</v>
      </c>
      <c r="G82" s="29">
        <f t="shared" si="11"/>
        <v>0</v>
      </c>
      <c r="H82" s="25"/>
      <c r="I82" s="27">
        <f t="shared" si="1"/>
        <v>1</v>
      </c>
      <c r="J82" s="10"/>
    </row>
    <row r="83" spans="1:10" ht="13" x14ac:dyDescent="0.3">
      <c r="A83" s="30" t="s">
        <v>343</v>
      </c>
      <c r="B83" s="24" t="s">
        <v>344</v>
      </c>
      <c r="C83" s="25"/>
      <c r="D83" s="26">
        <v>0</v>
      </c>
      <c r="E83" s="26">
        <v>0</v>
      </c>
      <c r="F83" s="26">
        <v>0</v>
      </c>
      <c r="G83" s="29">
        <f t="shared" si="11"/>
        <v>0</v>
      </c>
      <c r="H83" s="25"/>
      <c r="I83" s="27" t="e">
        <f t="shared" si="1"/>
        <v>#DIV/0!</v>
      </c>
      <c r="J83" s="10"/>
    </row>
    <row r="84" spans="1:10" ht="13" x14ac:dyDescent="0.3">
      <c r="A84" s="30" t="s">
        <v>345</v>
      </c>
      <c r="B84" s="24" t="s">
        <v>346</v>
      </c>
      <c r="C84" s="25"/>
      <c r="D84" s="26">
        <v>0</v>
      </c>
      <c r="E84" s="26">
        <v>0</v>
      </c>
      <c r="F84" s="26">
        <v>0</v>
      </c>
      <c r="G84" s="29">
        <f t="shared" si="11"/>
        <v>0</v>
      </c>
      <c r="H84" s="25"/>
      <c r="I84" s="27" t="e">
        <f t="shared" si="1"/>
        <v>#DIV/0!</v>
      </c>
      <c r="J84" s="10"/>
    </row>
    <row r="85" spans="1:10" ht="13" x14ac:dyDescent="0.3">
      <c r="A85" s="24" t="s">
        <v>97</v>
      </c>
      <c r="B85" s="24" t="s">
        <v>98</v>
      </c>
      <c r="C85" s="25"/>
      <c r="D85" s="26">
        <v>0</v>
      </c>
      <c r="E85" s="26">
        <v>0</v>
      </c>
      <c r="F85" s="26">
        <v>0</v>
      </c>
      <c r="G85" s="29">
        <f t="shared" si="11"/>
        <v>0</v>
      </c>
      <c r="H85" s="25"/>
      <c r="I85" s="27" t="e">
        <f t="shared" si="1"/>
        <v>#DIV/0!</v>
      </c>
      <c r="J85" s="10"/>
    </row>
    <row r="86" spans="1:10" ht="13" x14ac:dyDescent="0.3">
      <c r="A86" s="30" t="s">
        <v>347</v>
      </c>
      <c r="B86" s="24" t="s">
        <v>348</v>
      </c>
      <c r="C86" s="25"/>
      <c r="D86" s="26">
        <v>0</v>
      </c>
      <c r="E86" s="26">
        <v>0</v>
      </c>
      <c r="F86" s="26">
        <v>0</v>
      </c>
      <c r="G86" s="29">
        <f t="shared" si="11"/>
        <v>0</v>
      </c>
      <c r="H86" s="25"/>
      <c r="I86" s="27" t="e">
        <f t="shared" si="1"/>
        <v>#DIV/0!</v>
      </c>
      <c r="J86" s="10"/>
    </row>
    <row r="87" spans="1:10" ht="13" x14ac:dyDescent="0.3">
      <c r="A87" s="30" t="s">
        <v>349</v>
      </c>
      <c r="B87" s="24" t="s">
        <v>350</v>
      </c>
      <c r="C87" s="25"/>
      <c r="D87" s="26">
        <v>0</v>
      </c>
      <c r="E87" s="26">
        <v>523498</v>
      </c>
      <c r="F87" s="26">
        <v>183498</v>
      </c>
      <c r="G87" s="29">
        <f t="shared" si="11"/>
        <v>340000</v>
      </c>
      <c r="H87" s="25"/>
      <c r="I87" s="27">
        <f t="shared" si="1"/>
        <v>0.35052282912255633</v>
      </c>
      <c r="J87" s="10"/>
    </row>
    <row r="88" spans="1:10" ht="13" x14ac:dyDescent="0.3">
      <c r="A88" s="18" t="s">
        <v>99</v>
      </c>
      <c r="B88" s="18" t="s">
        <v>100</v>
      </c>
      <c r="C88" s="23"/>
      <c r="D88" s="21">
        <f>SUM(D89:D92)</f>
        <v>30000000</v>
      </c>
      <c r="E88" s="21">
        <f>SUM(E89:E92)</f>
        <v>37501380</v>
      </c>
      <c r="F88" s="21">
        <f>SUM(F89:F92)</f>
        <v>2501380</v>
      </c>
      <c r="G88" s="28">
        <f t="shared" si="11"/>
        <v>35000000</v>
      </c>
      <c r="H88" s="23"/>
      <c r="I88" s="22">
        <f t="shared" si="1"/>
        <v>6.6701012069422513E-2</v>
      </c>
      <c r="J88" s="10"/>
    </row>
    <row r="89" spans="1:10" ht="13" x14ac:dyDescent="0.3">
      <c r="A89" s="30" t="s">
        <v>351</v>
      </c>
      <c r="B89" s="24" t="s">
        <v>352</v>
      </c>
      <c r="C89" s="23"/>
      <c r="D89" s="26">
        <v>0</v>
      </c>
      <c r="E89" s="26">
        <v>0</v>
      </c>
      <c r="F89" s="26">
        <v>0</v>
      </c>
      <c r="G89" s="29">
        <f t="shared" si="11"/>
        <v>0</v>
      </c>
      <c r="H89" s="23"/>
      <c r="I89" s="27" t="e">
        <f t="shared" si="1"/>
        <v>#DIV/0!</v>
      </c>
      <c r="J89" s="10"/>
    </row>
    <row r="90" spans="1:10" ht="13" x14ac:dyDescent="0.3">
      <c r="A90" s="30" t="s">
        <v>468</v>
      </c>
      <c r="B90" s="24" t="s">
        <v>469</v>
      </c>
      <c r="C90" s="23"/>
      <c r="D90" s="26">
        <v>0</v>
      </c>
      <c r="E90" s="26">
        <v>0</v>
      </c>
      <c r="F90" s="26">
        <v>0</v>
      </c>
      <c r="G90" s="29">
        <f t="shared" si="11"/>
        <v>0</v>
      </c>
      <c r="H90" s="23"/>
      <c r="I90" s="27" t="e">
        <f t="shared" si="1"/>
        <v>#DIV/0!</v>
      </c>
      <c r="J90" s="10"/>
    </row>
    <row r="91" spans="1:10" ht="13" x14ac:dyDescent="0.3">
      <c r="A91" s="30" t="s">
        <v>470</v>
      </c>
      <c r="B91" s="24" t="s">
        <v>471</v>
      </c>
      <c r="C91" s="23"/>
      <c r="D91" s="26">
        <v>0</v>
      </c>
      <c r="E91" s="26">
        <v>0</v>
      </c>
      <c r="F91" s="26">
        <v>0</v>
      </c>
      <c r="G91" s="29">
        <f t="shared" si="11"/>
        <v>0</v>
      </c>
      <c r="H91" s="23"/>
      <c r="I91" s="27" t="e">
        <f t="shared" si="1"/>
        <v>#DIV/0!</v>
      </c>
      <c r="J91" s="10"/>
    </row>
    <row r="92" spans="1:10" ht="13" x14ac:dyDescent="0.3">
      <c r="A92" s="24" t="s">
        <v>101</v>
      </c>
      <c r="B92" s="24" t="s">
        <v>486</v>
      </c>
      <c r="C92" s="25"/>
      <c r="D92" s="26">
        <v>30000000</v>
      </c>
      <c r="E92" s="26">
        <v>37501380</v>
      </c>
      <c r="F92" s="26">
        <v>2501380</v>
      </c>
      <c r="G92" s="29">
        <f t="shared" si="11"/>
        <v>35000000</v>
      </c>
      <c r="H92" s="25"/>
      <c r="I92" s="27">
        <f t="shared" si="1"/>
        <v>6.6701012069422513E-2</v>
      </c>
      <c r="J92" s="10"/>
    </row>
    <row r="93" spans="1:10" ht="13" x14ac:dyDescent="0.3">
      <c r="A93" s="18" t="s">
        <v>102</v>
      </c>
      <c r="B93" s="18" t="s">
        <v>103</v>
      </c>
      <c r="C93" s="23"/>
      <c r="D93" s="21">
        <f>+D94+D99+D110+D113+D120+D127+D105+D123</f>
        <v>446119984</v>
      </c>
      <c r="E93" s="21">
        <f>+E94+E99+E110+E113+E120+E127+E105+E123</f>
        <v>501573554</v>
      </c>
      <c r="F93" s="21">
        <f>+F94+F99+F110+F113+F120+F127+F105+F123</f>
        <v>106840785</v>
      </c>
      <c r="G93" s="28">
        <f t="shared" si="11"/>
        <v>394732769</v>
      </c>
      <c r="H93" s="23"/>
      <c r="I93" s="22">
        <f t="shared" si="1"/>
        <v>0.21301120074604252</v>
      </c>
      <c r="J93" s="10"/>
    </row>
    <row r="94" spans="1:10" ht="13" x14ac:dyDescent="0.3">
      <c r="A94" s="18" t="s">
        <v>104</v>
      </c>
      <c r="B94" s="18" t="s">
        <v>105</v>
      </c>
      <c r="C94" s="23"/>
      <c r="D94" s="21">
        <f>SUM(D95:D98)</f>
        <v>16383000</v>
      </c>
      <c r="E94" s="21">
        <f>SUM(E95:E98)</f>
        <v>99089781</v>
      </c>
      <c r="F94" s="21">
        <f>SUM(F95:F98)</f>
        <v>18346500</v>
      </c>
      <c r="G94" s="28">
        <f t="shared" si="11"/>
        <v>80743281</v>
      </c>
      <c r="H94" s="23"/>
      <c r="I94" s="22">
        <f t="shared" si="1"/>
        <v>0.18515027296306166</v>
      </c>
      <c r="J94" s="10"/>
    </row>
    <row r="95" spans="1:10" ht="13" x14ac:dyDescent="0.3">
      <c r="A95" s="30" t="s">
        <v>383</v>
      </c>
      <c r="B95" s="24" t="s">
        <v>384</v>
      </c>
      <c r="C95" s="23"/>
      <c r="D95" s="26">
        <v>0</v>
      </c>
      <c r="E95" s="26">
        <v>1179600</v>
      </c>
      <c r="F95" s="26">
        <v>999600</v>
      </c>
      <c r="G95" s="29">
        <f t="shared" si="11"/>
        <v>180000</v>
      </c>
      <c r="H95" s="25"/>
      <c r="I95" s="27">
        <f t="shared" si="1"/>
        <v>0.84740590030518825</v>
      </c>
      <c r="J95" s="10"/>
    </row>
    <row r="96" spans="1:10" ht="13" x14ac:dyDescent="0.3">
      <c r="A96" s="30" t="s">
        <v>506</v>
      </c>
      <c r="B96" s="24" t="s">
        <v>507</v>
      </c>
      <c r="C96" s="23"/>
      <c r="D96" s="26">
        <v>0</v>
      </c>
      <c r="E96" s="26">
        <v>72941050</v>
      </c>
      <c r="F96" s="26">
        <v>0</v>
      </c>
      <c r="G96" s="29">
        <f t="shared" si="11"/>
        <v>72941050</v>
      </c>
      <c r="H96" s="25"/>
      <c r="I96" s="27">
        <f t="shared" si="1"/>
        <v>0</v>
      </c>
      <c r="J96" s="10"/>
    </row>
    <row r="97" spans="1:10" ht="13" x14ac:dyDescent="0.3">
      <c r="A97" s="30" t="s">
        <v>353</v>
      </c>
      <c r="B97" s="24" t="s">
        <v>354</v>
      </c>
      <c r="C97" s="25"/>
      <c r="D97" s="26">
        <v>0</v>
      </c>
      <c r="E97" s="26">
        <v>963900</v>
      </c>
      <c r="F97" s="26">
        <v>963900</v>
      </c>
      <c r="G97" s="29">
        <f t="shared" si="11"/>
        <v>0</v>
      </c>
      <c r="H97" s="25"/>
      <c r="I97" s="27">
        <f t="shared" si="1"/>
        <v>1</v>
      </c>
      <c r="J97" s="32"/>
    </row>
    <row r="98" spans="1:10" ht="13" x14ac:dyDescent="0.3">
      <c r="A98" s="24" t="s">
        <v>106</v>
      </c>
      <c r="B98" s="24" t="s">
        <v>107</v>
      </c>
      <c r="C98" s="25"/>
      <c r="D98" s="26">
        <v>16383000</v>
      </c>
      <c r="E98" s="26">
        <v>24005231</v>
      </c>
      <c r="F98" s="26">
        <v>16383000</v>
      </c>
      <c r="G98" s="29">
        <f t="shared" si="11"/>
        <v>7622231</v>
      </c>
      <c r="H98" s="25"/>
      <c r="I98" s="27">
        <f t="shared" si="1"/>
        <v>0.68247624861431244</v>
      </c>
      <c r="J98" s="10"/>
    </row>
    <row r="99" spans="1:10" ht="13" x14ac:dyDescent="0.3">
      <c r="A99" s="18" t="s">
        <v>108</v>
      </c>
      <c r="B99" s="18" t="s">
        <v>43</v>
      </c>
      <c r="C99" s="23"/>
      <c r="D99" s="21">
        <f>SUM(D100:D104)</f>
        <v>120000000</v>
      </c>
      <c r="E99" s="21">
        <f>SUM(E100:E104)</f>
        <v>109882845</v>
      </c>
      <c r="F99" s="21">
        <f>SUM(F100:F104)</f>
        <v>81013350</v>
      </c>
      <c r="G99" s="28">
        <f t="shared" si="11"/>
        <v>28869495</v>
      </c>
      <c r="H99" s="23"/>
      <c r="I99" s="22">
        <f t="shared" si="1"/>
        <v>0.73727022630329597</v>
      </c>
      <c r="J99" s="10"/>
    </row>
    <row r="100" spans="1:10" ht="13" x14ac:dyDescent="0.3">
      <c r="A100" s="24" t="s">
        <v>109</v>
      </c>
      <c r="B100" s="24" t="s">
        <v>110</v>
      </c>
      <c r="C100" s="25"/>
      <c r="D100" s="26">
        <v>0</v>
      </c>
      <c r="E100" s="26">
        <v>0</v>
      </c>
      <c r="F100" s="26">
        <v>0</v>
      </c>
      <c r="G100" s="29">
        <f t="shared" si="11"/>
        <v>0</v>
      </c>
      <c r="H100" s="25"/>
      <c r="I100" s="27" t="e">
        <f t="shared" si="1"/>
        <v>#DIV/0!</v>
      </c>
      <c r="J100" s="10"/>
    </row>
    <row r="101" spans="1:10" ht="13" x14ac:dyDescent="0.3">
      <c r="A101" s="30" t="s">
        <v>432</v>
      </c>
      <c r="B101" s="24" t="s">
        <v>433</v>
      </c>
      <c r="C101" s="25"/>
      <c r="D101" s="26">
        <v>0</v>
      </c>
      <c r="E101" s="26">
        <v>16003494</v>
      </c>
      <c r="F101" s="26">
        <v>0</v>
      </c>
      <c r="G101" s="29">
        <f t="shared" si="11"/>
        <v>16003494</v>
      </c>
      <c r="H101" s="25"/>
      <c r="I101" s="27">
        <f t="shared" si="1"/>
        <v>0</v>
      </c>
      <c r="J101" s="10"/>
    </row>
    <row r="102" spans="1:10" ht="13" x14ac:dyDescent="0.3">
      <c r="A102" s="30" t="s">
        <v>404</v>
      </c>
      <c r="B102" s="24" t="s">
        <v>393</v>
      </c>
      <c r="C102" s="25"/>
      <c r="D102" s="26">
        <v>80000000</v>
      </c>
      <c r="E102" s="26">
        <v>41980001</v>
      </c>
      <c r="F102" s="26">
        <v>40000000</v>
      </c>
      <c r="G102" s="29">
        <f t="shared" si="11"/>
        <v>1980001</v>
      </c>
      <c r="H102" s="25"/>
      <c r="I102" s="27">
        <f t="shared" si="1"/>
        <v>0.95283466048512</v>
      </c>
      <c r="J102" s="10"/>
    </row>
    <row r="103" spans="1:10" ht="13" x14ac:dyDescent="0.3">
      <c r="A103" s="30" t="s">
        <v>451</v>
      </c>
      <c r="B103" s="24" t="s">
        <v>112</v>
      </c>
      <c r="C103" s="25"/>
      <c r="D103" s="26">
        <v>0</v>
      </c>
      <c r="E103" s="26">
        <v>0</v>
      </c>
      <c r="F103" s="26">
        <v>0</v>
      </c>
      <c r="G103" s="29">
        <f t="shared" si="11"/>
        <v>0</v>
      </c>
      <c r="H103" s="25"/>
      <c r="I103" s="27" t="e">
        <f t="shared" si="1"/>
        <v>#DIV/0!</v>
      </c>
      <c r="J103" s="10"/>
    </row>
    <row r="104" spans="1:10" ht="13" x14ac:dyDescent="0.3">
      <c r="A104" s="24" t="s">
        <v>111</v>
      </c>
      <c r="B104" s="24" t="s">
        <v>112</v>
      </c>
      <c r="C104" s="25"/>
      <c r="D104" s="26">
        <v>40000000</v>
      </c>
      <c r="E104" s="26">
        <v>51899350</v>
      </c>
      <c r="F104" s="26">
        <v>41013350</v>
      </c>
      <c r="G104" s="29">
        <f t="shared" si="11"/>
        <v>10886000</v>
      </c>
      <c r="H104" s="25"/>
      <c r="I104" s="27">
        <f t="shared" si="1"/>
        <v>0.79024785474191872</v>
      </c>
      <c r="J104" s="10"/>
    </row>
    <row r="105" spans="1:10" ht="13" x14ac:dyDescent="0.3">
      <c r="A105" s="31" t="s">
        <v>355</v>
      </c>
      <c r="B105" s="18" t="s">
        <v>356</v>
      </c>
      <c r="C105" s="23"/>
      <c r="D105" s="21">
        <f>SUM(D106:D109)</f>
        <v>0</v>
      </c>
      <c r="E105" s="21">
        <f t="shared" ref="E105:F105" si="25">SUM(E106:E109)</f>
        <v>8135283</v>
      </c>
      <c r="F105" s="21">
        <f t="shared" si="25"/>
        <v>7439285</v>
      </c>
      <c r="G105" s="28">
        <f>+E105-F105</f>
        <v>695998</v>
      </c>
      <c r="H105" s="23"/>
      <c r="I105" s="22">
        <f t="shared" ref="I105" si="26">+F105/E105</f>
        <v>0.91444698358987631</v>
      </c>
      <c r="J105" s="10"/>
    </row>
    <row r="106" spans="1:10" ht="13" x14ac:dyDescent="0.3">
      <c r="A106" s="30" t="s">
        <v>416</v>
      </c>
      <c r="B106" s="24" t="s">
        <v>417</v>
      </c>
      <c r="C106" s="23"/>
      <c r="D106" s="26">
        <v>0</v>
      </c>
      <c r="E106" s="26">
        <v>770373</v>
      </c>
      <c r="F106" s="26">
        <v>74375</v>
      </c>
      <c r="G106" s="29">
        <f t="shared" ref="G106:G109" si="27">+E106-F106</f>
        <v>695998</v>
      </c>
      <c r="H106" s="23"/>
      <c r="I106" s="27">
        <f t="shared" si="1"/>
        <v>9.6544141604132022E-2</v>
      </c>
      <c r="J106" s="10"/>
    </row>
    <row r="107" spans="1:10" ht="13" x14ac:dyDescent="0.3">
      <c r="A107" s="30" t="s">
        <v>357</v>
      </c>
      <c r="B107" s="24" t="s">
        <v>358</v>
      </c>
      <c r="C107" s="25"/>
      <c r="D107" s="26">
        <v>0</v>
      </c>
      <c r="E107" s="26">
        <v>4742150</v>
      </c>
      <c r="F107" s="26">
        <v>4742150</v>
      </c>
      <c r="G107" s="29">
        <f t="shared" si="27"/>
        <v>0</v>
      </c>
      <c r="H107" s="25"/>
      <c r="I107" s="27">
        <f t="shared" si="1"/>
        <v>1</v>
      </c>
      <c r="J107" s="10"/>
    </row>
    <row r="108" spans="1:10" ht="13" x14ac:dyDescent="0.3">
      <c r="A108" s="30" t="s">
        <v>418</v>
      </c>
      <c r="B108" s="24" t="s">
        <v>419</v>
      </c>
      <c r="C108" s="25"/>
      <c r="D108" s="26">
        <v>0</v>
      </c>
      <c r="E108" s="26">
        <v>2622760</v>
      </c>
      <c r="F108" s="26">
        <v>2622760</v>
      </c>
      <c r="G108" s="29">
        <f t="shared" si="27"/>
        <v>0</v>
      </c>
      <c r="H108" s="25"/>
      <c r="I108" s="27">
        <f t="shared" si="1"/>
        <v>1</v>
      </c>
      <c r="J108" s="10"/>
    </row>
    <row r="109" spans="1:10" ht="13" x14ac:dyDescent="0.3">
      <c r="A109" s="30" t="s">
        <v>405</v>
      </c>
      <c r="B109" s="24" t="s">
        <v>406</v>
      </c>
      <c r="C109" s="25"/>
      <c r="D109" s="26">
        <v>0</v>
      </c>
      <c r="E109" s="26">
        <v>0</v>
      </c>
      <c r="F109" s="26">
        <v>0</v>
      </c>
      <c r="G109" s="29">
        <f t="shared" si="27"/>
        <v>0</v>
      </c>
      <c r="H109" s="25"/>
      <c r="I109" s="27" t="e">
        <f t="shared" si="1"/>
        <v>#DIV/0!</v>
      </c>
      <c r="J109" s="10"/>
    </row>
    <row r="110" spans="1:10" ht="13" x14ac:dyDescent="0.3">
      <c r="A110" s="18" t="s">
        <v>113</v>
      </c>
      <c r="B110" s="18" t="s">
        <v>47</v>
      </c>
      <c r="C110" s="23"/>
      <c r="D110" s="21">
        <f>SUM(D111:D112)</f>
        <v>80822800</v>
      </c>
      <c r="E110" s="21">
        <f>SUM(E111:E112)</f>
        <v>90122800</v>
      </c>
      <c r="F110" s="21">
        <f>SUM(F111:F112)</f>
        <v>0</v>
      </c>
      <c r="G110" s="28">
        <f t="shared" si="11"/>
        <v>90122800</v>
      </c>
      <c r="H110" s="23"/>
      <c r="I110" s="22">
        <f t="shared" si="1"/>
        <v>0</v>
      </c>
      <c r="J110" s="10"/>
    </row>
    <row r="111" spans="1:10" ht="13" x14ac:dyDescent="0.3">
      <c r="A111" s="30" t="s">
        <v>359</v>
      </c>
      <c r="B111" s="24" t="s">
        <v>360</v>
      </c>
      <c r="C111" s="23"/>
      <c r="D111" s="26">
        <v>0</v>
      </c>
      <c r="E111" s="26">
        <v>8500000</v>
      </c>
      <c r="F111" s="26">
        <v>0</v>
      </c>
      <c r="G111" s="29">
        <f t="shared" si="11"/>
        <v>8500000</v>
      </c>
      <c r="H111" s="25"/>
      <c r="I111" s="27">
        <f t="shared" si="1"/>
        <v>0</v>
      </c>
      <c r="J111" s="10"/>
    </row>
    <row r="112" spans="1:10" ht="13" x14ac:dyDescent="0.3">
      <c r="A112" s="24" t="s">
        <v>114</v>
      </c>
      <c r="B112" s="24" t="s">
        <v>115</v>
      </c>
      <c r="C112" s="25"/>
      <c r="D112" s="26">
        <v>80822800</v>
      </c>
      <c r="E112" s="26">
        <v>81622800</v>
      </c>
      <c r="F112" s="26">
        <v>0</v>
      </c>
      <c r="G112" s="29">
        <f t="shared" si="11"/>
        <v>81622800</v>
      </c>
      <c r="H112" s="25"/>
      <c r="I112" s="27">
        <f t="shared" si="1"/>
        <v>0</v>
      </c>
      <c r="J112" s="10"/>
    </row>
    <row r="113" spans="1:10" ht="13" x14ac:dyDescent="0.3">
      <c r="A113" s="18" t="s">
        <v>116</v>
      </c>
      <c r="B113" s="18" t="s">
        <v>117</v>
      </c>
      <c r="C113" s="23"/>
      <c r="D113" s="21">
        <f>SUM(D114:D119)</f>
        <v>0</v>
      </c>
      <c r="E113" s="21">
        <f>SUM(E114:E119)</f>
        <v>13186656</v>
      </c>
      <c r="F113" s="21">
        <f>SUM(F114:F119)</f>
        <v>41650</v>
      </c>
      <c r="G113" s="28">
        <f t="shared" si="11"/>
        <v>13145006</v>
      </c>
      <c r="H113" s="23"/>
      <c r="I113" s="22">
        <f t="shared" si="1"/>
        <v>3.1584959826054461E-3</v>
      </c>
      <c r="J113" s="10"/>
    </row>
    <row r="114" spans="1:10" ht="13" x14ac:dyDescent="0.3">
      <c r="A114" s="30" t="s">
        <v>385</v>
      </c>
      <c r="B114" s="24" t="s">
        <v>380</v>
      </c>
      <c r="C114" s="23"/>
      <c r="D114" s="26">
        <v>0</v>
      </c>
      <c r="E114" s="26">
        <v>0</v>
      </c>
      <c r="F114" s="26">
        <v>0</v>
      </c>
      <c r="G114" s="29">
        <f t="shared" si="11"/>
        <v>0</v>
      </c>
      <c r="H114" s="23"/>
      <c r="I114" s="27" t="e">
        <f t="shared" si="1"/>
        <v>#DIV/0!</v>
      </c>
      <c r="J114" s="10"/>
    </row>
    <row r="115" spans="1:10" ht="13" x14ac:dyDescent="0.3">
      <c r="A115" s="30" t="s">
        <v>386</v>
      </c>
      <c r="B115" s="24" t="s">
        <v>389</v>
      </c>
      <c r="C115" s="23"/>
      <c r="D115" s="26">
        <v>0</v>
      </c>
      <c r="E115" s="26">
        <v>41650</v>
      </c>
      <c r="F115" s="26">
        <v>41650</v>
      </c>
      <c r="G115" s="29">
        <f t="shared" ref="G115:G119" si="28">+E115-F115</f>
        <v>0</v>
      </c>
      <c r="H115" s="23"/>
      <c r="I115" s="27">
        <f t="shared" si="1"/>
        <v>1</v>
      </c>
      <c r="J115" s="10"/>
    </row>
    <row r="116" spans="1:10" ht="13" x14ac:dyDescent="0.3">
      <c r="A116" s="30" t="s">
        <v>387</v>
      </c>
      <c r="B116" s="24" t="s">
        <v>390</v>
      </c>
      <c r="C116" s="23"/>
      <c r="D116" s="26">
        <v>0</v>
      </c>
      <c r="E116" s="26">
        <v>0</v>
      </c>
      <c r="F116" s="26">
        <v>0</v>
      </c>
      <c r="G116" s="29">
        <f t="shared" si="28"/>
        <v>0</v>
      </c>
      <c r="H116" s="23"/>
      <c r="I116" s="27" t="e">
        <f t="shared" si="1"/>
        <v>#DIV/0!</v>
      </c>
      <c r="J116" s="10"/>
    </row>
    <row r="117" spans="1:10" ht="13" x14ac:dyDescent="0.3">
      <c r="A117" s="30" t="s">
        <v>361</v>
      </c>
      <c r="B117" s="24" t="s">
        <v>362</v>
      </c>
      <c r="C117" s="25"/>
      <c r="D117" s="26">
        <v>0</v>
      </c>
      <c r="E117" s="26">
        <v>10357005</v>
      </c>
      <c r="F117" s="26">
        <v>0</v>
      </c>
      <c r="G117" s="29">
        <f t="shared" si="28"/>
        <v>10357005</v>
      </c>
      <c r="H117" s="25"/>
      <c r="I117" s="27">
        <f>+F117/E117</f>
        <v>0</v>
      </c>
      <c r="J117" s="10"/>
    </row>
    <row r="118" spans="1:10" ht="13" x14ac:dyDescent="0.3">
      <c r="A118" s="24" t="s">
        <v>118</v>
      </c>
      <c r="B118" s="24" t="s">
        <v>119</v>
      </c>
      <c r="C118" s="25"/>
      <c r="D118" s="26">
        <v>0</v>
      </c>
      <c r="E118" s="26">
        <v>0</v>
      </c>
      <c r="F118" s="26">
        <v>0</v>
      </c>
      <c r="G118" s="29">
        <f t="shared" si="11"/>
        <v>0</v>
      </c>
      <c r="H118" s="25"/>
      <c r="I118" s="27" t="e">
        <f t="shared" si="1"/>
        <v>#DIV/0!</v>
      </c>
      <c r="J118" s="10"/>
    </row>
    <row r="119" spans="1:10" ht="13" x14ac:dyDescent="0.3">
      <c r="A119" s="30" t="s">
        <v>388</v>
      </c>
      <c r="B119" s="24" t="s">
        <v>391</v>
      </c>
      <c r="C119" s="25"/>
      <c r="D119" s="26">
        <v>0</v>
      </c>
      <c r="E119" s="26">
        <v>2788001</v>
      </c>
      <c r="F119" s="26">
        <v>0</v>
      </c>
      <c r="G119" s="29">
        <f t="shared" si="28"/>
        <v>2788001</v>
      </c>
      <c r="H119" s="25"/>
      <c r="I119" s="27">
        <f t="shared" si="1"/>
        <v>0</v>
      </c>
      <c r="J119" s="10"/>
    </row>
    <row r="120" spans="1:10" ht="13" x14ac:dyDescent="0.3">
      <c r="A120" s="18" t="s">
        <v>120</v>
      </c>
      <c r="B120" s="18" t="s">
        <v>51</v>
      </c>
      <c r="C120" s="23"/>
      <c r="D120" s="21">
        <f>SUM(D121:D122)</f>
        <v>14220444</v>
      </c>
      <c r="E120" s="21">
        <f>SUM(E121:E122)</f>
        <v>14220444</v>
      </c>
      <c r="F120" s="21">
        <f>SUM(F121:F122)</f>
        <v>0</v>
      </c>
      <c r="G120" s="28">
        <f t="shared" si="11"/>
        <v>14220444</v>
      </c>
      <c r="H120" s="23"/>
      <c r="I120" s="22">
        <f t="shared" si="1"/>
        <v>0</v>
      </c>
      <c r="J120" s="10"/>
    </row>
    <row r="121" spans="1:10" ht="13" x14ac:dyDescent="0.3">
      <c r="A121" s="30" t="s">
        <v>363</v>
      </c>
      <c r="B121" s="24" t="s">
        <v>364</v>
      </c>
      <c r="C121" s="25"/>
      <c r="D121" s="26">
        <v>0</v>
      </c>
      <c r="E121" s="26">
        <v>0</v>
      </c>
      <c r="F121" s="26">
        <v>0</v>
      </c>
      <c r="G121" s="29">
        <f t="shared" ref="G121" si="29">+E121-F121</f>
        <v>0</v>
      </c>
      <c r="H121" s="25"/>
      <c r="I121" s="27" t="e">
        <f t="shared" si="1"/>
        <v>#DIV/0!</v>
      </c>
      <c r="J121" s="10"/>
    </row>
    <row r="122" spans="1:10" ht="13" x14ac:dyDescent="0.3">
      <c r="A122" s="24" t="s">
        <v>121</v>
      </c>
      <c r="B122" s="24" t="s">
        <v>122</v>
      </c>
      <c r="C122" s="25"/>
      <c r="D122" s="26">
        <v>14220444</v>
      </c>
      <c r="E122" s="26">
        <v>14220444</v>
      </c>
      <c r="F122" s="26">
        <v>0</v>
      </c>
      <c r="G122" s="29">
        <f t="shared" si="11"/>
        <v>14220444</v>
      </c>
      <c r="H122" s="25"/>
      <c r="I122" s="27">
        <f t="shared" si="1"/>
        <v>0</v>
      </c>
      <c r="J122" s="10"/>
    </row>
    <row r="123" spans="1:10" ht="13" x14ac:dyDescent="0.3">
      <c r="A123" s="31" t="s">
        <v>365</v>
      </c>
      <c r="B123" s="18" t="s">
        <v>366</v>
      </c>
      <c r="C123" s="23"/>
      <c r="D123" s="21">
        <f>SUM(D124:D126)</f>
        <v>120000000</v>
      </c>
      <c r="E123" s="21">
        <f>SUM(E124:E126)</f>
        <v>121175000</v>
      </c>
      <c r="F123" s="21">
        <f>SUM(F124:F126)</f>
        <v>0</v>
      </c>
      <c r="G123" s="28">
        <f t="shared" ref="G123:G126" si="30">+E123-F123</f>
        <v>121175000</v>
      </c>
      <c r="H123" s="23"/>
      <c r="I123" s="22">
        <f t="shared" ref="I123" si="31">+F123/E123</f>
        <v>0</v>
      </c>
      <c r="J123" s="10"/>
    </row>
    <row r="124" spans="1:10" ht="13" x14ac:dyDescent="0.3">
      <c r="A124" s="30" t="s">
        <v>472</v>
      </c>
      <c r="B124" s="24" t="s">
        <v>473</v>
      </c>
      <c r="C124" s="25"/>
      <c r="D124" s="26">
        <v>0</v>
      </c>
      <c r="E124" s="26">
        <v>0</v>
      </c>
      <c r="F124" s="26">
        <v>0</v>
      </c>
      <c r="G124" s="29">
        <f t="shared" si="30"/>
        <v>0</v>
      </c>
      <c r="H124" s="25"/>
      <c r="I124" s="27" t="e">
        <f t="shared" si="1"/>
        <v>#DIV/0!</v>
      </c>
      <c r="J124" s="10"/>
    </row>
    <row r="125" spans="1:10" ht="13" x14ac:dyDescent="0.3">
      <c r="A125" s="30" t="s">
        <v>368</v>
      </c>
      <c r="B125" s="24" t="s">
        <v>367</v>
      </c>
      <c r="C125" s="25"/>
      <c r="D125" s="26">
        <v>0</v>
      </c>
      <c r="E125" s="26">
        <v>1175000</v>
      </c>
      <c r="F125" s="26">
        <v>0</v>
      </c>
      <c r="G125" s="29">
        <f t="shared" si="30"/>
        <v>1175000</v>
      </c>
      <c r="H125" s="25"/>
      <c r="I125" s="27">
        <f t="shared" si="1"/>
        <v>0</v>
      </c>
      <c r="J125" s="10"/>
    </row>
    <row r="126" spans="1:10" ht="13" x14ac:dyDescent="0.3">
      <c r="A126" s="30" t="s">
        <v>474</v>
      </c>
      <c r="B126" s="24" t="s">
        <v>407</v>
      </c>
      <c r="C126" s="25"/>
      <c r="D126" s="26">
        <v>120000000</v>
      </c>
      <c r="E126" s="26">
        <v>120000000</v>
      </c>
      <c r="F126" s="26">
        <v>0</v>
      </c>
      <c r="G126" s="29">
        <f t="shared" si="30"/>
        <v>120000000</v>
      </c>
      <c r="H126" s="25"/>
      <c r="I126" s="27">
        <f t="shared" si="1"/>
        <v>0</v>
      </c>
      <c r="J126" s="10"/>
    </row>
    <row r="127" spans="1:10" ht="13" x14ac:dyDescent="0.3">
      <c r="A127" s="18" t="s">
        <v>123</v>
      </c>
      <c r="B127" s="18" t="s">
        <v>124</v>
      </c>
      <c r="C127" s="23"/>
      <c r="D127" s="21">
        <f>+D128</f>
        <v>94693740</v>
      </c>
      <c r="E127" s="21">
        <f>+E128</f>
        <v>45760745</v>
      </c>
      <c r="F127" s="21">
        <f>+F128</f>
        <v>0</v>
      </c>
      <c r="G127" s="28">
        <f t="shared" si="11"/>
        <v>45760745</v>
      </c>
      <c r="H127" s="23"/>
      <c r="I127" s="22">
        <f t="shared" si="1"/>
        <v>0</v>
      </c>
      <c r="J127" s="10"/>
    </row>
    <row r="128" spans="1:10" ht="13" x14ac:dyDescent="0.3">
      <c r="A128" s="24" t="s">
        <v>125</v>
      </c>
      <c r="B128" s="24" t="s">
        <v>126</v>
      </c>
      <c r="C128" s="25"/>
      <c r="D128" s="26">
        <v>94693740</v>
      </c>
      <c r="E128" s="26">
        <v>45760745</v>
      </c>
      <c r="F128" s="26">
        <v>0</v>
      </c>
      <c r="G128" s="29">
        <f t="shared" si="11"/>
        <v>45760745</v>
      </c>
      <c r="H128" s="25"/>
      <c r="I128" s="27">
        <f t="shared" si="1"/>
        <v>0</v>
      </c>
      <c r="J128" s="10"/>
    </row>
    <row r="129" spans="1:11" ht="13" x14ac:dyDescent="0.3">
      <c r="A129" s="18" t="s">
        <v>127</v>
      </c>
      <c r="B129" s="18" t="s">
        <v>128</v>
      </c>
      <c r="C129" s="23"/>
      <c r="D129" s="21">
        <f>+D130+D134+D157+D181+D246+D268+D270</f>
        <v>19082549675.385002</v>
      </c>
      <c r="E129" s="21">
        <f>+E130+E134+E157+E181+E246+E268+E270</f>
        <v>19069260072.385002</v>
      </c>
      <c r="F129" s="21">
        <f>+F130+F134+F157+F181+F246+F268+F270</f>
        <v>14329493522</v>
      </c>
      <c r="G129" s="28">
        <f t="shared" si="11"/>
        <v>4739766550.3850021</v>
      </c>
      <c r="H129" s="23"/>
      <c r="I129" s="22">
        <f t="shared" si="1"/>
        <v>0.75144465320660991</v>
      </c>
      <c r="J129" s="10"/>
    </row>
    <row r="130" spans="1:11" ht="13" x14ac:dyDescent="0.3">
      <c r="A130" s="18" t="s">
        <v>129</v>
      </c>
      <c r="B130" s="18" t="s">
        <v>130</v>
      </c>
      <c r="C130" s="23"/>
      <c r="D130" s="21">
        <f t="shared" ref="D130:F132" si="32">+D131</f>
        <v>54282340</v>
      </c>
      <c r="E130" s="21">
        <f t="shared" si="32"/>
        <v>54282340</v>
      </c>
      <c r="F130" s="21">
        <f t="shared" si="32"/>
        <v>7000000</v>
      </c>
      <c r="G130" s="28">
        <f t="shared" si="11"/>
        <v>47282340</v>
      </c>
      <c r="H130" s="23"/>
      <c r="I130" s="22">
        <f t="shared" si="1"/>
        <v>0.12895538401623807</v>
      </c>
      <c r="J130" s="10"/>
      <c r="K130" s="33"/>
    </row>
    <row r="131" spans="1:11" ht="13" x14ac:dyDescent="0.3">
      <c r="A131" s="18" t="s">
        <v>131</v>
      </c>
      <c r="B131" s="18" t="s">
        <v>132</v>
      </c>
      <c r="C131" s="23"/>
      <c r="D131" s="21">
        <f t="shared" si="32"/>
        <v>54282340</v>
      </c>
      <c r="E131" s="21">
        <f t="shared" si="32"/>
        <v>54282340</v>
      </c>
      <c r="F131" s="21">
        <f t="shared" si="32"/>
        <v>7000000</v>
      </c>
      <c r="G131" s="28">
        <f t="shared" si="11"/>
        <v>47282340</v>
      </c>
      <c r="H131" s="23"/>
      <c r="I131" s="22">
        <f t="shared" ref="I131:I132" si="33">+F131/E131</f>
        <v>0.12895538401623807</v>
      </c>
      <c r="J131" s="10"/>
    </row>
    <row r="132" spans="1:11" ht="13" x14ac:dyDescent="0.3">
      <c r="A132" s="31" t="s">
        <v>369</v>
      </c>
      <c r="B132" s="18" t="s">
        <v>370</v>
      </c>
      <c r="C132" s="23"/>
      <c r="D132" s="21">
        <f t="shared" si="32"/>
        <v>54282340</v>
      </c>
      <c r="E132" s="21">
        <f t="shared" si="32"/>
        <v>54282340</v>
      </c>
      <c r="F132" s="21">
        <f t="shared" si="32"/>
        <v>7000000</v>
      </c>
      <c r="G132" s="28">
        <f t="shared" si="11"/>
        <v>47282340</v>
      </c>
      <c r="H132" s="23"/>
      <c r="I132" s="22">
        <f t="shared" si="33"/>
        <v>0.12895538401623807</v>
      </c>
      <c r="J132" s="10"/>
    </row>
    <row r="133" spans="1:11" ht="13" x14ac:dyDescent="0.3">
      <c r="A133" s="30" t="s">
        <v>371</v>
      </c>
      <c r="B133" s="24" t="s">
        <v>370</v>
      </c>
      <c r="C133" s="25"/>
      <c r="D133" s="26">
        <v>54282340</v>
      </c>
      <c r="E133" s="26">
        <v>54282340</v>
      </c>
      <c r="F133" s="26">
        <v>7000000</v>
      </c>
      <c r="G133" s="29">
        <f t="shared" si="11"/>
        <v>47282340</v>
      </c>
      <c r="H133" s="25"/>
      <c r="I133" s="27">
        <f t="shared" ref="I133" si="34">+F133/E133</f>
        <v>0.12895538401623807</v>
      </c>
      <c r="J133" s="10"/>
    </row>
    <row r="134" spans="1:11" ht="13" x14ac:dyDescent="0.3">
      <c r="A134" s="18" t="s">
        <v>133</v>
      </c>
      <c r="B134" s="18" t="s">
        <v>134</v>
      </c>
      <c r="C134" s="23"/>
      <c r="D134" s="21">
        <f>+D135+D143+D145+D147+D151</f>
        <v>3048620200</v>
      </c>
      <c r="E134" s="21">
        <f>+E135+E143+E145+E147+E151</f>
        <v>2834284750</v>
      </c>
      <c r="F134" s="21">
        <f>+F135+F143+F145+F147+F151</f>
        <v>1835443892</v>
      </c>
      <c r="G134" s="28">
        <f t="shared" ref="G134:H273" si="35">+E134-F134</f>
        <v>998840858</v>
      </c>
      <c r="H134" s="23"/>
      <c r="I134" s="22">
        <f t="shared" ref="I134:I273" si="36">+F134/E134</f>
        <v>0.64758627092778875</v>
      </c>
      <c r="J134" s="10"/>
    </row>
    <row r="135" spans="1:11" ht="13" x14ac:dyDescent="0.3">
      <c r="A135" s="18" t="s">
        <v>135</v>
      </c>
      <c r="B135" s="18" t="s">
        <v>136</v>
      </c>
      <c r="C135" s="23"/>
      <c r="D135" s="21">
        <f>SUM(D136:D142)</f>
        <v>1527760200</v>
      </c>
      <c r="E135" s="21">
        <f>SUM(E136:E142)</f>
        <v>1327760200</v>
      </c>
      <c r="F135" s="21">
        <f>SUM(F136:F142)</f>
        <v>408795342</v>
      </c>
      <c r="G135" s="28">
        <f t="shared" si="35"/>
        <v>918964858</v>
      </c>
      <c r="H135" s="23"/>
      <c r="I135" s="22">
        <f t="shared" si="36"/>
        <v>0.30788341298376015</v>
      </c>
      <c r="J135" s="10"/>
    </row>
    <row r="136" spans="1:11" ht="13" x14ac:dyDescent="0.3">
      <c r="A136" s="30" t="s">
        <v>420</v>
      </c>
      <c r="B136" s="24" t="s">
        <v>138</v>
      </c>
      <c r="C136" s="25"/>
      <c r="D136" s="26">
        <v>0</v>
      </c>
      <c r="E136" s="26">
        <v>0</v>
      </c>
      <c r="F136" s="26">
        <v>0</v>
      </c>
      <c r="G136" s="29">
        <f t="shared" si="35"/>
        <v>0</v>
      </c>
      <c r="H136" s="25"/>
      <c r="I136" s="27" t="e">
        <f t="shared" si="36"/>
        <v>#DIV/0!</v>
      </c>
      <c r="J136" s="10"/>
    </row>
    <row r="137" spans="1:11" ht="13" x14ac:dyDescent="0.3">
      <c r="A137" s="24" t="s">
        <v>137</v>
      </c>
      <c r="B137" s="24" t="s">
        <v>138</v>
      </c>
      <c r="C137" s="25"/>
      <c r="D137" s="26">
        <v>398653000</v>
      </c>
      <c r="E137" s="26">
        <v>398653000</v>
      </c>
      <c r="F137" s="26">
        <v>138145412</v>
      </c>
      <c r="G137" s="29">
        <f t="shared" si="35"/>
        <v>260507588</v>
      </c>
      <c r="H137" s="25"/>
      <c r="I137" s="27">
        <f t="shared" si="36"/>
        <v>0.34653047136231258</v>
      </c>
      <c r="J137" s="10"/>
    </row>
    <row r="138" spans="1:11" ht="13" x14ac:dyDescent="0.3">
      <c r="A138" s="30" t="s">
        <v>434</v>
      </c>
      <c r="B138" s="24" t="s">
        <v>140</v>
      </c>
      <c r="C138" s="25"/>
      <c r="D138" s="26">
        <v>0</v>
      </c>
      <c r="E138" s="26">
        <v>0</v>
      </c>
      <c r="F138" s="26">
        <v>0</v>
      </c>
      <c r="G138" s="29">
        <f t="shared" si="35"/>
        <v>0</v>
      </c>
      <c r="H138" s="25"/>
      <c r="I138" s="27" t="e">
        <f t="shared" si="36"/>
        <v>#DIV/0!</v>
      </c>
      <c r="J138" s="10"/>
    </row>
    <row r="139" spans="1:11" ht="13" x14ac:dyDescent="0.3">
      <c r="A139" s="24" t="s">
        <v>139</v>
      </c>
      <c r="B139" s="24" t="s">
        <v>140</v>
      </c>
      <c r="C139" s="25"/>
      <c r="D139" s="26">
        <v>341858600</v>
      </c>
      <c r="E139" s="26">
        <v>341858600</v>
      </c>
      <c r="F139" s="26">
        <v>93879530</v>
      </c>
      <c r="G139" s="29">
        <f t="shared" si="35"/>
        <v>247979070</v>
      </c>
      <c r="H139" s="25"/>
      <c r="I139" s="27">
        <f t="shared" si="36"/>
        <v>0.27461508939661017</v>
      </c>
      <c r="J139" s="10"/>
    </row>
    <row r="140" spans="1:11" ht="13" x14ac:dyDescent="0.3">
      <c r="A140" s="30" t="s">
        <v>435</v>
      </c>
      <c r="B140" s="24" t="s">
        <v>436</v>
      </c>
      <c r="C140" s="25"/>
      <c r="D140" s="26">
        <v>500000000</v>
      </c>
      <c r="E140" s="26">
        <v>300000000</v>
      </c>
      <c r="F140" s="26">
        <v>50000000</v>
      </c>
      <c r="G140" s="29">
        <f t="shared" si="35"/>
        <v>250000000</v>
      </c>
      <c r="H140" s="25"/>
      <c r="I140" s="27">
        <f t="shared" si="36"/>
        <v>0.16666666666666666</v>
      </c>
      <c r="J140" s="10"/>
    </row>
    <row r="141" spans="1:11" ht="13" x14ac:dyDescent="0.3">
      <c r="A141" s="30" t="s">
        <v>271</v>
      </c>
      <c r="B141" s="24" t="s">
        <v>270</v>
      </c>
      <c r="C141" s="25"/>
      <c r="D141" s="26">
        <v>32766000</v>
      </c>
      <c r="E141" s="26">
        <v>32766000</v>
      </c>
      <c r="F141" s="26">
        <v>32766000</v>
      </c>
      <c r="G141" s="29">
        <f t="shared" si="35"/>
        <v>0</v>
      </c>
      <c r="H141" s="25"/>
      <c r="I141" s="27">
        <f t="shared" si="36"/>
        <v>1</v>
      </c>
      <c r="J141" s="10"/>
    </row>
    <row r="142" spans="1:11" ht="13" x14ac:dyDescent="0.3">
      <c r="A142" s="24" t="s">
        <v>141</v>
      </c>
      <c r="B142" s="24" t="s">
        <v>142</v>
      </c>
      <c r="C142" s="25"/>
      <c r="D142" s="26">
        <v>254482600</v>
      </c>
      <c r="E142" s="26">
        <v>254482600</v>
      </c>
      <c r="F142" s="26">
        <v>94004400</v>
      </c>
      <c r="G142" s="29">
        <f t="shared" si="35"/>
        <v>160478200</v>
      </c>
      <c r="H142" s="25"/>
      <c r="I142" s="27">
        <f t="shared" si="36"/>
        <v>0.36939421398555344</v>
      </c>
      <c r="J142" s="10"/>
    </row>
    <row r="143" spans="1:11" ht="13" x14ac:dyDescent="0.3">
      <c r="A143" s="18" t="s">
        <v>143</v>
      </c>
      <c r="B143" s="18" t="s">
        <v>144</v>
      </c>
      <c r="C143" s="23"/>
      <c r="D143" s="21">
        <f>+D144</f>
        <v>0</v>
      </c>
      <c r="E143" s="21">
        <f>+E144</f>
        <v>0</v>
      </c>
      <c r="F143" s="21">
        <f>+F144</f>
        <v>0</v>
      </c>
      <c r="G143" s="28">
        <f t="shared" si="35"/>
        <v>0</v>
      </c>
      <c r="H143" s="23"/>
      <c r="I143" s="22" t="e">
        <f t="shared" si="36"/>
        <v>#DIV/0!</v>
      </c>
      <c r="J143" s="10"/>
    </row>
    <row r="144" spans="1:11" ht="13" x14ac:dyDescent="0.3">
      <c r="A144" s="24" t="s">
        <v>145</v>
      </c>
      <c r="B144" s="24" t="s">
        <v>146</v>
      </c>
      <c r="C144" s="25"/>
      <c r="D144" s="26">
        <v>0</v>
      </c>
      <c r="E144" s="26">
        <v>0</v>
      </c>
      <c r="F144" s="26">
        <v>0</v>
      </c>
      <c r="G144" s="29">
        <f t="shared" si="35"/>
        <v>0</v>
      </c>
      <c r="H144" s="25"/>
      <c r="I144" s="27" t="e">
        <f t="shared" ref="I144" si="37">+F144/E144</f>
        <v>#DIV/0!</v>
      </c>
      <c r="J144" s="10"/>
    </row>
    <row r="145" spans="1:10" ht="13" x14ac:dyDescent="0.3">
      <c r="A145" s="18" t="s">
        <v>147</v>
      </c>
      <c r="B145" s="18" t="s">
        <v>148</v>
      </c>
      <c r="C145" s="23"/>
      <c r="D145" s="21">
        <f>+D146</f>
        <v>32766000</v>
      </c>
      <c r="E145" s="21">
        <f>+E146</f>
        <v>32766000</v>
      </c>
      <c r="F145" s="21">
        <f>+F146</f>
        <v>285000</v>
      </c>
      <c r="G145" s="28">
        <f t="shared" si="35"/>
        <v>32481000</v>
      </c>
      <c r="H145" s="23"/>
      <c r="I145" s="22">
        <f t="shared" si="36"/>
        <v>8.6980406518952572E-3</v>
      </c>
      <c r="J145" s="10"/>
    </row>
    <row r="146" spans="1:10" ht="13" x14ac:dyDescent="0.3">
      <c r="A146" s="24" t="s">
        <v>149</v>
      </c>
      <c r="B146" s="24" t="s">
        <v>150</v>
      </c>
      <c r="C146" s="25"/>
      <c r="D146" s="26">
        <v>32766000</v>
      </c>
      <c r="E146" s="26">
        <v>32766000</v>
      </c>
      <c r="F146" s="26">
        <v>285000</v>
      </c>
      <c r="G146" s="29">
        <f t="shared" si="35"/>
        <v>32481000</v>
      </c>
      <c r="H146" s="25"/>
      <c r="I146" s="27">
        <f t="shared" si="36"/>
        <v>8.6980406518952572E-3</v>
      </c>
      <c r="J146" s="10"/>
    </row>
    <row r="147" spans="1:10" ht="13" x14ac:dyDescent="0.3">
      <c r="A147" s="18" t="s">
        <v>151</v>
      </c>
      <c r="B147" s="18" t="s">
        <v>152</v>
      </c>
      <c r="C147" s="23"/>
      <c r="D147" s="21">
        <f>+D148</f>
        <v>70000000</v>
      </c>
      <c r="E147" s="21">
        <f>+E148</f>
        <v>55194500</v>
      </c>
      <c r="F147" s="21">
        <f>+F148</f>
        <v>7800000</v>
      </c>
      <c r="G147" s="28">
        <f t="shared" si="35"/>
        <v>47394500</v>
      </c>
      <c r="H147" s="23"/>
      <c r="I147" s="22">
        <f t="shared" si="36"/>
        <v>0.14131842846660447</v>
      </c>
      <c r="J147" s="10"/>
    </row>
    <row r="148" spans="1:10" ht="13" x14ac:dyDescent="0.3">
      <c r="A148" s="18" t="s">
        <v>153</v>
      </c>
      <c r="B148" s="18" t="s">
        <v>152</v>
      </c>
      <c r="C148" s="23"/>
      <c r="D148" s="21">
        <f>SUM(D149:D150)</f>
        <v>70000000</v>
      </c>
      <c r="E148" s="21">
        <f>SUM(E149:E150)</f>
        <v>55194500</v>
      </c>
      <c r="F148" s="21">
        <f>SUM(F149:F150)</f>
        <v>7800000</v>
      </c>
      <c r="G148" s="21">
        <f>SUM(G149:G150)</f>
        <v>47394500</v>
      </c>
      <c r="H148" s="23"/>
      <c r="I148" s="22">
        <f t="shared" si="36"/>
        <v>0.14131842846660447</v>
      </c>
      <c r="J148" s="10"/>
    </row>
    <row r="149" spans="1:10" ht="13" x14ac:dyDescent="0.3">
      <c r="A149" s="24" t="s">
        <v>154</v>
      </c>
      <c r="B149" s="24" t="s">
        <v>152</v>
      </c>
      <c r="C149" s="25"/>
      <c r="D149" s="26">
        <v>70000000</v>
      </c>
      <c r="E149" s="26">
        <v>55194500</v>
      </c>
      <c r="F149" s="26">
        <v>7800000</v>
      </c>
      <c r="G149" s="29">
        <f t="shared" si="35"/>
        <v>47394500</v>
      </c>
      <c r="H149" s="25"/>
      <c r="I149" s="27">
        <f t="shared" si="36"/>
        <v>0.14131842846660447</v>
      </c>
      <c r="J149" s="10"/>
    </row>
    <row r="150" spans="1:10" ht="13" x14ac:dyDescent="0.3">
      <c r="A150" s="30" t="s">
        <v>475</v>
      </c>
      <c r="B150" s="24" t="s">
        <v>152</v>
      </c>
      <c r="C150" s="25"/>
      <c r="D150" s="26">
        <v>0</v>
      </c>
      <c r="E150" s="26">
        <v>0</v>
      </c>
      <c r="F150" s="26">
        <v>0</v>
      </c>
      <c r="G150" s="29">
        <v>0</v>
      </c>
      <c r="H150" s="25"/>
      <c r="I150" s="27" t="e">
        <f t="shared" si="36"/>
        <v>#DIV/0!</v>
      </c>
      <c r="J150" s="10"/>
    </row>
    <row r="151" spans="1:10" ht="13" x14ac:dyDescent="0.3">
      <c r="A151" s="18" t="s">
        <v>155</v>
      </c>
      <c r="B151" s="18" t="s">
        <v>156</v>
      </c>
      <c r="C151" s="23"/>
      <c r="D151" s="21">
        <f>SUM(D152:D156)</f>
        <v>1418094000</v>
      </c>
      <c r="E151" s="21">
        <f>SUM(E152:E156)</f>
        <v>1418564050</v>
      </c>
      <c r="F151" s="21">
        <f>SUM(F152:F156)</f>
        <v>1418563550</v>
      </c>
      <c r="G151" s="28">
        <f t="shared" si="35"/>
        <v>500</v>
      </c>
      <c r="H151" s="23"/>
      <c r="I151" s="22">
        <f t="shared" si="36"/>
        <v>0.99999964753089576</v>
      </c>
      <c r="J151" s="10"/>
    </row>
    <row r="152" spans="1:10" ht="13" x14ac:dyDescent="0.3">
      <c r="A152" s="30" t="s">
        <v>408</v>
      </c>
      <c r="B152" s="24" t="s">
        <v>158</v>
      </c>
      <c r="C152" s="23"/>
      <c r="D152" s="26">
        <v>0</v>
      </c>
      <c r="E152" s="26">
        <v>0</v>
      </c>
      <c r="F152" s="26">
        <v>0</v>
      </c>
      <c r="G152" s="29">
        <f t="shared" si="35"/>
        <v>0</v>
      </c>
      <c r="H152" s="25"/>
      <c r="I152" s="27" t="e">
        <f t="shared" si="36"/>
        <v>#DIV/0!</v>
      </c>
      <c r="J152" s="10"/>
    </row>
    <row r="153" spans="1:10" ht="13" x14ac:dyDescent="0.3">
      <c r="A153" s="30" t="s">
        <v>452</v>
      </c>
      <c r="B153" s="24" t="s">
        <v>158</v>
      </c>
      <c r="C153" s="23"/>
      <c r="D153" s="26">
        <v>0</v>
      </c>
      <c r="E153" s="26">
        <v>0</v>
      </c>
      <c r="F153" s="26">
        <v>0</v>
      </c>
      <c r="G153" s="29">
        <f t="shared" si="35"/>
        <v>0</v>
      </c>
      <c r="H153" s="25"/>
      <c r="I153" s="27" t="e">
        <f t="shared" si="36"/>
        <v>#DIV/0!</v>
      </c>
      <c r="J153" s="10"/>
    </row>
    <row r="154" spans="1:10" ht="13" x14ac:dyDescent="0.3">
      <c r="A154" s="24" t="s">
        <v>157</v>
      </c>
      <c r="B154" s="24" t="s">
        <v>158</v>
      </c>
      <c r="C154" s="25"/>
      <c r="D154" s="26">
        <v>1224411500</v>
      </c>
      <c r="E154" s="26">
        <v>1224881550</v>
      </c>
      <c r="F154" s="26">
        <v>1224881050</v>
      </c>
      <c r="G154" s="29">
        <f t="shared" si="35"/>
        <v>500</v>
      </c>
      <c r="H154" s="25"/>
      <c r="I154" s="27">
        <f t="shared" si="36"/>
        <v>0.99999959179726394</v>
      </c>
      <c r="J154" s="10"/>
    </row>
    <row r="155" spans="1:10" ht="13" x14ac:dyDescent="0.3">
      <c r="A155" s="30" t="s">
        <v>453</v>
      </c>
      <c r="B155" s="24" t="s">
        <v>158</v>
      </c>
      <c r="C155" s="25"/>
      <c r="D155" s="26">
        <v>0</v>
      </c>
      <c r="E155" s="26">
        <v>0</v>
      </c>
      <c r="F155" s="26">
        <v>0</v>
      </c>
      <c r="G155" s="29">
        <f t="shared" si="35"/>
        <v>0</v>
      </c>
      <c r="H155" s="25"/>
      <c r="I155" s="27" t="e">
        <f t="shared" si="36"/>
        <v>#DIV/0!</v>
      </c>
      <c r="J155" s="10"/>
    </row>
    <row r="156" spans="1:10" ht="13" x14ac:dyDescent="0.3">
      <c r="A156" s="24" t="s">
        <v>159</v>
      </c>
      <c r="B156" s="24" t="s">
        <v>160</v>
      </c>
      <c r="C156" s="25"/>
      <c r="D156" s="26">
        <v>193682500</v>
      </c>
      <c r="E156" s="26">
        <v>193682500</v>
      </c>
      <c r="F156" s="26">
        <v>193682500</v>
      </c>
      <c r="G156" s="29">
        <f t="shared" si="35"/>
        <v>0</v>
      </c>
      <c r="H156" s="25"/>
      <c r="I156" s="27">
        <f t="shared" si="36"/>
        <v>1</v>
      </c>
      <c r="J156" s="10"/>
    </row>
    <row r="157" spans="1:10" ht="13" x14ac:dyDescent="0.3">
      <c r="A157" s="18" t="s">
        <v>161</v>
      </c>
      <c r="B157" s="18" t="s">
        <v>162</v>
      </c>
      <c r="C157" s="23"/>
      <c r="D157" s="21">
        <f>+D158+D175+D160+D179</f>
        <v>2190963956</v>
      </c>
      <c r="E157" s="21">
        <f>+E158+E175+E160+E179</f>
        <v>2145301203</v>
      </c>
      <c r="F157" s="21">
        <f t="shared" ref="F157" si="38">+F158+F175+F160+F179</f>
        <v>1072770103</v>
      </c>
      <c r="G157" s="28">
        <f>+E157-F157</f>
        <v>1072531100</v>
      </c>
      <c r="H157" s="23"/>
      <c r="I157" s="22">
        <f t="shared" si="36"/>
        <v>0.50005570383302489</v>
      </c>
      <c r="J157" s="10"/>
    </row>
    <row r="158" spans="1:10" ht="13" x14ac:dyDescent="0.3">
      <c r="A158" s="18" t="s">
        <v>163</v>
      </c>
      <c r="B158" s="18" t="s">
        <v>164</v>
      </c>
      <c r="C158" s="23"/>
      <c r="D158" s="21">
        <f>+D159</f>
        <v>262128000</v>
      </c>
      <c r="E158" s="21">
        <f>+E159</f>
        <v>228048148</v>
      </c>
      <c r="F158" s="21">
        <f>+F159</f>
        <v>22324188</v>
      </c>
      <c r="G158" s="28">
        <f>+E158-F158</f>
        <v>205723960</v>
      </c>
      <c r="H158" s="23"/>
      <c r="I158" s="22">
        <f t="shared" si="36"/>
        <v>9.7892432785729094E-2</v>
      </c>
      <c r="J158" s="10"/>
    </row>
    <row r="159" spans="1:10" ht="13" x14ac:dyDescent="0.3">
      <c r="A159" s="30" t="s">
        <v>288</v>
      </c>
      <c r="B159" s="24" t="s">
        <v>289</v>
      </c>
      <c r="C159" s="25"/>
      <c r="D159" s="26">
        <v>262128000</v>
      </c>
      <c r="E159" s="26">
        <v>228048148</v>
      </c>
      <c r="F159" s="26">
        <v>22324188</v>
      </c>
      <c r="G159" s="29">
        <f t="shared" si="35"/>
        <v>205723960</v>
      </c>
      <c r="H159" s="25"/>
      <c r="I159" s="27">
        <f t="shared" si="36"/>
        <v>9.7892432785729094E-2</v>
      </c>
      <c r="J159" s="10"/>
    </row>
    <row r="160" spans="1:10" ht="13" x14ac:dyDescent="0.3">
      <c r="A160" s="18" t="s">
        <v>165</v>
      </c>
      <c r="B160" s="18" t="s">
        <v>166</v>
      </c>
      <c r="C160" s="23"/>
      <c r="D160" s="21">
        <f>SUM(D161:D174)</f>
        <v>1308662539</v>
      </c>
      <c r="E160" s="21">
        <f>SUM(E161:E174)</f>
        <v>1502190538</v>
      </c>
      <c r="F160" s="21">
        <f>SUM(F161:F174)</f>
        <v>998170121</v>
      </c>
      <c r="G160" s="28">
        <f t="shared" si="35"/>
        <v>504020417</v>
      </c>
      <c r="H160" s="23"/>
      <c r="I160" s="22">
        <f t="shared" si="36"/>
        <v>0.66447637350249378</v>
      </c>
      <c r="J160" s="10"/>
    </row>
    <row r="161" spans="1:10" ht="13" x14ac:dyDescent="0.3">
      <c r="A161" s="24" t="s">
        <v>167</v>
      </c>
      <c r="B161" s="24" t="s">
        <v>168</v>
      </c>
      <c r="C161" s="25"/>
      <c r="D161" s="26">
        <v>274783000</v>
      </c>
      <c r="E161" s="26">
        <v>274783000</v>
      </c>
      <c r="F161" s="26">
        <v>214146192</v>
      </c>
      <c r="G161" s="29">
        <f t="shared" si="35"/>
        <v>60636808</v>
      </c>
      <c r="H161" s="25"/>
      <c r="I161" s="27">
        <f t="shared" si="36"/>
        <v>0.77932838639944979</v>
      </c>
      <c r="J161" s="10"/>
    </row>
    <row r="162" spans="1:10" ht="13" x14ac:dyDescent="0.3">
      <c r="A162" s="30" t="s">
        <v>437</v>
      </c>
      <c r="B162" s="24" t="s">
        <v>272</v>
      </c>
      <c r="C162" s="25"/>
      <c r="D162" s="26">
        <v>0</v>
      </c>
      <c r="E162" s="26">
        <v>0</v>
      </c>
      <c r="F162" s="26">
        <v>0</v>
      </c>
      <c r="G162" s="29">
        <f t="shared" si="35"/>
        <v>0</v>
      </c>
      <c r="H162" s="25"/>
      <c r="I162" s="27" t="e">
        <f t="shared" si="36"/>
        <v>#DIV/0!</v>
      </c>
      <c r="J162" s="10"/>
    </row>
    <row r="163" spans="1:10" ht="13" x14ac:dyDescent="0.3">
      <c r="A163" s="30" t="s">
        <v>273</v>
      </c>
      <c r="B163" s="24" t="s">
        <v>272</v>
      </c>
      <c r="C163" s="25"/>
      <c r="D163" s="26">
        <v>0</v>
      </c>
      <c r="E163" s="26">
        <v>193528000</v>
      </c>
      <c r="F163" s="26">
        <v>64371400</v>
      </c>
      <c r="G163" s="29">
        <f t="shared" si="35"/>
        <v>129156600</v>
      </c>
      <c r="H163" s="25"/>
      <c r="I163" s="27">
        <f t="shared" si="36"/>
        <v>0.33262060270348476</v>
      </c>
      <c r="J163" s="10"/>
    </row>
    <row r="164" spans="1:10" ht="13" x14ac:dyDescent="0.3">
      <c r="A164" s="30" t="s">
        <v>274</v>
      </c>
      <c r="B164" s="24" t="s">
        <v>275</v>
      </c>
      <c r="C164" s="25"/>
      <c r="D164" s="26">
        <v>238509175</v>
      </c>
      <c r="E164" s="26">
        <v>238509175</v>
      </c>
      <c r="F164" s="26">
        <v>204432712</v>
      </c>
      <c r="G164" s="29">
        <f t="shared" si="35"/>
        <v>34076463</v>
      </c>
      <c r="H164" s="25"/>
      <c r="I164" s="27">
        <f t="shared" si="36"/>
        <v>0.85712724468566037</v>
      </c>
      <c r="J164" s="10"/>
    </row>
    <row r="165" spans="1:10" ht="13" x14ac:dyDescent="0.3">
      <c r="A165" s="30" t="s">
        <v>454</v>
      </c>
      <c r="B165" s="24" t="s">
        <v>276</v>
      </c>
      <c r="C165" s="25"/>
      <c r="D165" s="26">
        <v>0</v>
      </c>
      <c r="E165" s="26">
        <v>0</v>
      </c>
      <c r="F165" s="26">
        <v>0</v>
      </c>
      <c r="G165" s="29">
        <f t="shared" si="35"/>
        <v>0</v>
      </c>
      <c r="H165" s="25"/>
      <c r="I165" s="27" t="e">
        <f t="shared" si="36"/>
        <v>#DIV/0!</v>
      </c>
      <c r="J165" s="10"/>
    </row>
    <row r="166" spans="1:10" ht="13" x14ac:dyDescent="0.3">
      <c r="A166" s="30" t="s">
        <v>278</v>
      </c>
      <c r="B166" s="24" t="s">
        <v>276</v>
      </c>
      <c r="C166" s="25"/>
      <c r="D166" s="26">
        <v>43523000</v>
      </c>
      <c r="E166" s="26">
        <v>43523000</v>
      </c>
      <c r="F166" s="26">
        <v>37816572</v>
      </c>
      <c r="G166" s="29">
        <f t="shared" si="35"/>
        <v>5706428</v>
      </c>
      <c r="H166" s="25"/>
      <c r="I166" s="27">
        <f t="shared" si="36"/>
        <v>0.86888707120373132</v>
      </c>
      <c r="J166" s="10"/>
    </row>
    <row r="167" spans="1:10" ht="13" x14ac:dyDescent="0.3">
      <c r="A167" s="30" t="s">
        <v>277</v>
      </c>
      <c r="B167" s="24" t="s">
        <v>279</v>
      </c>
      <c r="C167" s="25"/>
      <c r="D167" s="26">
        <v>419900000</v>
      </c>
      <c r="E167" s="26">
        <v>419900000</v>
      </c>
      <c r="F167" s="26">
        <v>206859770</v>
      </c>
      <c r="G167" s="29">
        <f t="shared" si="35"/>
        <v>213040230</v>
      </c>
      <c r="H167" s="25"/>
      <c r="I167" s="27">
        <f t="shared" si="36"/>
        <v>0.49264055727554179</v>
      </c>
      <c r="J167" s="10"/>
    </row>
    <row r="168" spans="1:10" ht="13" x14ac:dyDescent="0.3">
      <c r="A168" s="30" t="s">
        <v>280</v>
      </c>
      <c r="B168" s="24" t="s">
        <v>281</v>
      </c>
      <c r="C168" s="25"/>
      <c r="D168" s="26">
        <v>146149000</v>
      </c>
      <c r="E168" s="26">
        <v>146148999</v>
      </c>
      <c r="F168" s="26">
        <v>145681154</v>
      </c>
      <c r="G168" s="29">
        <f t="shared" si="35"/>
        <v>467845</v>
      </c>
      <c r="H168" s="25"/>
      <c r="I168" s="27">
        <f t="shared" si="36"/>
        <v>0.99679884909783067</v>
      </c>
      <c r="J168" s="10"/>
    </row>
    <row r="169" spans="1:10" ht="13" x14ac:dyDescent="0.3">
      <c r="A169" s="30" t="s">
        <v>282</v>
      </c>
      <c r="B169" s="24" t="s">
        <v>283</v>
      </c>
      <c r="C169" s="25"/>
      <c r="D169" s="26">
        <v>7492000</v>
      </c>
      <c r="E169" s="26">
        <v>7492000</v>
      </c>
      <c r="F169" s="26">
        <v>6994600</v>
      </c>
      <c r="G169" s="29">
        <f t="shared" si="35"/>
        <v>497400</v>
      </c>
      <c r="H169" s="25"/>
      <c r="I169" s="27">
        <f t="shared" si="36"/>
        <v>0.93360918312867058</v>
      </c>
      <c r="J169" s="10"/>
    </row>
    <row r="170" spans="1:10" ht="13" x14ac:dyDescent="0.3">
      <c r="A170" s="30" t="s">
        <v>284</v>
      </c>
      <c r="B170" s="24" t="s">
        <v>285</v>
      </c>
      <c r="C170" s="25"/>
      <c r="D170" s="26">
        <v>83700000</v>
      </c>
      <c r="E170" s="26">
        <v>83700000</v>
      </c>
      <c r="F170" s="26">
        <v>67541554</v>
      </c>
      <c r="G170" s="29">
        <f t="shared" si="35"/>
        <v>16158446</v>
      </c>
      <c r="H170" s="25"/>
      <c r="I170" s="27">
        <f t="shared" si="36"/>
        <v>0.80694807646356037</v>
      </c>
      <c r="J170" s="10"/>
    </row>
    <row r="171" spans="1:10" ht="13" x14ac:dyDescent="0.3">
      <c r="A171" s="30" t="s">
        <v>421</v>
      </c>
      <c r="B171" s="24" t="s">
        <v>422</v>
      </c>
      <c r="C171" s="25"/>
      <c r="D171" s="26">
        <v>0</v>
      </c>
      <c r="E171" s="26">
        <v>0</v>
      </c>
      <c r="F171" s="26">
        <v>0</v>
      </c>
      <c r="G171" s="29">
        <f t="shared" si="35"/>
        <v>0</v>
      </c>
      <c r="H171" s="25"/>
      <c r="I171" s="27" t="e">
        <f t="shared" si="36"/>
        <v>#DIV/0!</v>
      </c>
      <c r="J171" s="10"/>
    </row>
    <row r="172" spans="1:10" ht="13" x14ac:dyDescent="0.3">
      <c r="A172" s="30" t="s">
        <v>423</v>
      </c>
      <c r="B172" s="24" t="s">
        <v>422</v>
      </c>
      <c r="C172" s="25"/>
      <c r="D172" s="26">
        <v>0</v>
      </c>
      <c r="E172" s="26">
        <v>0</v>
      </c>
      <c r="F172" s="26">
        <v>0</v>
      </c>
      <c r="G172" s="29">
        <f t="shared" si="35"/>
        <v>0</v>
      </c>
      <c r="H172" s="25"/>
      <c r="I172" s="27" t="e">
        <f t="shared" si="36"/>
        <v>#DIV/0!</v>
      </c>
      <c r="J172" s="10"/>
    </row>
    <row r="173" spans="1:10" ht="13" x14ac:dyDescent="0.3">
      <c r="A173" s="30" t="s">
        <v>476</v>
      </c>
      <c r="B173" s="24" t="s">
        <v>201</v>
      </c>
      <c r="C173" s="25"/>
      <c r="D173" s="26">
        <v>0</v>
      </c>
      <c r="E173" s="26">
        <v>0</v>
      </c>
      <c r="F173" s="26">
        <v>0</v>
      </c>
      <c r="G173" s="29">
        <f t="shared" si="35"/>
        <v>0</v>
      </c>
      <c r="H173" s="25"/>
      <c r="I173" s="27" t="e">
        <f t="shared" si="36"/>
        <v>#DIV/0!</v>
      </c>
      <c r="J173" s="10"/>
    </row>
    <row r="174" spans="1:10" ht="13" x14ac:dyDescent="0.3">
      <c r="A174" s="30" t="s">
        <v>477</v>
      </c>
      <c r="B174" s="24" t="s">
        <v>201</v>
      </c>
      <c r="C174" s="25"/>
      <c r="D174" s="26">
        <v>94606364</v>
      </c>
      <c r="E174" s="26">
        <v>94606364</v>
      </c>
      <c r="F174" s="26">
        <v>50326167</v>
      </c>
      <c r="G174" s="29">
        <f t="shared" si="35"/>
        <v>44280197</v>
      </c>
      <c r="H174" s="25"/>
      <c r="I174" s="27">
        <f t="shared" si="36"/>
        <v>0.53195329438937111</v>
      </c>
      <c r="J174" s="10"/>
    </row>
    <row r="175" spans="1:10" ht="13" x14ac:dyDescent="0.3">
      <c r="A175" s="18" t="s">
        <v>169</v>
      </c>
      <c r="B175" s="18" t="s">
        <v>170</v>
      </c>
      <c r="C175" s="23"/>
      <c r="D175" s="21">
        <f>+D176</f>
        <v>69884417</v>
      </c>
      <c r="E175" s="21">
        <f>+E176</f>
        <v>84689917</v>
      </c>
      <c r="F175" s="21">
        <f>+F176</f>
        <v>52275794</v>
      </c>
      <c r="G175" s="28">
        <f t="shared" si="35"/>
        <v>32414123</v>
      </c>
      <c r="H175" s="23"/>
      <c r="I175" s="22">
        <f t="shared" si="36"/>
        <v>0.61726113157012541</v>
      </c>
      <c r="J175" s="10"/>
    </row>
    <row r="176" spans="1:10" ht="13" x14ac:dyDescent="0.3">
      <c r="A176" s="18" t="s">
        <v>171</v>
      </c>
      <c r="B176" s="18" t="s">
        <v>172</v>
      </c>
      <c r="C176" s="23"/>
      <c r="D176" s="21">
        <f>SUM(D177:D178)</f>
        <v>69884417</v>
      </c>
      <c r="E176" s="21">
        <f>SUM(E177:E178)</f>
        <v>84689917</v>
      </c>
      <c r="F176" s="21">
        <f>SUM(F177:F178)</f>
        <v>52275794</v>
      </c>
      <c r="G176" s="28">
        <f t="shared" si="35"/>
        <v>32414123</v>
      </c>
      <c r="H176" s="23"/>
      <c r="I176" s="22">
        <f t="shared" si="36"/>
        <v>0.61726113157012541</v>
      </c>
      <c r="J176" s="10"/>
    </row>
    <row r="177" spans="1:10" ht="13" x14ac:dyDescent="0.3">
      <c r="A177" s="30" t="s">
        <v>286</v>
      </c>
      <c r="B177" s="24" t="s">
        <v>287</v>
      </c>
      <c r="C177" s="25"/>
      <c r="D177" s="26">
        <v>0</v>
      </c>
      <c r="E177" s="26">
        <v>14805500</v>
      </c>
      <c r="F177" s="26">
        <v>14805494</v>
      </c>
      <c r="G177" s="28">
        <f t="shared" si="35"/>
        <v>6</v>
      </c>
      <c r="H177" s="25"/>
      <c r="I177" s="27">
        <f t="shared" si="36"/>
        <v>0.99999959474519606</v>
      </c>
      <c r="J177" s="10"/>
    </row>
    <row r="178" spans="1:10" ht="13" x14ac:dyDescent="0.3">
      <c r="A178" s="24" t="s">
        <v>173</v>
      </c>
      <c r="B178" s="24" t="s">
        <v>174</v>
      </c>
      <c r="C178" s="25"/>
      <c r="D178" s="26">
        <v>69884417</v>
      </c>
      <c r="E178" s="26">
        <v>69884417</v>
      </c>
      <c r="F178" s="26">
        <v>37470300</v>
      </c>
      <c r="G178" s="29">
        <f t="shared" si="35"/>
        <v>32414117</v>
      </c>
      <c r="H178" s="25"/>
      <c r="I178" s="27">
        <f t="shared" si="36"/>
        <v>0.53617532503705367</v>
      </c>
      <c r="J178" s="10"/>
    </row>
    <row r="179" spans="1:10" ht="13" x14ac:dyDescent="0.3">
      <c r="A179" s="31" t="s">
        <v>487</v>
      </c>
      <c r="B179" s="38" t="s">
        <v>488</v>
      </c>
      <c r="C179" s="25"/>
      <c r="D179" s="21">
        <f>+D180</f>
        <v>550289000</v>
      </c>
      <c r="E179" s="21">
        <f>+E180</f>
        <v>330372600</v>
      </c>
      <c r="F179" s="21">
        <f t="shared" ref="F179:G179" si="39">+F180</f>
        <v>0</v>
      </c>
      <c r="G179" s="21">
        <f t="shared" si="39"/>
        <v>330372600</v>
      </c>
      <c r="H179" s="25"/>
      <c r="I179" s="22">
        <f t="shared" si="36"/>
        <v>0</v>
      </c>
      <c r="J179" s="10"/>
    </row>
    <row r="180" spans="1:10" ht="13" x14ac:dyDescent="0.3">
      <c r="A180" s="30" t="s">
        <v>489</v>
      </c>
      <c r="B180" s="24" t="s">
        <v>490</v>
      </c>
      <c r="C180" s="25"/>
      <c r="D180" s="26">
        <v>550289000</v>
      </c>
      <c r="E180" s="26">
        <v>330372600</v>
      </c>
      <c r="F180" s="26">
        <v>0</v>
      </c>
      <c r="G180" s="29">
        <f t="shared" si="35"/>
        <v>330372600</v>
      </c>
      <c r="H180" s="25"/>
      <c r="I180" s="27">
        <f t="shared" si="36"/>
        <v>0</v>
      </c>
      <c r="J180" s="10"/>
    </row>
    <row r="181" spans="1:10" ht="13" x14ac:dyDescent="0.3">
      <c r="A181" s="18" t="s">
        <v>175</v>
      </c>
      <c r="B181" s="18" t="s">
        <v>176</v>
      </c>
      <c r="C181" s="23"/>
      <c r="D181" s="21">
        <f>+D188+D204+D213+D227+D229+D244+D182</f>
        <v>12424340254.385</v>
      </c>
      <c r="E181" s="21">
        <f>+E188+E204+E213+E227+E229+E244+E182</f>
        <v>12629065158.385</v>
      </c>
      <c r="F181" s="21">
        <f>+F188+F204+F213+F227+F229+F244+F182</f>
        <v>11085689660</v>
      </c>
      <c r="G181" s="28">
        <f t="shared" si="35"/>
        <v>1543375498.3850002</v>
      </c>
      <c r="H181" s="23"/>
      <c r="I181" s="22">
        <f t="shared" si="36"/>
        <v>0.87779178592959561</v>
      </c>
      <c r="J181" s="10"/>
    </row>
    <row r="182" spans="1:10" ht="13" x14ac:dyDescent="0.3">
      <c r="A182" s="31" t="s">
        <v>290</v>
      </c>
      <c r="B182" s="18" t="s">
        <v>292</v>
      </c>
      <c r="C182" s="23"/>
      <c r="D182" s="21">
        <f>SUM(D183:D187)</f>
        <v>1424884120</v>
      </c>
      <c r="E182" s="21">
        <f>SUM(E183:E187)</f>
        <v>1424884120</v>
      </c>
      <c r="F182" s="21">
        <f>SUM(F183:F187)</f>
        <v>1010404026</v>
      </c>
      <c r="G182" s="28">
        <f t="shared" si="35"/>
        <v>414480094</v>
      </c>
      <c r="H182" s="23"/>
      <c r="I182" s="22">
        <f t="shared" si="36"/>
        <v>0.70911312142351623</v>
      </c>
      <c r="J182" s="10"/>
    </row>
    <row r="183" spans="1:10" ht="13" x14ac:dyDescent="0.3">
      <c r="A183" s="30" t="s">
        <v>430</v>
      </c>
      <c r="B183" s="24" t="s">
        <v>409</v>
      </c>
      <c r="C183" s="23"/>
      <c r="D183" s="26">
        <v>0</v>
      </c>
      <c r="E183" s="26">
        <v>0</v>
      </c>
      <c r="F183" s="26">
        <v>0</v>
      </c>
      <c r="G183" s="29">
        <f t="shared" si="35"/>
        <v>0</v>
      </c>
      <c r="H183" s="25"/>
      <c r="I183" s="27" t="e">
        <f t="shared" si="36"/>
        <v>#DIV/0!</v>
      </c>
      <c r="J183" s="10"/>
    </row>
    <row r="184" spans="1:10" ht="13" x14ac:dyDescent="0.3">
      <c r="A184" s="30" t="s">
        <v>291</v>
      </c>
      <c r="B184" s="24" t="s">
        <v>293</v>
      </c>
      <c r="C184" s="25"/>
      <c r="D184" s="26">
        <v>1223264000</v>
      </c>
      <c r="E184" s="26">
        <v>1223264000</v>
      </c>
      <c r="F184" s="26">
        <v>925977733</v>
      </c>
      <c r="G184" s="29">
        <f t="shared" si="35"/>
        <v>297286267</v>
      </c>
      <c r="H184" s="25"/>
      <c r="I184" s="27">
        <f t="shared" si="36"/>
        <v>0.75697292898344104</v>
      </c>
      <c r="J184" s="10"/>
    </row>
    <row r="185" spans="1:10" ht="13" x14ac:dyDescent="0.3">
      <c r="A185" s="30" t="s">
        <v>410</v>
      </c>
      <c r="B185" s="24" t="s">
        <v>409</v>
      </c>
      <c r="C185" s="25"/>
      <c r="D185" s="26">
        <v>0</v>
      </c>
      <c r="E185" s="26">
        <v>0</v>
      </c>
      <c r="F185" s="26">
        <v>0</v>
      </c>
      <c r="G185" s="29">
        <f t="shared" si="35"/>
        <v>0</v>
      </c>
      <c r="H185" s="25"/>
      <c r="I185" s="27" t="e">
        <f t="shared" si="36"/>
        <v>#DIV/0!</v>
      </c>
      <c r="J185" s="10"/>
    </row>
    <row r="186" spans="1:10" ht="13" x14ac:dyDescent="0.3">
      <c r="A186" s="30" t="s">
        <v>411</v>
      </c>
      <c r="B186" s="24" t="s">
        <v>294</v>
      </c>
      <c r="C186" s="25"/>
      <c r="D186" s="26">
        <v>0</v>
      </c>
      <c r="E186" s="26">
        <v>0</v>
      </c>
      <c r="F186" s="26">
        <v>0</v>
      </c>
      <c r="G186" s="29">
        <f t="shared" si="35"/>
        <v>0</v>
      </c>
      <c r="H186" s="25"/>
      <c r="I186" s="27" t="e">
        <f t="shared" si="36"/>
        <v>#DIV/0!</v>
      </c>
      <c r="J186" s="10"/>
    </row>
    <row r="187" spans="1:10" ht="13" x14ac:dyDescent="0.3">
      <c r="A187" s="30" t="s">
        <v>295</v>
      </c>
      <c r="B187" s="24" t="s">
        <v>294</v>
      </c>
      <c r="C187" s="25"/>
      <c r="D187" s="26">
        <v>201620120</v>
      </c>
      <c r="E187" s="26">
        <v>201620120</v>
      </c>
      <c r="F187" s="26">
        <v>84426293</v>
      </c>
      <c r="G187" s="28">
        <f t="shared" si="35"/>
        <v>117193827</v>
      </c>
      <c r="H187" s="25"/>
      <c r="I187" s="22">
        <f t="shared" si="36"/>
        <v>0.41873942441855505</v>
      </c>
      <c r="J187" s="10"/>
    </row>
    <row r="188" spans="1:10" ht="13" x14ac:dyDescent="0.3">
      <c r="A188" s="18" t="s">
        <v>177</v>
      </c>
      <c r="B188" s="18" t="s">
        <v>178</v>
      </c>
      <c r="C188" s="23"/>
      <c r="D188" s="21">
        <f>SUM(D189:D203)</f>
        <v>668320108.875</v>
      </c>
      <c r="E188" s="21">
        <f>SUM(E189:E203)</f>
        <v>678071108.875</v>
      </c>
      <c r="F188" s="21">
        <f>SUM(F189:F203)</f>
        <v>397909425</v>
      </c>
      <c r="G188" s="28">
        <f t="shared" si="35"/>
        <v>280161683.875</v>
      </c>
      <c r="H188" s="23"/>
      <c r="I188" s="22">
        <f t="shared" si="36"/>
        <v>0.58682551105912584</v>
      </c>
      <c r="J188" s="10"/>
    </row>
    <row r="189" spans="1:10" ht="13" x14ac:dyDescent="0.3">
      <c r="A189" s="30" t="s">
        <v>438</v>
      </c>
      <c r="B189" s="24" t="s">
        <v>180</v>
      </c>
      <c r="C189" s="23"/>
      <c r="D189" s="26">
        <v>0</v>
      </c>
      <c r="E189" s="26">
        <v>0</v>
      </c>
      <c r="F189" s="26">
        <v>0</v>
      </c>
      <c r="G189" s="29">
        <f t="shared" si="35"/>
        <v>0</v>
      </c>
      <c r="H189" s="23"/>
      <c r="I189" s="27" t="e">
        <f t="shared" si="36"/>
        <v>#DIV/0!</v>
      </c>
      <c r="J189" s="10"/>
    </row>
    <row r="190" spans="1:10" ht="13" x14ac:dyDescent="0.3">
      <c r="A190" s="30" t="s">
        <v>439</v>
      </c>
      <c r="B190" s="24" t="s">
        <v>180</v>
      </c>
      <c r="C190" s="23"/>
      <c r="D190" s="26">
        <v>0</v>
      </c>
      <c r="E190" s="26">
        <v>0</v>
      </c>
      <c r="F190" s="26">
        <v>0</v>
      </c>
      <c r="G190" s="29">
        <f t="shared" si="35"/>
        <v>0</v>
      </c>
      <c r="H190" s="23"/>
      <c r="I190" s="27" t="e">
        <f t="shared" si="36"/>
        <v>#DIV/0!</v>
      </c>
      <c r="J190" s="10"/>
    </row>
    <row r="191" spans="1:10" ht="13" x14ac:dyDescent="0.3">
      <c r="A191" s="24" t="s">
        <v>179</v>
      </c>
      <c r="B191" s="24" t="s">
        <v>180</v>
      </c>
      <c r="C191" s="25"/>
      <c r="D191" s="26">
        <v>300000000</v>
      </c>
      <c r="E191" s="26">
        <v>300000000</v>
      </c>
      <c r="F191" s="26">
        <v>179815183</v>
      </c>
      <c r="G191" s="29">
        <f t="shared" si="35"/>
        <v>120184817</v>
      </c>
      <c r="H191" s="25"/>
      <c r="I191" s="27">
        <f t="shared" si="36"/>
        <v>0.59938394333333334</v>
      </c>
      <c r="J191" s="10"/>
    </row>
    <row r="192" spans="1:10" ht="13" x14ac:dyDescent="0.3">
      <c r="A192" s="24" t="s">
        <v>181</v>
      </c>
      <c r="B192" s="24" t="s">
        <v>182</v>
      </c>
      <c r="C192" s="25"/>
      <c r="D192" s="26">
        <v>95000000</v>
      </c>
      <c r="E192" s="26">
        <v>101472000</v>
      </c>
      <c r="F192" s="26">
        <v>101472000</v>
      </c>
      <c r="G192" s="29">
        <f t="shared" si="35"/>
        <v>0</v>
      </c>
      <c r="H192" s="25"/>
      <c r="I192" s="27">
        <f t="shared" si="36"/>
        <v>1</v>
      </c>
      <c r="J192" s="10"/>
    </row>
    <row r="193" spans="1:10" ht="13" x14ac:dyDescent="0.3">
      <c r="A193" s="30" t="s">
        <v>441</v>
      </c>
      <c r="B193" s="24" t="s">
        <v>440</v>
      </c>
      <c r="C193" s="25"/>
      <c r="D193" s="26">
        <v>18960592</v>
      </c>
      <c r="E193" s="26">
        <v>18960592</v>
      </c>
      <c r="F193" s="26">
        <v>0</v>
      </c>
      <c r="G193" s="29">
        <f t="shared" si="35"/>
        <v>18960592</v>
      </c>
      <c r="H193" s="25"/>
      <c r="I193" s="27">
        <f t="shared" si="36"/>
        <v>0</v>
      </c>
      <c r="J193" s="10"/>
    </row>
    <row r="194" spans="1:10" ht="13" x14ac:dyDescent="0.3">
      <c r="A194" s="30" t="s">
        <v>443</v>
      </c>
      <c r="B194" s="24" t="s">
        <v>297</v>
      </c>
      <c r="C194" s="25"/>
      <c r="D194" s="26">
        <v>0</v>
      </c>
      <c r="E194" s="26">
        <v>0</v>
      </c>
      <c r="F194" s="26">
        <v>0</v>
      </c>
      <c r="G194" s="29">
        <f t="shared" si="35"/>
        <v>0</v>
      </c>
      <c r="H194" s="25"/>
      <c r="I194" s="27" t="e">
        <f t="shared" si="36"/>
        <v>#DIV/0!</v>
      </c>
      <c r="J194" s="10"/>
    </row>
    <row r="195" spans="1:10" ht="13" x14ac:dyDescent="0.3">
      <c r="A195" s="30" t="s">
        <v>442</v>
      </c>
      <c r="B195" s="24" t="s">
        <v>297</v>
      </c>
      <c r="C195" s="25"/>
      <c r="D195" s="26">
        <v>0</v>
      </c>
      <c r="E195" s="26">
        <v>0</v>
      </c>
      <c r="F195" s="26">
        <v>0</v>
      </c>
      <c r="G195" s="29">
        <f t="shared" si="35"/>
        <v>0</v>
      </c>
      <c r="H195" s="25"/>
      <c r="I195" s="27" t="e">
        <f t="shared" si="36"/>
        <v>#DIV/0!</v>
      </c>
      <c r="J195" s="10"/>
    </row>
    <row r="196" spans="1:10" ht="13" x14ac:dyDescent="0.3">
      <c r="A196" s="30" t="s">
        <v>296</v>
      </c>
      <c r="B196" s="24" t="s">
        <v>297</v>
      </c>
      <c r="C196" s="25"/>
      <c r="D196" s="26">
        <v>200000000</v>
      </c>
      <c r="E196" s="26">
        <v>200000000</v>
      </c>
      <c r="F196" s="26">
        <v>73343550</v>
      </c>
      <c r="G196" s="29">
        <f t="shared" si="35"/>
        <v>126656450</v>
      </c>
      <c r="H196" s="25"/>
      <c r="I196" s="27">
        <f t="shared" si="36"/>
        <v>0.36671775000000001</v>
      </c>
      <c r="J196" s="10"/>
    </row>
    <row r="197" spans="1:10" ht="13" x14ac:dyDescent="0.3">
      <c r="A197" s="30" t="s">
        <v>479</v>
      </c>
      <c r="B197" s="24" t="s">
        <v>456</v>
      </c>
      <c r="C197" s="25"/>
      <c r="D197" s="26">
        <v>0</v>
      </c>
      <c r="E197" s="26">
        <v>0</v>
      </c>
      <c r="F197" s="26">
        <v>0</v>
      </c>
      <c r="G197" s="29">
        <f t="shared" si="35"/>
        <v>0</v>
      </c>
      <c r="H197" s="25"/>
      <c r="I197" s="27" t="e">
        <f t="shared" si="36"/>
        <v>#DIV/0!</v>
      </c>
      <c r="J197" s="10"/>
    </row>
    <row r="198" spans="1:10" ht="13" x14ac:dyDescent="0.3">
      <c r="A198" s="30" t="s">
        <v>455</v>
      </c>
      <c r="B198" s="24" t="s">
        <v>456</v>
      </c>
      <c r="C198" s="25"/>
      <c r="D198" s="26">
        <v>0</v>
      </c>
      <c r="E198" s="26">
        <v>0</v>
      </c>
      <c r="F198" s="26">
        <v>0</v>
      </c>
      <c r="G198" s="29">
        <f t="shared" si="35"/>
        <v>0</v>
      </c>
      <c r="H198" s="25"/>
      <c r="I198" s="27" t="e">
        <f t="shared" si="36"/>
        <v>#DIV/0!</v>
      </c>
      <c r="J198" s="10"/>
    </row>
    <row r="199" spans="1:10" ht="13" x14ac:dyDescent="0.3">
      <c r="A199" s="30" t="s">
        <v>478</v>
      </c>
      <c r="B199" s="24" t="s">
        <v>425</v>
      </c>
      <c r="C199" s="25"/>
      <c r="D199" s="26">
        <v>0</v>
      </c>
      <c r="E199" s="26">
        <v>0</v>
      </c>
      <c r="F199" s="26">
        <v>0</v>
      </c>
      <c r="G199" s="29">
        <f t="shared" si="35"/>
        <v>0</v>
      </c>
      <c r="H199" s="25"/>
      <c r="I199" s="27" t="e">
        <f t="shared" si="36"/>
        <v>#DIV/0!</v>
      </c>
      <c r="J199" s="10"/>
    </row>
    <row r="200" spans="1:10" ht="13" x14ac:dyDescent="0.3">
      <c r="A200" s="30" t="s">
        <v>424</v>
      </c>
      <c r="B200" s="24" t="s">
        <v>425</v>
      </c>
      <c r="C200" s="25"/>
      <c r="D200" s="26">
        <v>0</v>
      </c>
      <c r="E200" s="26">
        <v>0</v>
      </c>
      <c r="F200" s="26">
        <v>0</v>
      </c>
      <c r="G200" s="29">
        <f t="shared" si="35"/>
        <v>0</v>
      </c>
      <c r="H200" s="25"/>
      <c r="I200" s="27" t="e">
        <f t="shared" si="36"/>
        <v>#DIV/0!</v>
      </c>
      <c r="J200" s="10"/>
    </row>
    <row r="201" spans="1:10" ht="13" x14ac:dyDescent="0.3">
      <c r="A201" s="24" t="s">
        <v>183</v>
      </c>
      <c r="B201" s="24" t="s">
        <v>184</v>
      </c>
      <c r="C201" s="25"/>
      <c r="D201" s="26">
        <v>8192000</v>
      </c>
      <c r="E201" s="26">
        <v>11471000</v>
      </c>
      <c r="F201" s="26">
        <v>3278692</v>
      </c>
      <c r="G201" s="29">
        <f t="shared" si="35"/>
        <v>8192308</v>
      </c>
      <c r="H201" s="25"/>
      <c r="I201" s="27">
        <f t="shared" si="36"/>
        <v>0.28582442681544767</v>
      </c>
      <c r="J201" s="10"/>
    </row>
    <row r="202" spans="1:10" ht="13" x14ac:dyDescent="0.3">
      <c r="A202" s="24" t="s">
        <v>185</v>
      </c>
      <c r="B202" s="24" t="s">
        <v>186</v>
      </c>
      <c r="C202" s="25"/>
      <c r="D202" s="26">
        <v>40000000</v>
      </c>
      <c r="E202" s="26">
        <v>40000000</v>
      </c>
      <c r="F202" s="26">
        <v>40000000</v>
      </c>
      <c r="G202" s="29">
        <f t="shared" si="35"/>
        <v>0</v>
      </c>
      <c r="H202" s="25"/>
      <c r="I202" s="27">
        <f t="shared" si="36"/>
        <v>1</v>
      </c>
      <c r="J202" s="10"/>
    </row>
    <row r="203" spans="1:10" ht="13" x14ac:dyDescent="0.3">
      <c r="A203" s="30" t="s">
        <v>298</v>
      </c>
      <c r="B203" s="24" t="s">
        <v>187</v>
      </c>
      <c r="C203" s="25"/>
      <c r="D203" s="26">
        <v>6167516.875</v>
      </c>
      <c r="E203" s="26">
        <v>6167516.875</v>
      </c>
      <c r="F203" s="26">
        <v>0</v>
      </c>
      <c r="G203" s="29">
        <f t="shared" si="35"/>
        <v>6167516.875</v>
      </c>
      <c r="H203" s="25"/>
      <c r="I203" s="27">
        <f t="shared" si="36"/>
        <v>0</v>
      </c>
      <c r="J203" s="10"/>
    </row>
    <row r="204" spans="1:10" ht="13" x14ac:dyDescent="0.3">
      <c r="A204" s="18" t="s">
        <v>188</v>
      </c>
      <c r="B204" s="18" t="s">
        <v>189</v>
      </c>
      <c r="C204" s="23"/>
      <c r="D204" s="21">
        <f>SUM(D205:D212)</f>
        <v>879723705</v>
      </c>
      <c r="E204" s="21">
        <f>SUM(E205:E212)</f>
        <v>880080705</v>
      </c>
      <c r="F204" s="21">
        <f>SUM(F205:F212)</f>
        <v>801857205</v>
      </c>
      <c r="G204" s="28">
        <f t="shared" si="35"/>
        <v>78223500</v>
      </c>
      <c r="H204" s="23"/>
      <c r="I204" s="22">
        <f t="shared" si="36"/>
        <v>0.91111781049670892</v>
      </c>
      <c r="J204" s="10"/>
    </row>
    <row r="205" spans="1:10" ht="13" x14ac:dyDescent="0.3">
      <c r="A205" s="24" t="s">
        <v>190</v>
      </c>
      <c r="B205" s="24" t="s">
        <v>191</v>
      </c>
      <c r="C205" s="25"/>
      <c r="D205" s="26">
        <v>8185000</v>
      </c>
      <c r="E205" s="26">
        <v>8185000</v>
      </c>
      <c r="F205" s="26">
        <v>8185000</v>
      </c>
      <c r="G205" s="29">
        <f t="shared" si="35"/>
        <v>0</v>
      </c>
      <c r="H205" s="25"/>
      <c r="I205" s="27">
        <f t="shared" si="36"/>
        <v>1</v>
      </c>
      <c r="J205" s="10"/>
    </row>
    <row r="206" spans="1:10" ht="13" x14ac:dyDescent="0.3">
      <c r="A206" s="24" t="s">
        <v>192</v>
      </c>
      <c r="B206" s="24" t="s">
        <v>193</v>
      </c>
      <c r="C206" s="25"/>
      <c r="D206" s="26">
        <v>586538705</v>
      </c>
      <c r="E206" s="26">
        <v>586895705</v>
      </c>
      <c r="F206" s="26">
        <v>586895705</v>
      </c>
      <c r="G206" s="29">
        <f t="shared" ref="G206:G212" si="40">+E206-F206</f>
        <v>0</v>
      </c>
      <c r="H206" s="25"/>
      <c r="I206" s="27">
        <f t="shared" si="36"/>
        <v>1</v>
      </c>
      <c r="J206" s="10"/>
    </row>
    <row r="207" spans="1:10" ht="13" x14ac:dyDescent="0.3">
      <c r="A207" s="30" t="s">
        <v>426</v>
      </c>
      <c r="B207" s="24" t="s">
        <v>300</v>
      </c>
      <c r="C207" s="25"/>
      <c r="D207" s="26">
        <v>0</v>
      </c>
      <c r="E207" s="26">
        <v>0</v>
      </c>
      <c r="F207" s="26">
        <v>0</v>
      </c>
      <c r="G207" s="29">
        <f t="shared" si="40"/>
        <v>0</v>
      </c>
      <c r="H207" s="25"/>
      <c r="I207" s="27" t="e">
        <f t="shared" si="36"/>
        <v>#DIV/0!</v>
      </c>
      <c r="J207" s="10"/>
    </row>
    <row r="208" spans="1:10" ht="13" x14ac:dyDescent="0.3">
      <c r="A208" s="30" t="s">
        <v>299</v>
      </c>
      <c r="B208" s="24" t="s">
        <v>300</v>
      </c>
      <c r="C208" s="25"/>
      <c r="D208" s="26">
        <v>35000000</v>
      </c>
      <c r="E208" s="26">
        <v>35000000</v>
      </c>
      <c r="F208" s="26">
        <v>32001583</v>
      </c>
      <c r="G208" s="29">
        <f t="shared" si="40"/>
        <v>2998417</v>
      </c>
      <c r="H208" s="25"/>
      <c r="I208" s="27">
        <f t="shared" si="36"/>
        <v>0.91433094285714289</v>
      </c>
      <c r="J208" s="10"/>
    </row>
    <row r="209" spans="1:11" ht="13" x14ac:dyDescent="0.3">
      <c r="A209" s="30" t="s">
        <v>444</v>
      </c>
      <c r="B209" s="24" t="s">
        <v>302</v>
      </c>
      <c r="C209" s="25"/>
      <c r="D209" s="26">
        <v>0</v>
      </c>
      <c r="E209" s="26">
        <v>0</v>
      </c>
      <c r="F209" s="26">
        <v>0</v>
      </c>
      <c r="G209" s="29">
        <f t="shared" si="40"/>
        <v>0</v>
      </c>
      <c r="H209" s="25"/>
      <c r="I209" s="27" t="e">
        <f t="shared" si="36"/>
        <v>#DIV/0!</v>
      </c>
      <c r="J209" s="10"/>
    </row>
    <row r="210" spans="1:11" ht="13" x14ac:dyDescent="0.3">
      <c r="A210" s="30" t="s">
        <v>445</v>
      </c>
      <c r="B210" s="24" t="s">
        <v>302</v>
      </c>
      <c r="C210" s="25"/>
      <c r="D210" s="26">
        <v>0</v>
      </c>
      <c r="E210" s="26">
        <v>0</v>
      </c>
      <c r="F210" s="26">
        <v>0</v>
      </c>
      <c r="G210" s="29">
        <f t="shared" si="40"/>
        <v>0</v>
      </c>
      <c r="H210" s="25"/>
      <c r="I210" s="27" t="e">
        <f t="shared" si="36"/>
        <v>#DIV/0!</v>
      </c>
      <c r="J210" s="10"/>
    </row>
    <row r="211" spans="1:11" ht="13" x14ac:dyDescent="0.3">
      <c r="A211" s="30" t="s">
        <v>480</v>
      </c>
      <c r="B211" s="24" t="s">
        <v>302</v>
      </c>
      <c r="C211" s="25"/>
      <c r="D211" s="26">
        <v>0</v>
      </c>
      <c r="E211" s="26">
        <v>0</v>
      </c>
      <c r="F211" s="26">
        <v>0</v>
      </c>
      <c r="G211" s="29">
        <f t="shared" si="40"/>
        <v>0</v>
      </c>
      <c r="H211" s="25"/>
      <c r="I211" s="27" t="e">
        <f t="shared" si="36"/>
        <v>#DIV/0!</v>
      </c>
      <c r="J211" s="10"/>
    </row>
    <row r="212" spans="1:11" ht="13" x14ac:dyDescent="0.3">
      <c r="A212" s="30" t="s">
        <v>301</v>
      </c>
      <c r="B212" s="24" t="s">
        <v>302</v>
      </c>
      <c r="C212" s="25"/>
      <c r="D212" s="26">
        <v>250000000</v>
      </c>
      <c r="E212" s="26">
        <v>250000000</v>
      </c>
      <c r="F212" s="26">
        <v>174774917</v>
      </c>
      <c r="G212" s="29">
        <f t="shared" si="40"/>
        <v>75225083</v>
      </c>
      <c r="H212" s="25"/>
      <c r="I212" s="27">
        <f t="shared" si="36"/>
        <v>0.69909966800000001</v>
      </c>
      <c r="J212" s="10"/>
    </row>
    <row r="213" spans="1:11" ht="13" x14ac:dyDescent="0.3">
      <c r="A213" s="18" t="s">
        <v>194</v>
      </c>
      <c r="B213" s="18" t="s">
        <v>195</v>
      </c>
      <c r="C213" s="23"/>
      <c r="D213" s="21">
        <f>SUM(D214:D226)</f>
        <v>9192986468</v>
      </c>
      <c r="E213" s="21">
        <f>SUM(E214:E226)</f>
        <v>9334909868</v>
      </c>
      <c r="F213" s="21">
        <f>SUM(F214:F226)</f>
        <v>8745897104</v>
      </c>
      <c r="G213" s="28">
        <f t="shared" si="35"/>
        <v>589012764</v>
      </c>
      <c r="H213" s="23"/>
      <c r="I213" s="22">
        <f t="shared" si="36"/>
        <v>0.93690214770909241</v>
      </c>
      <c r="J213" s="10"/>
    </row>
    <row r="214" spans="1:11" ht="13" x14ac:dyDescent="0.3">
      <c r="A214" s="24" t="s">
        <v>196</v>
      </c>
      <c r="B214" s="24" t="s">
        <v>197</v>
      </c>
      <c r="C214" s="25"/>
      <c r="D214" s="26">
        <v>4211258502</v>
      </c>
      <c r="E214" s="26">
        <v>4211258502</v>
      </c>
      <c r="F214" s="26">
        <v>4193269334</v>
      </c>
      <c r="G214" s="29">
        <f t="shared" si="35"/>
        <v>17989168</v>
      </c>
      <c r="H214" s="25"/>
      <c r="I214" s="27">
        <f t="shared" si="36"/>
        <v>0.99572831542127926</v>
      </c>
      <c r="J214" s="10"/>
    </row>
    <row r="215" spans="1:11" ht="13" x14ac:dyDescent="0.3">
      <c r="A215" s="24" t="s">
        <v>198</v>
      </c>
      <c r="B215" s="24" t="s">
        <v>199</v>
      </c>
      <c r="C215" s="25"/>
      <c r="D215" s="26">
        <v>0</v>
      </c>
      <c r="E215" s="26">
        <v>0</v>
      </c>
      <c r="F215" s="26">
        <v>0</v>
      </c>
      <c r="G215" s="29">
        <f t="shared" si="35"/>
        <v>0</v>
      </c>
      <c r="H215" s="25"/>
      <c r="I215" s="27" t="e">
        <f t="shared" si="36"/>
        <v>#DIV/0!</v>
      </c>
      <c r="J215" s="10"/>
    </row>
    <row r="216" spans="1:11" ht="13" x14ac:dyDescent="0.3">
      <c r="A216" s="24" t="s">
        <v>198</v>
      </c>
      <c r="B216" s="24" t="s">
        <v>200</v>
      </c>
      <c r="C216" s="25"/>
      <c r="D216" s="26">
        <v>2910898796</v>
      </c>
      <c r="E216" s="26">
        <v>3007822196</v>
      </c>
      <c r="F216" s="26">
        <v>2978895240</v>
      </c>
      <c r="G216" s="29">
        <f t="shared" si="35"/>
        <v>28926956</v>
      </c>
      <c r="H216" s="25"/>
      <c r="I216" s="27">
        <f t="shared" si="36"/>
        <v>0.99038275731907655</v>
      </c>
      <c r="J216" s="10"/>
      <c r="K216" s="33"/>
    </row>
    <row r="217" spans="1:11" ht="13" x14ac:dyDescent="0.3">
      <c r="A217" s="30" t="s">
        <v>412</v>
      </c>
      <c r="B217" s="24" t="s">
        <v>304</v>
      </c>
      <c r="C217" s="25"/>
      <c r="D217" s="26">
        <v>0</v>
      </c>
      <c r="E217" s="26">
        <v>0</v>
      </c>
      <c r="F217" s="26">
        <v>0</v>
      </c>
      <c r="G217" s="29">
        <f t="shared" si="35"/>
        <v>0</v>
      </c>
      <c r="H217" s="25"/>
      <c r="I217" s="27" t="e">
        <f t="shared" si="36"/>
        <v>#DIV/0!</v>
      </c>
      <c r="J217" s="10"/>
      <c r="K217" s="33"/>
    </row>
    <row r="218" spans="1:11" ht="13" x14ac:dyDescent="0.3">
      <c r="A218" s="30" t="s">
        <v>427</v>
      </c>
      <c r="B218" s="24" t="s">
        <v>304</v>
      </c>
      <c r="C218" s="25"/>
      <c r="D218" s="26">
        <v>0</v>
      </c>
      <c r="E218" s="26">
        <v>0</v>
      </c>
      <c r="F218" s="26">
        <v>0</v>
      </c>
      <c r="G218" s="29">
        <f t="shared" si="35"/>
        <v>0</v>
      </c>
      <c r="H218" s="25"/>
      <c r="I218" s="27" t="e">
        <f t="shared" si="36"/>
        <v>#DIV/0!</v>
      </c>
      <c r="J218" s="10"/>
      <c r="K218" s="33"/>
    </row>
    <row r="219" spans="1:11" ht="13" x14ac:dyDescent="0.3">
      <c r="A219" s="30" t="s">
        <v>481</v>
      </c>
      <c r="B219" s="24" t="s">
        <v>304</v>
      </c>
      <c r="C219" s="25"/>
      <c r="D219" s="26">
        <v>0</v>
      </c>
      <c r="E219" s="26">
        <v>0</v>
      </c>
      <c r="F219" s="26">
        <v>0</v>
      </c>
      <c r="G219" s="29">
        <f t="shared" si="35"/>
        <v>0</v>
      </c>
      <c r="H219" s="25"/>
      <c r="I219" s="27" t="e">
        <f t="shared" si="36"/>
        <v>#DIV/0!</v>
      </c>
      <c r="J219" s="10"/>
      <c r="K219" s="33"/>
    </row>
    <row r="220" spans="1:11" ht="13" x14ac:dyDescent="0.3">
      <c r="A220" s="30" t="s">
        <v>303</v>
      </c>
      <c r="B220" s="24" t="s">
        <v>304</v>
      </c>
      <c r="C220" s="25"/>
      <c r="D220" s="26">
        <v>2000000000</v>
      </c>
      <c r="E220" s="26">
        <v>2000000000</v>
      </c>
      <c r="F220" s="26">
        <v>1567072530</v>
      </c>
      <c r="G220" s="29">
        <f t="shared" si="35"/>
        <v>432927470</v>
      </c>
      <c r="H220" s="25"/>
      <c r="I220" s="27">
        <f t="shared" si="36"/>
        <v>0.78353626499999995</v>
      </c>
      <c r="J220" s="10"/>
    </row>
    <row r="221" spans="1:11" ht="13" x14ac:dyDescent="0.3">
      <c r="A221" s="30" t="s">
        <v>501</v>
      </c>
      <c r="B221" s="24" t="s">
        <v>304</v>
      </c>
      <c r="C221" s="25"/>
      <c r="D221" s="26">
        <v>0</v>
      </c>
      <c r="E221" s="26">
        <v>45000000</v>
      </c>
      <c r="F221" s="26">
        <v>0</v>
      </c>
      <c r="G221" s="29">
        <f t="shared" si="35"/>
        <v>45000000</v>
      </c>
      <c r="H221" s="25"/>
      <c r="I221" s="27">
        <f t="shared" si="36"/>
        <v>0</v>
      </c>
      <c r="J221" s="10"/>
    </row>
    <row r="222" spans="1:11" ht="13" x14ac:dyDescent="0.3">
      <c r="A222" s="30" t="s">
        <v>482</v>
      </c>
      <c r="B222" s="24" t="s">
        <v>201</v>
      </c>
      <c r="C222" s="25"/>
      <c r="D222" s="26">
        <v>0</v>
      </c>
      <c r="E222" s="26">
        <v>0</v>
      </c>
      <c r="F222" s="26">
        <v>0</v>
      </c>
      <c r="G222" s="29">
        <f t="shared" si="35"/>
        <v>0</v>
      </c>
      <c r="H222" s="25"/>
      <c r="I222" s="27" t="e">
        <f t="shared" si="36"/>
        <v>#DIV/0!</v>
      </c>
      <c r="J222" s="10"/>
    </row>
    <row r="223" spans="1:11" ht="13" x14ac:dyDescent="0.3">
      <c r="A223" s="24" t="s">
        <v>202</v>
      </c>
      <c r="B223" s="24" t="s">
        <v>203</v>
      </c>
      <c r="C223" s="25"/>
      <c r="D223" s="26">
        <v>43688000</v>
      </c>
      <c r="E223" s="26">
        <v>43688000</v>
      </c>
      <c r="F223" s="26">
        <v>0</v>
      </c>
      <c r="G223" s="29">
        <f t="shared" si="35"/>
        <v>43688000</v>
      </c>
      <c r="H223" s="25"/>
      <c r="I223" s="27">
        <f t="shared" si="36"/>
        <v>0</v>
      </c>
      <c r="J223" s="10"/>
    </row>
    <row r="224" spans="1:11" ht="13" x14ac:dyDescent="0.3">
      <c r="A224" s="30" t="s">
        <v>457</v>
      </c>
      <c r="B224" s="24" t="s">
        <v>205</v>
      </c>
      <c r="C224" s="25"/>
      <c r="D224" s="26">
        <v>0</v>
      </c>
      <c r="E224" s="26">
        <v>0</v>
      </c>
      <c r="F224" s="26">
        <v>0</v>
      </c>
      <c r="G224" s="29">
        <f t="shared" si="35"/>
        <v>0</v>
      </c>
      <c r="H224" s="25"/>
      <c r="I224" s="27" t="e">
        <f t="shared" si="36"/>
        <v>#DIV/0!</v>
      </c>
      <c r="J224" s="10"/>
    </row>
    <row r="225" spans="1:10" ht="13" x14ac:dyDescent="0.3">
      <c r="A225" s="30" t="s">
        <v>483</v>
      </c>
      <c r="B225" s="24" t="s">
        <v>205</v>
      </c>
      <c r="C225" s="25"/>
      <c r="D225" s="26">
        <v>0</v>
      </c>
      <c r="E225" s="26">
        <v>0</v>
      </c>
      <c r="F225" s="26">
        <v>0</v>
      </c>
      <c r="G225" s="29">
        <f t="shared" si="35"/>
        <v>0</v>
      </c>
      <c r="H225" s="25"/>
      <c r="I225" s="27" t="e">
        <f t="shared" si="36"/>
        <v>#DIV/0!</v>
      </c>
      <c r="J225" s="10"/>
    </row>
    <row r="226" spans="1:10" ht="13" x14ac:dyDescent="0.3">
      <c r="A226" s="24" t="s">
        <v>204</v>
      </c>
      <c r="B226" s="24" t="s">
        <v>205</v>
      </c>
      <c r="C226" s="25"/>
      <c r="D226" s="26">
        <v>27141170</v>
      </c>
      <c r="E226" s="26">
        <v>27141170</v>
      </c>
      <c r="F226" s="26">
        <v>6660000</v>
      </c>
      <c r="G226" s="29">
        <f t="shared" si="35"/>
        <v>20481170</v>
      </c>
      <c r="H226" s="25"/>
      <c r="I226" s="27">
        <f t="shared" si="36"/>
        <v>0.24538367358518443</v>
      </c>
      <c r="J226" s="10"/>
    </row>
    <row r="227" spans="1:10" ht="13" x14ac:dyDescent="0.3">
      <c r="A227" s="18" t="s">
        <v>206</v>
      </c>
      <c r="B227" s="18" t="s">
        <v>207</v>
      </c>
      <c r="C227" s="23"/>
      <c r="D227" s="21">
        <f>+D228</f>
        <v>0</v>
      </c>
      <c r="E227" s="21">
        <f>+E228</f>
        <v>0</v>
      </c>
      <c r="F227" s="21">
        <f>+F228</f>
        <v>0</v>
      </c>
      <c r="G227" s="28">
        <f t="shared" si="35"/>
        <v>0</v>
      </c>
      <c r="H227" s="23"/>
      <c r="I227" s="22" t="e">
        <f t="shared" si="36"/>
        <v>#DIV/0!</v>
      </c>
      <c r="J227" s="10"/>
    </row>
    <row r="228" spans="1:10" ht="13" x14ac:dyDescent="0.3">
      <c r="A228" s="24" t="s">
        <v>208</v>
      </c>
      <c r="B228" s="24" t="s">
        <v>209</v>
      </c>
      <c r="C228" s="25"/>
      <c r="D228" s="26">
        <v>0</v>
      </c>
      <c r="E228" s="26">
        <v>0</v>
      </c>
      <c r="F228" s="26">
        <v>0</v>
      </c>
      <c r="G228" s="29">
        <f t="shared" si="35"/>
        <v>0</v>
      </c>
      <c r="H228" s="25"/>
      <c r="I228" s="27" t="e">
        <f t="shared" si="36"/>
        <v>#DIV/0!</v>
      </c>
      <c r="J228" s="10"/>
    </row>
    <row r="229" spans="1:10" ht="13" x14ac:dyDescent="0.3">
      <c r="A229" s="18" t="s">
        <v>210</v>
      </c>
      <c r="B229" s="18" t="s">
        <v>211</v>
      </c>
      <c r="C229" s="23"/>
      <c r="D229" s="21">
        <f>+D230+D242</f>
        <v>198425852.50999999</v>
      </c>
      <c r="E229" s="21">
        <f>+E230+E242</f>
        <v>251119356.50999999</v>
      </c>
      <c r="F229" s="21">
        <f>+F230+F242</f>
        <v>69621900</v>
      </c>
      <c r="G229" s="28">
        <f t="shared" si="35"/>
        <v>181497456.50999999</v>
      </c>
      <c r="H229" s="23"/>
      <c r="I229" s="22">
        <f t="shared" si="36"/>
        <v>0.27724625041888212</v>
      </c>
      <c r="J229" s="10"/>
    </row>
    <row r="230" spans="1:10" ht="13" x14ac:dyDescent="0.3">
      <c r="A230" s="18" t="s">
        <v>212</v>
      </c>
      <c r="B230" s="18" t="s">
        <v>213</v>
      </c>
      <c r="C230" s="23"/>
      <c r="D230" s="21">
        <f>SUM(D231:D241)</f>
        <v>179858452.50999999</v>
      </c>
      <c r="E230" s="21">
        <f>SUM(E231:E241)</f>
        <v>232551956.50999999</v>
      </c>
      <c r="F230" s="21">
        <f>SUM(F231:F241)</f>
        <v>69621900</v>
      </c>
      <c r="G230" s="28">
        <f>+E230-F230</f>
        <v>162930056.50999999</v>
      </c>
      <c r="H230" s="23"/>
      <c r="I230" s="22">
        <f t="shared" si="36"/>
        <v>0.29938212967477734</v>
      </c>
      <c r="J230" s="10"/>
    </row>
    <row r="231" spans="1:10" ht="13" x14ac:dyDescent="0.3">
      <c r="A231" s="30" t="s">
        <v>458</v>
      </c>
      <c r="B231" s="24" t="s">
        <v>215</v>
      </c>
      <c r="C231" s="23"/>
      <c r="D231" s="26">
        <v>0</v>
      </c>
      <c r="E231" s="26">
        <v>0</v>
      </c>
      <c r="F231" s="26">
        <v>0</v>
      </c>
      <c r="G231" s="29">
        <f t="shared" si="35"/>
        <v>0</v>
      </c>
      <c r="H231" s="36"/>
      <c r="I231" s="27" t="e">
        <f t="shared" si="36"/>
        <v>#DIV/0!</v>
      </c>
      <c r="J231" s="10"/>
    </row>
    <row r="232" spans="1:10" ht="13" x14ac:dyDescent="0.3">
      <c r="A232" s="30" t="s">
        <v>459</v>
      </c>
      <c r="B232" s="24" t="s">
        <v>215</v>
      </c>
      <c r="C232" s="23"/>
      <c r="D232" s="26">
        <v>0</v>
      </c>
      <c r="E232" s="26">
        <v>0</v>
      </c>
      <c r="F232" s="26">
        <v>0</v>
      </c>
      <c r="G232" s="29">
        <f t="shared" si="35"/>
        <v>0</v>
      </c>
      <c r="H232" s="36"/>
      <c r="I232" s="27" t="e">
        <f t="shared" si="36"/>
        <v>#DIV/0!</v>
      </c>
      <c r="J232" s="10"/>
    </row>
    <row r="233" spans="1:10" ht="13" x14ac:dyDescent="0.3">
      <c r="A233" s="30" t="s">
        <v>484</v>
      </c>
      <c r="B233" s="24" t="s">
        <v>215</v>
      </c>
      <c r="C233" s="23"/>
      <c r="D233" s="26">
        <v>0</v>
      </c>
      <c r="E233" s="26">
        <v>0</v>
      </c>
      <c r="F233" s="26">
        <v>0</v>
      </c>
      <c r="G233" s="29">
        <f t="shared" si="35"/>
        <v>0</v>
      </c>
      <c r="H233" s="36"/>
      <c r="I233" s="27" t="e">
        <f t="shared" si="36"/>
        <v>#DIV/0!</v>
      </c>
      <c r="J233" s="10"/>
    </row>
    <row r="234" spans="1:10" ht="13" x14ac:dyDescent="0.3">
      <c r="A234" s="24" t="s">
        <v>214</v>
      </c>
      <c r="B234" s="24" t="s">
        <v>215</v>
      </c>
      <c r="C234" s="25"/>
      <c r="D234" s="26">
        <v>104326452.51000001</v>
      </c>
      <c r="E234" s="26">
        <v>104326452.51000001</v>
      </c>
      <c r="F234" s="26">
        <v>40455000</v>
      </c>
      <c r="G234" s="29">
        <f t="shared" si="35"/>
        <v>63871452.510000005</v>
      </c>
      <c r="H234" s="29">
        <f t="shared" si="35"/>
        <v>-23416452.510000005</v>
      </c>
      <c r="I234" s="27">
        <f t="shared" si="36"/>
        <v>0.38777317762359709</v>
      </c>
      <c r="J234" s="10"/>
    </row>
    <row r="235" spans="1:10" ht="13" x14ac:dyDescent="0.3">
      <c r="A235" s="30" t="s">
        <v>428</v>
      </c>
      <c r="B235" s="24" t="s">
        <v>306</v>
      </c>
      <c r="C235" s="25"/>
      <c r="D235" s="26">
        <v>0</v>
      </c>
      <c r="E235" s="26">
        <v>0</v>
      </c>
      <c r="F235" s="26">
        <v>0</v>
      </c>
      <c r="G235" s="29">
        <f t="shared" si="35"/>
        <v>0</v>
      </c>
      <c r="H235" s="29"/>
      <c r="I235" s="27" t="e">
        <f t="shared" si="36"/>
        <v>#DIV/0!</v>
      </c>
      <c r="J235" s="10"/>
    </row>
    <row r="236" spans="1:10" ht="13" x14ac:dyDescent="0.3">
      <c r="A236" s="30" t="s">
        <v>429</v>
      </c>
      <c r="B236" s="24" t="s">
        <v>306</v>
      </c>
      <c r="C236" s="25"/>
      <c r="D236" s="26">
        <v>0</v>
      </c>
      <c r="E236" s="26">
        <v>0</v>
      </c>
      <c r="F236" s="26">
        <v>0</v>
      </c>
      <c r="G236" s="29">
        <f t="shared" si="35"/>
        <v>0</v>
      </c>
      <c r="H236" s="29"/>
      <c r="I236" s="27" t="e">
        <f t="shared" si="36"/>
        <v>#DIV/0!</v>
      </c>
      <c r="J236" s="10"/>
    </row>
    <row r="237" spans="1:10" ht="13" x14ac:dyDescent="0.3">
      <c r="A237" s="30" t="s">
        <v>305</v>
      </c>
      <c r="B237" s="24" t="s">
        <v>306</v>
      </c>
      <c r="C237" s="25"/>
      <c r="D237" s="26">
        <v>0</v>
      </c>
      <c r="E237" s="26">
        <v>0</v>
      </c>
      <c r="F237" s="26">
        <v>0</v>
      </c>
      <c r="G237" s="29">
        <f t="shared" si="35"/>
        <v>0</v>
      </c>
      <c r="H237" s="25"/>
      <c r="I237" s="27" t="e">
        <f t="shared" si="36"/>
        <v>#DIV/0!</v>
      </c>
      <c r="J237" s="10"/>
    </row>
    <row r="238" spans="1:10" ht="13" x14ac:dyDescent="0.3">
      <c r="A238" s="30" t="s">
        <v>460</v>
      </c>
      <c r="B238" s="24" t="s">
        <v>217</v>
      </c>
      <c r="C238" s="25"/>
      <c r="D238" s="26">
        <v>0</v>
      </c>
      <c r="E238" s="26">
        <v>0</v>
      </c>
      <c r="F238" s="26">
        <v>0</v>
      </c>
      <c r="G238" s="29">
        <f t="shared" si="35"/>
        <v>0</v>
      </c>
      <c r="H238" s="25"/>
      <c r="I238" s="27" t="e">
        <f t="shared" si="36"/>
        <v>#DIV/0!</v>
      </c>
      <c r="J238" s="10"/>
    </row>
    <row r="239" spans="1:10" ht="13" x14ac:dyDescent="0.3">
      <c r="A239" s="24" t="s">
        <v>216</v>
      </c>
      <c r="B239" s="24" t="s">
        <v>217</v>
      </c>
      <c r="C239" s="25"/>
      <c r="D239" s="26">
        <v>0</v>
      </c>
      <c r="E239" s="26">
        <v>52693504</v>
      </c>
      <c r="F239" s="26">
        <v>0</v>
      </c>
      <c r="G239" s="29">
        <f t="shared" si="35"/>
        <v>52693504</v>
      </c>
      <c r="H239" s="25"/>
      <c r="I239" s="27">
        <f t="shared" si="36"/>
        <v>0</v>
      </c>
      <c r="J239" s="10"/>
    </row>
    <row r="240" spans="1:10" ht="13" x14ac:dyDescent="0.3">
      <c r="A240" s="24" t="s">
        <v>218</v>
      </c>
      <c r="B240" s="24" t="s">
        <v>219</v>
      </c>
      <c r="C240" s="25"/>
      <c r="D240" s="26">
        <v>75532000</v>
      </c>
      <c r="E240" s="26">
        <v>75532000</v>
      </c>
      <c r="F240" s="26">
        <v>29166900</v>
      </c>
      <c r="G240" s="29">
        <f t="shared" si="35"/>
        <v>46365100</v>
      </c>
      <c r="H240" s="25"/>
      <c r="I240" s="27">
        <f t="shared" si="36"/>
        <v>0.38615288884181537</v>
      </c>
      <c r="J240" s="10"/>
    </row>
    <row r="241" spans="1:10" ht="13" x14ac:dyDescent="0.3">
      <c r="A241" s="30" t="s">
        <v>372</v>
      </c>
      <c r="B241" s="24" t="s">
        <v>373</v>
      </c>
      <c r="C241" s="25"/>
      <c r="D241" s="26">
        <v>0</v>
      </c>
      <c r="E241" s="26">
        <v>0</v>
      </c>
      <c r="F241" s="26">
        <v>0</v>
      </c>
      <c r="G241" s="29">
        <f t="shared" si="35"/>
        <v>0</v>
      </c>
      <c r="H241" s="25"/>
      <c r="I241" s="27" t="e">
        <f t="shared" si="36"/>
        <v>#DIV/0!</v>
      </c>
      <c r="J241" s="10"/>
    </row>
    <row r="242" spans="1:10" ht="13" x14ac:dyDescent="0.3">
      <c r="A242" s="18" t="s">
        <v>220</v>
      </c>
      <c r="B242" s="18" t="s">
        <v>221</v>
      </c>
      <c r="C242" s="23"/>
      <c r="D242" s="21">
        <f>+D243</f>
        <v>18567400</v>
      </c>
      <c r="E242" s="21">
        <f>+E243</f>
        <v>18567400</v>
      </c>
      <c r="F242" s="21">
        <f>+F243</f>
        <v>0</v>
      </c>
      <c r="G242" s="28">
        <f t="shared" si="35"/>
        <v>18567400</v>
      </c>
      <c r="H242" s="23"/>
      <c r="I242" s="22">
        <f t="shared" si="36"/>
        <v>0</v>
      </c>
      <c r="J242" s="10"/>
    </row>
    <row r="243" spans="1:10" ht="13" x14ac:dyDescent="0.3">
      <c r="A243" s="24" t="s">
        <v>222</v>
      </c>
      <c r="B243" s="24" t="s">
        <v>223</v>
      </c>
      <c r="C243" s="25"/>
      <c r="D243" s="26">
        <v>18567400</v>
      </c>
      <c r="E243" s="26">
        <v>18567400</v>
      </c>
      <c r="F243" s="26">
        <v>0</v>
      </c>
      <c r="G243" s="29">
        <f t="shared" si="35"/>
        <v>18567400</v>
      </c>
      <c r="H243" s="25"/>
      <c r="I243" s="27">
        <f t="shared" si="36"/>
        <v>0</v>
      </c>
      <c r="J243" s="10"/>
    </row>
    <row r="244" spans="1:10" ht="13" x14ac:dyDescent="0.3">
      <c r="A244" s="18" t="s">
        <v>224</v>
      </c>
      <c r="B244" s="18" t="s">
        <v>225</v>
      </c>
      <c r="C244" s="23"/>
      <c r="D244" s="21">
        <f>+D245</f>
        <v>60000000</v>
      </c>
      <c r="E244" s="21">
        <f>+E245</f>
        <v>60000000</v>
      </c>
      <c r="F244" s="21">
        <f>+F245</f>
        <v>60000000</v>
      </c>
      <c r="G244" s="28">
        <f t="shared" si="35"/>
        <v>0</v>
      </c>
      <c r="H244" s="23"/>
      <c r="I244" s="22">
        <f t="shared" si="36"/>
        <v>1</v>
      </c>
      <c r="J244" s="10"/>
    </row>
    <row r="245" spans="1:10" ht="13" x14ac:dyDescent="0.3">
      <c r="A245" s="24" t="s">
        <v>226</v>
      </c>
      <c r="B245" s="24" t="s">
        <v>227</v>
      </c>
      <c r="C245" s="25"/>
      <c r="D245" s="26">
        <v>60000000</v>
      </c>
      <c r="E245" s="26">
        <v>60000000</v>
      </c>
      <c r="F245" s="26">
        <v>60000000</v>
      </c>
      <c r="G245" s="29">
        <f t="shared" si="35"/>
        <v>0</v>
      </c>
      <c r="H245" s="25"/>
      <c r="I245" s="27">
        <f t="shared" si="36"/>
        <v>1</v>
      </c>
      <c r="J245" s="10"/>
    </row>
    <row r="246" spans="1:10" ht="13" x14ac:dyDescent="0.3">
      <c r="A246" s="18" t="s">
        <v>228</v>
      </c>
      <c r="B246" s="18" t="s">
        <v>229</v>
      </c>
      <c r="C246" s="23"/>
      <c r="D246" s="21">
        <f>+D257+D259+D262+D266+D247+D252</f>
        <v>477462925</v>
      </c>
      <c r="E246" s="21">
        <f>+E257+E259+E262+E266+E247+E252</f>
        <v>477462925</v>
      </c>
      <c r="F246" s="21">
        <f>+F257+F259+F262+F266+F247+F252</f>
        <v>270740276</v>
      </c>
      <c r="G246" s="28">
        <f t="shared" si="35"/>
        <v>206722649</v>
      </c>
      <c r="H246" s="23"/>
      <c r="I246" s="22">
        <f t="shared" si="36"/>
        <v>0.56703936960131507</v>
      </c>
      <c r="J246" s="10"/>
    </row>
    <row r="247" spans="1:10" ht="13" x14ac:dyDescent="0.3">
      <c r="A247" s="31" t="s">
        <v>307</v>
      </c>
      <c r="B247" s="18" t="s">
        <v>308</v>
      </c>
      <c r="C247" s="23"/>
      <c r="D247" s="21">
        <f>SUM(D248:D251)</f>
        <v>117837000</v>
      </c>
      <c r="E247" s="21">
        <f>SUM(E248:E251)</f>
        <v>117837000</v>
      </c>
      <c r="F247" s="21">
        <f>SUM(F248:F251)</f>
        <v>24845695</v>
      </c>
      <c r="G247" s="28">
        <f t="shared" si="35"/>
        <v>92991305</v>
      </c>
      <c r="H247" s="23"/>
      <c r="I247" s="22">
        <f>+F247/E247</f>
        <v>0.21084799341463209</v>
      </c>
      <c r="J247" s="10"/>
    </row>
    <row r="248" spans="1:10" ht="13" x14ac:dyDescent="0.3">
      <c r="A248" s="30" t="s">
        <v>461</v>
      </c>
      <c r="B248" s="24" t="s">
        <v>308</v>
      </c>
      <c r="C248" s="23"/>
      <c r="D248" s="26">
        <v>0</v>
      </c>
      <c r="E248" s="26">
        <v>0</v>
      </c>
      <c r="F248" s="26">
        <v>0</v>
      </c>
      <c r="G248" s="29">
        <f t="shared" si="35"/>
        <v>0</v>
      </c>
      <c r="H248" s="25"/>
      <c r="I248" s="27" t="e">
        <f t="shared" si="36"/>
        <v>#DIV/0!</v>
      </c>
      <c r="J248" s="10"/>
    </row>
    <row r="249" spans="1:10" ht="13" x14ac:dyDescent="0.3">
      <c r="A249" s="30" t="s">
        <v>462</v>
      </c>
      <c r="B249" s="24" t="s">
        <v>308</v>
      </c>
      <c r="C249" s="23"/>
      <c r="D249" s="26">
        <v>0</v>
      </c>
      <c r="E249" s="26">
        <v>0</v>
      </c>
      <c r="F249" s="26">
        <v>0</v>
      </c>
      <c r="G249" s="29">
        <f t="shared" si="35"/>
        <v>0</v>
      </c>
      <c r="H249" s="25"/>
      <c r="I249" s="27" t="e">
        <f t="shared" si="36"/>
        <v>#DIV/0!</v>
      </c>
      <c r="J249" s="10"/>
    </row>
    <row r="250" spans="1:10" ht="13" x14ac:dyDescent="0.3">
      <c r="A250" s="30" t="s">
        <v>485</v>
      </c>
      <c r="B250" s="24" t="s">
        <v>308</v>
      </c>
      <c r="C250" s="23"/>
      <c r="D250" s="26">
        <v>0</v>
      </c>
      <c r="E250" s="26">
        <v>0</v>
      </c>
      <c r="F250" s="26">
        <v>0</v>
      </c>
      <c r="G250" s="29">
        <f t="shared" si="35"/>
        <v>0</v>
      </c>
      <c r="H250" s="25"/>
      <c r="I250" s="27" t="e">
        <f t="shared" si="36"/>
        <v>#DIV/0!</v>
      </c>
      <c r="J250" s="10"/>
    </row>
    <row r="251" spans="1:10" ht="13" x14ac:dyDescent="0.3">
      <c r="A251" s="30" t="s">
        <v>309</v>
      </c>
      <c r="B251" s="24" t="s">
        <v>308</v>
      </c>
      <c r="C251" s="25"/>
      <c r="D251" s="26">
        <v>117837000</v>
      </c>
      <c r="E251" s="26">
        <v>117837000</v>
      </c>
      <c r="F251" s="26">
        <v>24845695</v>
      </c>
      <c r="G251" s="29">
        <f t="shared" si="35"/>
        <v>92991305</v>
      </c>
      <c r="H251" s="25"/>
      <c r="I251" s="27">
        <f t="shared" si="36"/>
        <v>0.21084799341463209</v>
      </c>
      <c r="J251" s="10"/>
    </row>
    <row r="252" spans="1:10" ht="13" x14ac:dyDescent="0.3">
      <c r="A252" s="31" t="s">
        <v>310</v>
      </c>
      <c r="B252" s="18" t="s">
        <v>311</v>
      </c>
      <c r="C252" s="23"/>
      <c r="D252" s="21">
        <f>SUM(D253:D256)</f>
        <v>150000000</v>
      </c>
      <c r="E252" s="21">
        <f>SUM(E253:E256)</f>
        <v>150000000</v>
      </c>
      <c r="F252" s="21">
        <f>SUM(F253:F256)</f>
        <v>65894581</v>
      </c>
      <c r="G252" s="28">
        <f t="shared" si="35"/>
        <v>84105419</v>
      </c>
      <c r="H252" s="23"/>
      <c r="I252" s="22">
        <f t="shared" si="36"/>
        <v>0.43929720666666666</v>
      </c>
      <c r="J252" s="10"/>
    </row>
    <row r="253" spans="1:10" ht="13" x14ac:dyDescent="0.3">
      <c r="A253" s="30" t="s">
        <v>463</v>
      </c>
      <c r="B253" s="24" t="s">
        <v>311</v>
      </c>
      <c r="C253" s="23"/>
      <c r="D253" s="26">
        <v>0</v>
      </c>
      <c r="E253" s="26">
        <v>0</v>
      </c>
      <c r="F253" s="26">
        <v>0</v>
      </c>
      <c r="G253" s="29">
        <f t="shared" si="35"/>
        <v>0</v>
      </c>
      <c r="H253" s="25"/>
      <c r="I253" s="27" t="e">
        <f t="shared" si="36"/>
        <v>#DIV/0!</v>
      </c>
      <c r="J253" s="10"/>
    </row>
    <row r="254" spans="1:10" ht="13" x14ac:dyDescent="0.3">
      <c r="A254" s="30" t="s">
        <v>312</v>
      </c>
      <c r="B254" s="24" t="s">
        <v>311</v>
      </c>
      <c r="C254" s="25"/>
      <c r="D254" s="26">
        <v>80000000</v>
      </c>
      <c r="E254" s="26">
        <v>80000000</v>
      </c>
      <c r="F254" s="26">
        <v>57546249</v>
      </c>
      <c r="G254" s="29">
        <f t="shared" si="35"/>
        <v>22453751</v>
      </c>
      <c r="H254" s="25"/>
      <c r="I254" s="27">
        <f t="shared" si="36"/>
        <v>0.71932811249999995</v>
      </c>
      <c r="J254" s="10"/>
    </row>
    <row r="255" spans="1:10" ht="13" x14ac:dyDescent="0.3">
      <c r="A255" s="30" t="s">
        <v>413</v>
      </c>
      <c r="B255" s="24" t="s">
        <v>314</v>
      </c>
      <c r="C255" s="25"/>
      <c r="D255" s="26">
        <v>0</v>
      </c>
      <c r="E255" s="26">
        <v>0</v>
      </c>
      <c r="F255" s="26">
        <v>0</v>
      </c>
      <c r="G255" s="29">
        <f t="shared" si="35"/>
        <v>0</v>
      </c>
      <c r="H255" s="25"/>
      <c r="I255" s="27" t="e">
        <f t="shared" si="36"/>
        <v>#DIV/0!</v>
      </c>
      <c r="J255" s="10"/>
    </row>
    <row r="256" spans="1:10" ht="13" x14ac:dyDescent="0.3">
      <c r="A256" s="30" t="s">
        <v>313</v>
      </c>
      <c r="B256" s="24" t="s">
        <v>314</v>
      </c>
      <c r="C256" s="25"/>
      <c r="D256" s="26">
        <v>70000000</v>
      </c>
      <c r="E256" s="26">
        <v>70000000</v>
      </c>
      <c r="F256" s="26">
        <v>8348332</v>
      </c>
      <c r="G256" s="29">
        <f t="shared" si="35"/>
        <v>61651668</v>
      </c>
      <c r="H256" s="25"/>
      <c r="I256" s="27">
        <f t="shared" si="36"/>
        <v>0.11926188571428571</v>
      </c>
      <c r="J256" s="10"/>
    </row>
    <row r="257" spans="1:10" ht="13" x14ac:dyDescent="0.3">
      <c r="A257" s="18" t="s">
        <v>230</v>
      </c>
      <c r="B257" s="18" t="s">
        <v>231</v>
      </c>
      <c r="C257" s="23"/>
      <c r="D257" s="21">
        <f>+D258</f>
        <v>29625925</v>
      </c>
      <c r="E257" s="21">
        <f>+E258</f>
        <v>29625925</v>
      </c>
      <c r="F257" s="21">
        <f>+F258</f>
        <v>0</v>
      </c>
      <c r="G257" s="28">
        <f t="shared" si="35"/>
        <v>29625925</v>
      </c>
      <c r="H257" s="23"/>
      <c r="I257" s="22">
        <f t="shared" si="36"/>
        <v>0</v>
      </c>
      <c r="J257" s="10"/>
    </row>
    <row r="258" spans="1:10" ht="13" x14ac:dyDescent="0.3">
      <c r="A258" s="24" t="s">
        <v>232</v>
      </c>
      <c r="B258" s="24" t="s">
        <v>233</v>
      </c>
      <c r="C258" s="25"/>
      <c r="D258" s="26">
        <v>29625925</v>
      </c>
      <c r="E258" s="26">
        <v>29625925</v>
      </c>
      <c r="F258" s="26">
        <v>0</v>
      </c>
      <c r="G258" s="29">
        <f t="shared" si="35"/>
        <v>29625925</v>
      </c>
      <c r="H258" s="25"/>
      <c r="I258" s="27">
        <f t="shared" si="36"/>
        <v>0</v>
      </c>
      <c r="J258" s="10"/>
    </row>
    <row r="259" spans="1:10" ht="13" x14ac:dyDescent="0.3">
      <c r="A259" s="18" t="s">
        <v>234</v>
      </c>
      <c r="B259" s="18" t="s">
        <v>235</v>
      </c>
      <c r="C259" s="23"/>
      <c r="D259" s="21">
        <f>SUM(D260:D261)</f>
        <v>120000000</v>
      </c>
      <c r="E259" s="21">
        <f>SUM(E260:E261)</f>
        <v>120000000</v>
      </c>
      <c r="F259" s="21">
        <f>SUM(F260:F261)</f>
        <v>120000000</v>
      </c>
      <c r="G259" s="28">
        <f t="shared" si="35"/>
        <v>0</v>
      </c>
      <c r="H259" s="23"/>
      <c r="I259" s="22">
        <f t="shared" si="36"/>
        <v>1</v>
      </c>
      <c r="J259" s="10"/>
    </row>
    <row r="260" spans="1:10" ht="13" x14ac:dyDescent="0.3">
      <c r="A260" s="24" t="s">
        <v>236</v>
      </c>
      <c r="B260" s="24" t="s">
        <v>237</v>
      </c>
      <c r="C260" s="25"/>
      <c r="D260" s="26">
        <v>120000000</v>
      </c>
      <c r="E260" s="26">
        <v>120000000</v>
      </c>
      <c r="F260" s="26">
        <v>120000000</v>
      </c>
      <c r="G260" s="29">
        <f t="shared" si="35"/>
        <v>0</v>
      </c>
      <c r="H260" s="25"/>
      <c r="I260" s="27">
        <f t="shared" si="36"/>
        <v>1</v>
      </c>
      <c r="J260" s="10"/>
    </row>
    <row r="261" spans="1:10" ht="13" x14ac:dyDescent="0.3">
      <c r="A261" s="30" t="s">
        <v>464</v>
      </c>
      <c r="B261" s="24" t="s">
        <v>237</v>
      </c>
      <c r="C261" s="25"/>
      <c r="D261" s="26">
        <v>0</v>
      </c>
      <c r="E261" s="26">
        <v>0</v>
      </c>
      <c r="F261" s="26">
        <v>0</v>
      </c>
      <c r="G261" s="29">
        <f t="shared" ref="G261" si="41">+E261-F261</f>
        <v>0</v>
      </c>
      <c r="H261" s="25"/>
      <c r="I261" s="27" t="e">
        <f t="shared" si="36"/>
        <v>#DIV/0!</v>
      </c>
      <c r="J261" s="10"/>
    </row>
    <row r="262" spans="1:10" ht="13" x14ac:dyDescent="0.3">
      <c r="A262" s="18" t="s">
        <v>238</v>
      </c>
      <c r="B262" s="18" t="s">
        <v>239</v>
      </c>
      <c r="C262" s="23"/>
      <c r="D262" s="21">
        <f>SUM(D263:D265)</f>
        <v>60000000</v>
      </c>
      <c r="E262" s="21">
        <f>SUM(E263:E265)</f>
        <v>60000000</v>
      </c>
      <c r="F262" s="21">
        <f>SUM(F263:F265)</f>
        <v>60000000</v>
      </c>
      <c r="G262" s="28">
        <f t="shared" si="35"/>
        <v>0</v>
      </c>
      <c r="H262" s="23"/>
      <c r="I262" s="22">
        <f t="shared" si="36"/>
        <v>1</v>
      </c>
      <c r="J262" s="10"/>
    </row>
    <row r="263" spans="1:10" ht="13" x14ac:dyDescent="0.3">
      <c r="A263" s="30" t="s">
        <v>374</v>
      </c>
      <c r="B263" s="24" t="s">
        <v>376</v>
      </c>
      <c r="C263" s="25"/>
      <c r="D263" s="26">
        <v>0</v>
      </c>
      <c r="E263" s="26">
        <v>0</v>
      </c>
      <c r="F263" s="26">
        <v>0</v>
      </c>
      <c r="G263" s="29">
        <f t="shared" ref="G263:G264" si="42">+E263-F263</f>
        <v>0</v>
      </c>
      <c r="H263" s="25"/>
      <c r="I263" s="27" t="e">
        <f t="shared" si="36"/>
        <v>#DIV/0!</v>
      </c>
      <c r="J263" s="10"/>
    </row>
    <row r="264" spans="1:10" ht="13" x14ac:dyDescent="0.3">
      <c r="A264" s="30" t="s">
        <v>375</v>
      </c>
      <c r="B264" s="24" t="s">
        <v>377</v>
      </c>
      <c r="C264" s="25"/>
      <c r="D264" s="26">
        <v>0</v>
      </c>
      <c r="E264" s="26">
        <v>0</v>
      </c>
      <c r="F264" s="26">
        <v>0</v>
      </c>
      <c r="G264" s="29">
        <f t="shared" si="42"/>
        <v>0</v>
      </c>
      <c r="H264" s="25"/>
      <c r="I264" s="27" t="e">
        <f t="shared" si="36"/>
        <v>#DIV/0!</v>
      </c>
      <c r="J264" s="10"/>
    </row>
    <row r="265" spans="1:10" ht="13" x14ac:dyDescent="0.3">
      <c r="A265" s="24" t="s">
        <v>240</v>
      </c>
      <c r="B265" s="24" t="s">
        <v>241</v>
      </c>
      <c r="C265" s="25"/>
      <c r="D265" s="26">
        <v>60000000</v>
      </c>
      <c r="E265" s="26">
        <v>60000000</v>
      </c>
      <c r="F265" s="26">
        <v>60000000</v>
      </c>
      <c r="G265" s="29">
        <f t="shared" si="35"/>
        <v>0</v>
      </c>
      <c r="H265" s="25"/>
      <c r="I265" s="27">
        <f t="shared" si="36"/>
        <v>1</v>
      </c>
      <c r="J265" s="10"/>
    </row>
    <row r="266" spans="1:10" ht="13" x14ac:dyDescent="0.3">
      <c r="A266" s="18" t="s">
        <v>242</v>
      </c>
      <c r="B266" s="18" t="s">
        <v>243</v>
      </c>
      <c r="C266" s="23"/>
      <c r="D266" s="21">
        <f>+D267</f>
        <v>0</v>
      </c>
      <c r="E266" s="21">
        <f>+E267</f>
        <v>0</v>
      </c>
      <c r="F266" s="21">
        <f>+F267</f>
        <v>0</v>
      </c>
      <c r="G266" s="28">
        <f t="shared" si="35"/>
        <v>0</v>
      </c>
      <c r="H266" s="23"/>
      <c r="I266" s="22" t="e">
        <f t="shared" si="36"/>
        <v>#DIV/0!</v>
      </c>
      <c r="J266" s="10"/>
    </row>
    <row r="267" spans="1:10" ht="13" x14ac:dyDescent="0.3">
      <c r="A267" s="24" t="s">
        <v>244</v>
      </c>
      <c r="B267" s="24" t="s">
        <v>245</v>
      </c>
      <c r="C267" s="25"/>
      <c r="D267" s="26">
        <v>0</v>
      </c>
      <c r="E267" s="26">
        <v>0</v>
      </c>
      <c r="F267" s="26">
        <v>0</v>
      </c>
      <c r="G267" s="29">
        <f t="shared" si="35"/>
        <v>0</v>
      </c>
      <c r="H267" s="25"/>
      <c r="I267" s="27" t="e">
        <f t="shared" si="36"/>
        <v>#DIV/0!</v>
      </c>
      <c r="J267" s="10"/>
    </row>
    <row r="268" spans="1:10" ht="13" x14ac:dyDescent="0.3">
      <c r="A268" s="18" t="s">
        <v>246</v>
      </c>
      <c r="B268" s="18" t="s">
        <v>247</v>
      </c>
      <c r="C268" s="23"/>
      <c r="D268" s="21">
        <f>+D269</f>
        <v>436880000</v>
      </c>
      <c r="E268" s="21">
        <f>+E269</f>
        <v>436880000</v>
      </c>
      <c r="F268" s="21">
        <f>+F269</f>
        <v>57849591</v>
      </c>
      <c r="G268" s="28">
        <f t="shared" si="35"/>
        <v>379030409</v>
      </c>
      <c r="H268" s="23"/>
      <c r="I268" s="22">
        <f t="shared" si="36"/>
        <v>0.13241528795092475</v>
      </c>
      <c r="J268" s="10"/>
    </row>
    <row r="269" spans="1:10" ht="13" x14ac:dyDescent="0.3">
      <c r="A269" s="24" t="s">
        <v>248</v>
      </c>
      <c r="B269" s="24" t="s">
        <v>247</v>
      </c>
      <c r="C269" s="25"/>
      <c r="D269" s="26">
        <v>436880000</v>
      </c>
      <c r="E269" s="26">
        <v>436880000</v>
      </c>
      <c r="F269" s="26">
        <v>57849591</v>
      </c>
      <c r="G269" s="29">
        <f t="shared" si="35"/>
        <v>379030409</v>
      </c>
      <c r="H269" s="25"/>
      <c r="I269" s="27">
        <f t="shared" si="36"/>
        <v>0.13241528795092475</v>
      </c>
      <c r="J269" s="10"/>
    </row>
    <row r="270" spans="1:10" ht="13" x14ac:dyDescent="0.3">
      <c r="A270" s="31" t="s">
        <v>315</v>
      </c>
      <c r="B270" s="18" t="s">
        <v>316</v>
      </c>
      <c r="C270" s="23"/>
      <c r="D270" s="21">
        <f>SUM(D271:D272)</f>
        <v>450000000</v>
      </c>
      <c r="E270" s="21">
        <f t="shared" ref="E270:F270" si="43">SUM(E271:E272)</f>
        <v>491983696</v>
      </c>
      <c r="F270" s="21">
        <f t="shared" si="43"/>
        <v>0</v>
      </c>
      <c r="G270" s="29">
        <f t="shared" si="35"/>
        <v>491983696</v>
      </c>
      <c r="H270" s="23"/>
      <c r="I270" s="27">
        <f t="shared" si="36"/>
        <v>0</v>
      </c>
      <c r="J270" s="10"/>
    </row>
    <row r="271" spans="1:10" ht="13" x14ac:dyDescent="0.3">
      <c r="A271" s="30" t="s">
        <v>317</v>
      </c>
      <c r="B271" s="24" t="s">
        <v>316</v>
      </c>
      <c r="C271" s="25"/>
      <c r="D271" s="26">
        <v>450000000</v>
      </c>
      <c r="E271" s="26">
        <v>450000000</v>
      </c>
      <c r="F271" s="26">
        <v>0</v>
      </c>
      <c r="G271" s="29">
        <f t="shared" si="35"/>
        <v>450000000</v>
      </c>
      <c r="H271" s="25"/>
      <c r="I271" s="27">
        <f t="shared" si="36"/>
        <v>0</v>
      </c>
      <c r="J271" s="10"/>
    </row>
    <row r="272" spans="1:10" ht="13" x14ac:dyDescent="0.3">
      <c r="A272" s="30" t="s">
        <v>502</v>
      </c>
      <c r="B272" s="24" t="s">
        <v>316</v>
      </c>
      <c r="C272" s="25"/>
      <c r="D272" s="26">
        <v>0</v>
      </c>
      <c r="E272" s="26">
        <v>41983696</v>
      </c>
      <c r="F272" s="26">
        <v>0</v>
      </c>
      <c r="G272" s="29">
        <f t="shared" ref="G272" si="44">+E272-F272</f>
        <v>41983696</v>
      </c>
      <c r="H272" s="25"/>
      <c r="I272" s="27">
        <f t="shared" ref="I272" si="45">+F272/E272</f>
        <v>0</v>
      </c>
      <c r="J272" s="10"/>
    </row>
    <row r="273" spans="1:10" ht="13" x14ac:dyDescent="0.3">
      <c r="A273" s="18" t="s">
        <v>249</v>
      </c>
      <c r="B273" s="18" t="s">
        <v>266</v>
      </c>
      <c r="C273" s="23"/>
      <c r="D273" s="21">
        <f>+D274</f>
        <v>284521000</v>
      </c>
      <c r="E273" s="21">
        <f>+E274</f>
        <v>284521000</v>
      </c>
      <c r="F273" s="21">
        <f>+F274</f>
        <v>3076150</v>
      </c>
      <c r="G273" s="28">
        <f t="shared" si="35"/>
        <v>281444850</v>
      </c>
      <c r="H273" s="23"/>
      <c r="I273" s="22">
        <f t="shared" si="36"/>
        <v>1.0811679981442494E-2</v>
      </c>
      <c r="J273" s="10"/>
    </row>
    <row r="274" spans="1:10" ht="13" x14ac:dyDescent="0.3">
      <c r="A274" s="18" t="s">
        <v>250</v>
      </c>
      <c r="B274" s="18" t="s">
        <v>266</v>
      </c>
      <c r="C274" s="23"/>
      <c r="D274" s="21">
        <f>+D275+D286</f>
        <v>284521000</v>
      </c>
      <c r="E274" s="21">
        <f>+E275+E286</f>
        <v>284521000</v>
      </c>
      <c r="F274" s="21">
        <f>+F275+F286</f>
        <v>3076150</v>
      </c>
      <c r="G274" s="28">
        <f t="shared" ref="G274:G296" si="46">+E274-F274</f>
        <v>281444850</v>
      </c>
      <c r="H274" s="23"/>
      <c r="I274" s="22">
        <f t="shared" ref="I274:I295" si="47">+F274/E274</f>
        <v>1.0811679981442494E-2</v>
      </c>
      <c r="J274" s="10"/>
    </row>
    <row r="275" spans="1:10" ht="13" x14ac:dyDescent="0.3">
      <c r="A275" s="18" t="s">
        <v>251</v>
      </c>
      <c r="B275" s="18" t="s">
        <v>57</v>
      </c>
      <c r="C275" s="23"/>
      <c r="D275" s="21">
        <f>SUM(D276:D285)</f>
        <v>160696000</v>
      </c>
      <c r="E275" s="21">
        <f>SUM(E276:E285)</f>
        <v>160696000</v>
      </c>
      <c r="F275" s="21">
        <f>SUM(F276:F285)</f>
        <v>0</v>
      </c>
      <c r="G275" s="28">
        <f t="shared" si="46"/>
        <v>160696000</v>
      </c>
      <c r="H275" s="23"/>
      <c r="I275" s="22">
        <f t="shared" si="47"/>
        <v>0</v>
      </c>
      <c r="J275" s="10"/>
    </row>
    <row r="276" spans="1:10" ht="13" x14ac:dyDescent="0.3">
      <c r="A276" s="24" t="s">
        <v>252</v>
      </c>
      <c r="B276" s="24" t="s">
        <v>58</v>
      </c>
      <c r="C276" s="25"/>
      <c r="D276" s="26">
        <v>34500000</v>
      </c>
      <c r="E276" s="26">
        <v>34500000</v>
      </c>
      <c r="F276" s="26">
        <v>0</v>
      </c>
      <c r="G276" s="29">
        <f t="shared" si="46"/>
        <v>34500000</v>
      </c>
      <c r="H276" s="25"/>
      <c r="I276" s="27">
        <f t="shared" si="47"/>
        <v>0</v>
      </c>
      <c r="J276" s="10"/>
    </row>
    <row r="277" spans="1:10" ht="13" x14ac:dyDescent="0.3">
      <c r="A277" s="24" t="s">
        <v>253</v>
      </c>
      <c r="B277" s="24" t="s">
        <v>76</v>
      </c>
      <c r="C277" s="25"/>
      <c r="D277" s="26">
        <v>10780000</v>
      </c>
      <c r="E277" s="26">
        <v>10780000</v>
      </c>
      <c r="F277" s="26">
        <v>0</v>
      </c>
      <c r="G277" s="29">
        <f t="shared" si="46"/>
        <v>10780000</v>
      </c>
      <c r="H277" s="25"/>
      <c r="I277" s="27">
        <f t="shared" si="47"/>
        <v>0</v>
      </c>
      <c r="J277" s="10"/>
    </row>
    <row r="278" spans="1:10" ht="13" x14ac:dyDescent="0.3">
      <c r="A278" s="24" t="s">
        <v>254</v>
      </c>
      <c r="B278" s="24" t="s">
        <v>267</v>
      </c>
      <c r="C278" s="25"/>
      <c r="D278" s="26">
        <v>88400000</v>
      </c>
      <c r="E278" s="26">
        <v>88400000</v>
      </c>
      <c r="F278" s="26">
        <v>0</v>
      </c>
      <c r="G278" s="29">
        <f t="shared" si="46"/>
        <v>88400000</v>
      </c>
      <c r="H278" s="25"/>
      <c r="I278" s="27">
        <f t="shared" si="47"/>
        <v>0</v>
      </c>
      <c r="J278" s="10"/>
    </row>
    <row r="279" spans="1:10" ht="13" x14ac:dyDescent="0.3">
      <c r="A279" s="24" t="s">
        <v>255</v>
      </c>
      <c r="B279" s="24" t="s">
        <v>84</v>
      </c>
      <c r="C279" s="25"/>
      <c r="D279" s="26">
        <v>0</v>
      </c>
      <c r="E279" s="26">
        <v>0</v>
      </c>
      <c r="F279" s="26">
        <v>0</v>
      </c>
      <c r="G279" s="29">
        <f t="shared" si="46"/>
        <v>0</v>
      </c>
      <c r="H279" s="25"/>
      <c r="I279" s="27" t="e">
        <f t="shared" si="47"/>
        <v>#DIV/0!</v>
      </c>
      <c r="J279" s="10"/>
    </row>
    <row r="280" spans="1:10" ht="13" x14ac:dyDescent="0.3">
      <c r="A280" s="24" t="s">
        <v>256</v>
      </c>
      <c r="B280" s="24" t="s">
        <v>92</v>
      </c>
      <c r="C280" s="25"/>
      <c r="D280" s="26">
        <v>550000</v>
      </c>
      <c r="E280" s="26">
        <v>550000</v>
      </c>
      <c r="F280" s="26">
        <v>0</v>
      </c>
      <c r="G280" s="29">
        <f t="shared" si="46"/>
        <v>550000</v>
      </c>
      <c r="H280" s="25"/>
      <c r="I280" s="27">
        <f t="shared" si="47"/>
        <v>0</v>
      </c>
      <c r="J280" s="10"/>
    </row>
    <row r="281" spans="1:10" ht="13" x14ac:dyDescent="0.3">
      <c r="A281" s="24" t="s">
        <v>257</v>
      </c>
      <c r="B281" s="24" t="s">
        <v>268</v>
      </c>
      <c r="C281" s="25"/>
      <c r="D281" s="26">
        <v>550000</v>
      </c>
      <c r="E281" s="26">
        <v>550000</v>
      </c>
      <c r="F281" s="26">
        <v>0</v>
      </c>
      <c r="G281" s="29">
        <f t="shared" si="46"/>
        <v>550000</v>
      </c>
      <c r="H281" s="25"/>
      <c r="I281" s="27">
        <f t="shared" si="47"/>
        <v>0</v>
      </c>
      <c r="J281" s="10"/>
    </row>
    <row r="282" spans="1:10" ht="13" x14ac:dyDescent="0.3">
      <c r="A282" s="24" t="s">
        <v>258</v>
      </c>
      <c r="B282" s="24" t="s">
        <v>107</v>
      </c>
      <c r="C282" s="25"/>
      <c r="D282" s="26">
        <v>1100000</v>
      </c>
      <c r="E282" s="26">
        <v>1100000</v>
      </c>
      <c r="F282" s="26">
        <v>0</v>
      </c>
      <c r="G282" s="29">
        <f t="shared" si="46"/>
        <v>1100000</v>
      </c>
      <c r="H282" s="25"/>
      <c r="I282" s="27">
        <f t="shared" si="47"/>
        <v>0</v>
      </c>
      <c r="J282" s="10"/>
    </row>
    <row r="283" spans="1:10" ht="13" x14ac:dyDescent="0.3">
      <c r="A283" s="24" t="s">
        <v>259</v>
      </c>
      <c r="B283" s="24" t="s">
        <v>110</v>
      </c>
      <c r="C283" s="25"/>
      <c r="D283" s="26">
        <v>6468000</v>
      </c>
      <c r="E283" s="26">
        <v>6468000</v>
      </c>
      <c r="F283" s="26">
        <v>0</v>
      </c>
      <c r="G283" s="29">
        <f t="shared" si="46"/>
        <v>6468000</v>
      </c>
      <c r="H283" s="25"/>
      <c r="I283" s="27">
        <f t="shared" si="47"/>
        <v>0</v>
      </c>
      <c r="J283" s="10"/>
    </row>
    <row r="284" spans="1:10" ht="13" x14ac:dyDescent="0.3">
      <c r="A284" s="24" t="s">
        <v>260</v>
      </c>
      <c r="B284" s="24" t="s">
        <v>126</v>
      </c>
      <c r="C284" s="25"/>
      <c r="D284" s="26">
        <v>11880000</v>
      </c>
      <c r="E284" s="26">
        <v>11880000</v>
      </c>
      <c r="F284" s="26">
        <v>0</v>
      </c>
      <c r="G284" s="29">
        <f t="shared" si="46"/>
        <v>11880000</v>
      </c>
      <c r="H284" s="25"/>
      <c r="I284" s="27">
        <f t="shared" si="47"/>
        <v>0</v>
      </c>
      <c r="J284" s="10"/>
    </row>
    <row r="285" spans="1:10" ht="13" x14ac:dyDescent="0.3">
      <c r="A285" s="24" t="s">
        <v>261</v>
      </c>
      <c r="B285" s="24" t="s">
        <v>146</v>
      </c>
      <c r="C285" s="25"/>
      <c r="D285" s="26">
        <v>6468000</v>
      </c>
      <c r="E285" s="26">
        <v>6468000</v>
      </c>
      <c r="F285" s="26">
        <v>0</v>
      </c>
      <c r="G285" s="29">
        <f t="shared" si="46"/>
        <v>6468000</v>
      </c>
      <c r="H285" s="25"/>
      <c r="I285" s="27">
        <f t="shared" si="47"/>
        <v>0</v>
      </c>
      <c r="J285" s="10"/>
    </row>
    <row r="286" spans="1:10" ht="13" x14ac:dyDescent="0.3">
      <c r="A286" s="18" t="s">
        <v>262</v>
      </c>
      <c r="B286" s="18" t="s">
        <v>128</v>
      </c>
      <c r="C286" s="23"/>
      <c r="D286" s="21">
        <f>SUM(D287:D289)</f>
        <v>123825000</v>
      </c>
      <c r="E286" s="21">
        <f>SUM(E287:E289)</f>
        <v>123825000</v>
      </c>
      <c r="F286" s="21">
        <f>SUM(F287:F289)</f>
        <v>3076150</v>
      </c>
      <c r="G286" s="28">
        <f t="shared" si="46"/>
        <v>120748850</v>
      </c>
      <c r="H286" s="23"/>
      <c r="I286" s="22">
        <f t="shared" si="47"/>
        <v>2.4842721582879063E-2</v>
      </c>
      <c r="J286" s="10"/>
    </row>
    <row r="287" spans="1:10" ht="13" x14ac:dyDescent="0.3">
      <c r="A287" s="24" t="s">
        <v>263</v>
      </c>
      <c r="B287" s="24" t="s">
        <v>209</v>
      </c>
      <c r="C287" s="25"/>
      <c r="D287" s="26">
        <v>114101000</v>
      </c>
      <c r="E287" s="26">
        <v>114101000</v>
      </c>
      <c r="F287" s="26">
        <v>0</v>
      </c>
      <c r="G287" s="29">
        <f t="shared" si="46"/>
        <v>114101000</v>
      </c>
      <c r="H287" s="25"/>
      <c r="I287" s="27">
        <f t="shared" si="47"/>
        <v>0</v>
      </c>
      <c r="J287" s="10"/>
    </row>
    <row r="288" spans="1:10" ht="13" x14ac:dyDescent="0.3">
      <c r="A288" s="24" t="s">
        <v>264</v>
      </c>
      <c r="B288" s="24" t="s">
        <v>217</v>
      </c>
      <c r="C288" s="25"/>
      <c r="D288" s="26">
        <v>0</v>
      </c>
      <c r="E288" s="26">
        <v>0</v>
      </c>
      <c r="F288" s="26">
        <v>0</v>
      </c>
      <c r="G288" s="29">
        <f t="shared" si="46"/>
        <v>0</v>
      </c>
      <c r="H288" s="25"/>
      <c r="I288" s="27" t="e">
        <f t="shared" si="47"/>
        <v>#DIV/0!</v>
      </c>
      <c r="J288" s="10"/>
    </row>
    <row r="289" spans="1:11" ht="13" x14ac:dyDescent="0.3">
      <c r="A289" s="24" t="s">
        <v>265</v>
      </c>
      <c r="B289" s="24" t="s">
        <v>219</v>
      </c>
      <c r="C289" s="25"/>
      <c r="D289" s="26">
        <v>9724000</v>
      </c>
      <c r="E289" s="26">
        <v>9724000</v>
      </c>
      <c r="F289" s="26">
        <v>3076150</v>
      </c>
      <c r="G289" s="29">
        <f t="shared" si="46"/>
        <v>6647850</v>
      </c>
      <c r="H289" s="25"/>
      <c r="I289" s="27">
        <f t="shared" si="47"/>
        <v>0.31634615384615383</v>
      </c>
      <c r="J289" s="10"/>
    </row>
    <row r="290" spans="1:11" ht="13" x14ac:dyDescent="0.3">
      <c r="A290" s="18">
        <v>24</v>
      </c>
      <c r="B290" s="18" t="s">
        <v>269</v>
      </c>
      <c r="C290" s="23"/>
      <c r="D290" s="21">
        <f>+D291+D295</f>
        <v>2594423256</v>
      </c>
      <c r="E290" s="21">
        <f>+E291+E295</f>
        <v>2554423256</v>
      </c>
      <c r="F290" s="21">
        <f>+F291+F295</f>
        <v>285644200</v>
      </c>
      <c r="G290" s="28">
        <f t="shared" si="46"/>
        <v>2268779056</v>
      </c>
      <c r="H290" s="23"/>
      <c r="I290" s="22">
        <f t="shared" si="47"/>
        <v>0.11182336338704238</v>
      </c>
      <c r="J290" s="10"/>
    </row>
    <row r="291" spans="1:11" ht="13" x14ac:dyDescent="0.3">
      <c r="A291" s="18">
        <v>2402</v>
      </c>
      <c r="B291" s="18" t="s">
        <v>25</v>
      </c>
      <c r="C291" s="23"/>
      <c r="D291" s="21">
        <f t="shared" ref="D291:F293" si="48">+D292</f>
        <v>2594423256</v>
      </c>
      <c r="E291" s="21">
        <f t="shared" si="48"/>
        <v>2554423256</v>
      </c>
      <c r="F291" s="21">
        <f t="shared" si="48"/>
        <v>285644200</v>
      </c>
      <c r="G291" s="28">
        <f t="shared" si="46"/>
        <v>2268779056</v>
      </c>
      <c r="H291" s="23"/>
      <c r="I291" s="22">
        <f t="shared" si="47"/>
        <v>0.11182336338704238</v>
      </c>
      <c r="J291" s="10"/>
    </row>
    <row r="292" spans="1:11" ht="13" x14ac:dyDescent="0.3">
      <c r="A292" s="18">
        <v>240201</v>
      </c>
      <c r="B292" s="18" t="s">
        <v>27</v>
      </c>
      <c r="C292" s="23"/>
      <c r="D292" s="21">
        <f t="shared" si="48"/>
        <v>2594423256</v>
      </c>
      <c r="E292" s="21">
        <f t="shared" si="48"/>
        <v>2554423256</v>
      </c>
      <c r="F292" s="21">
        <f t="shared" si="48"/>
        <v>285644200</v>
      </c>
      <c r="G292" s="28">
        <f t="shared" si="46"/>
        <v>2268779056</v>
      </c>
      <c r="H292" s="23"/>
      <c r="I292" s="22">
        <f t="shared" si="47"/>
        <v>0.11182336338704238</v>
      </c>
      <c r="J292" s="10"/>
      <c r="K292" s="33"/>
    </row>
    <row r="293" spans="1:11" ht="13" x14ac:dyDescent="0.3">
      <c r="A293" s="18">
        <v>24020101</v>
      </c>
      <c r="B293" s="18" t="s">
        <v>29</v>
      </c>
      <c r="C293" s="23"/>
      <c r="D293" s="21">
        <f t="shared" si="48"/>
        <v>2594423256</v>
      </c>
      <c r="E293" s="21">
        <f t="shared" si="48"/>
        <v>2554423256</v>
      </c>
      <c r="F293" s="21">
        <f t="shared" si="48"/>
        <v>285644200</v>
      </c>
      <c r="G293" s="28">
        <f t="shared" si="46"/>
        <v>2268779056</v>
      </c>
      <c r="H293" s="23"/>
      <c r="I293" s="22">
        <f t="shared" si="47"/>
        <v>0.11182336338704238</v>
      </c>
      <c r="J293" s="10"/>
    </row>
    <row r="294" spans="1:11" ht="13" x14ac:dyDescent="0.3">
      <c r="A294" s="24">
        <v>2402010101</v>
      </c>
      <c r="B294" s="24" t="s">
        <v>31</v>
      </c>
      <c r="C294" s="25"/>
      <c r="D294" s="26">
        <v>2594423256</v>
      </c>
      <c r="E294" s="26">
        <v>2554423256</v>
      </c>
      <c r="F294" s="26">
        <v>285644200</v>
      </c>
      <c r="G294" s="29">
        <f t="shared" si="46"/>
        <v>2268779056</v>
      </c>
      <c r="H294" s="25"/>
      <c r="I294" s="27">
        <f t="shared" si="47"/>
        <v>0.11182336338704238</v>
      </c>
      <c r="J294" s="10"/>
    </row>
    <row r="295" spans="1:11" ht="13" x14ac:dyDescent="0.3">
      <c r="A295" s="18">
        <v>240202</v>
      </c>
      <c r="B295" s="18" t="s">
        <v>55</v>
      </c>
      <c r="C295" s="23"/>
      <c r="D295" s="21">
        <f>+D296</f>
        <v>0</v>
      </c>
      <c r="E295" s="21">
        <f>+E296</f>
        <v>0</v>
      </c>
      <c r="F295" s="21">
        <f>+F296</f>
        <v>0</v>
      </c>
      <c r="G295" s="28">
        <f t="shared" si="46"/>
        <v>0</v>
      </c>
      <c r="H295" s="23"/>
      <c r="I295" s="22" t="e">
        <f t="shared" si="47"/>
        <v>#DIV/0!</v>
      </c>
      <c r="J295" s="10"/>
    </row>
    <row r="296" spans="1:11" ht="13" x14ac:dyDescent="0.3">
      <c r="A296" s="24">
        <v>24020202</v>
      </c>
      <c r="B296" s="24" t="s">
        <v>128</v>
      </c>
      <c r="C296" s="25"/>
      <c r="D296" s="26"/>
      <c r="E296" s="26"/>
      <c r="F296" s="26"/>
      <c r="G296" s="29">
        <f t="shared" si="46"/>
        <v>0</v>
      </c>
      <c r="H296" s="25"/>
      <c r="I296" s="27">
        <v>0</v>
      </c>
      <c r="J296" s="10"/>
    </row>
    <row r="297" spans="1:11" ht="10.5" customHeight="1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0"/>
    </row>
    <row r="298" spans="1:11" ht="12.75" customHeight="1" x14ac:dyDescent="0.25">
      <c r="A298" s="11" t="s">
        <v>19</v>
      </c>
      <c r="B298" s="12" t="s">
        <v>20</v>
      </c>
      <c r="C298" s="13"/>
      <c r="D298" s="11"/>
      <c r="E298" s="11"/>
      <c r="F298" s="11"/>
      <c r="G298" s="11"/>
      <c r="H298" s="11"/>
      <c r="I298" s="11"/>
      <c r="J298" s="10"/>
    </row>
    <row r="299" spans="1:11" ht="12.5" x14ac:dyDescent="0.25">
      <c r="A299" s="11"/>
      <c r="B299" s="11" t="s">
        <v>21</v>
      </c>
      <c r="C299" s="13"/>
      <c r="D299" s="11"/>
      <c r="E299" s="11"/>
      <c r="F299" s="11"/>
      <c r="G299" s="11"/>
      <c r="H299" s="11"/>
      <c r="I299" s="11"/>
      <c r="J299" s="10"/>
    </row>
    <row r="300" spans="1:11" ht="12.75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0"/>
    </row>
    <row r="301" spans="1:11" ht="39" customHeight="1" x14ac:dyDescent="0.25">
      <c r="A301" s="39" t="s">
        <v>22</v>
      </c>
      <c r="B301" s="40"/>
      <c r="C301" s="40"/>
      <c r="D301" s="40"/>
      <c r="E301" s="40"/>
      <c r="F301" s="40"/>
      <c r="G301" s="40"/>
      <c r="H301" s="40"/>
      <c r="I301" s="40"/>
      <c r="J301" s="10"/>
    </row>
    <row r="302" spans="1:11" ht="12.75" customHeight="1" x14ac:dyDescent="0.25">
      <c r="J302" s="10"/>
    </row>
    <row r="303" spans="1:11" ht="12.75" customHeight="1" x14ac:dyDescent="0.25">
      <c r="J303" s="10"/>
    </row>
    <row r="304" spans="1:11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  <row r="1166" spans="10:10" ht="12.75" customHeight="1" x14ac:dyDescent="0.25">
      <c r="J1166" s="10"/>
    </row>
    <row r="1167" spans="10:10" ht="12.75" customHeight="1" x14ac:dyDescent="0.25">
      <c r="J1167" s="10"/>
    </row>
    <row r="1168" spans="10:10" ht="12.75" customHeight="1" x14ac:dyDescent="0.25">
      <c r="J1168" s="10"/>
    </row>
    <row r="1169" spans="10:10" ht="12.75" customHeight="1" x14ac:dyDescent="0.25">
      <c r="J1169" s="10"/>
    </row>
    <row r="1170" spans="10:10" ht="12.75" customHeight="1" x14ac:dyDescent="0.25">
      <c r="J1170" s="10"/>
    </row>
    <row r="1171" spans="10:10" ht="12.75" customHeight="1" x14ac:dyDescent="0.25">
      <c r="J1171" s="10"/>
    </row>
    <row r="1172" spans="10:10" ht="12.75" customHeight="1" x14ac:dyDescent="0.25">
      <c r="J1172" s="10"/>
    </row>
    <row r="1173" spans="10:10" ht="12.75" customHeight="1" x14ac:dyDescent="0.25">
      <c r="J1173" s="10"/>
    </row>
    <row r="1174" spans="10:10" ht="12.75" customHeight="1" x14ac:dyDescent="0.25">
      <c r="J1174" s="10"/>
    </row>
    <row r="1175" spans="10:10" ht="12.75" customHeight="1" x14ac:dyDescent="0.25">
      <c r="J1175" s="10"/>
    </row>
    <row r="1176" spans="10:10" ht="12.75" customHeight="1" x14ac:dyDescent="0.25">
      <c r="J1176" s="10"/>
    </row>
    <row r="1177" spans="10:10" ht="12.75" customHeight="1" x14ac:dyDescent="0.25">
      <c r="J1177" s="10"/>
    </row>
    <row r="1178" spans="10:10" ht="12.75" customHeight="1" x14ac:dyDescent="0.25">
      <c r="J1178" s="10"/>
    </row>
    <row r="1179" spans="10:10" ht="12.75" customHeight="1" x14ac:dyDescent="0.25">
      <c r="J1179" s="10"/>
    </row>
    <row r="1180" spans="10:10" ht="12.75" customHeight="1" x14ac:dyDescent="0.25">
      <c r="J1180" s="10"/>
    </row>
    <row r="1181" spans="10:10" ht="12.75" customHeight="1" x14ac:dyDescent="0.25">
      <c r="J1181" s="10"/>
    </row>
    <row r="1182" spans="10:10" ht="12.75" customHeight="1" x14ac:dyDescent="0.25">
      <c r="J1182" s="10"/>
    </row>
    <row r="1183" spans="10:10" ht="12.75" customHeight="1" x14ac:dyDescent="0.25">
      <c r="J1183" s="10"/>
    </row>
    <row r="1184" spans="10:10" ht="12.75" customHeight="1" x14ac:dyDescent="0.25">
      <c r="J1184" s="10"/>
    </row>
    <row r="1185" spans="10:10" ht="12.75" customHeight="1" x14ac:dyDescent="0.25">
      <c r="J1185" s="10"/>
    </row>
    <row r="1186" spans="10:10" ht="12.75" customHeight="1" x14ac:dyDescent="0.25">
      <c r="J1186" s="10"/>
    </row>
    <row r="1187" spans="10:10" ht="12.75" customHeight="1" x14ac:dyDescent="0.25">
      <c r="J1187" s="10"/>
    </row>
    <row r="1188" spans="10:10" ht="12.75" customHeight="1" x14ac:dyDescent="0.25">
      <c r="J1188" s="10"/>
    </row>
    <row r="1189" spans="10:10" ht="12.75" customHeight="1" x14ac:dyDescent="0.25">
      <c r="J1189" s="10"/>
    </row>
    <row r="1190" spans="10:10" ht="12.75" customHeight="1" x14ac:dyDescent="0.25">
      <c r="J1190" s="10"/>
    </row>
    <row r="1191" spans="10:10" ht="12.75" customHeight="1" x14ac:dyDescent="0.25">
      <c r="J1191" s="10"/>
    </row>
    <row r="1192" spans="10:10" ht="12.75" customHeight="1" x14ac:dyDescent="0.25">
      <c r="J1192" s="10"/>
    </row>
    <row r="1193" spans="10:10" ht="12.75" customHeight="1" x14ac:dyDescent="0.25">
      <c r="J1193" s="10"/>
    </row>
    <row r="1194" spans="10:10" ht="12.75" customHeight="1" x14ac:dyDescent="0.25">
      <c r="J1194" s="10"/>
    </row>
    <row r="1195" spans="10:10" ht="12.75" customHeight="1" x14ac:dyDescent="0.25">
      <c r="J1195" s="10"/>
    </row>
    <row r="1196" spans="10:10" ht="12.75" customHeight="1" x14ac:dyDescent="0.25">
      <c r="J1196" s="10"/>
    </row>
    <row r="1197" spans="10:10" ht="12.75" customHeight="1" x14ac:dyDescent="0.25">
      <c r="J1197" s="10"/>
    </row>
    <row r="1198" spans="10:10" ht="12.75" customHeight="1" x14ac:dyDescent="0.25">
      <c r="J1198" s="10"/>
    </row>
    <row r="1199" spans="10:10" ht="12.75" customHeight="1" x14ac:dyDescent="0.25">
      <c r="J1199" s="10"/>
    </row>
    <row r="1200" spans="10:10" ht="12.75" customHeight="1" x14ac:dyDescent="0.25">
      <c r="J1200" s="10"/>
    </row>
    <row r="1201" spans="10:10" ht="12.75" customHeight="1" x14ac:dyDescent="0.25">
      <c r="J1201" s="10"/>
    </row>
    <row r="1202" spans="10:10" ht="12.75" customHeight="1" x14ac:dyDescent="0.25">
      <c r="J1202" s="10"/>
    </row>
    <row r="1203" spans="10:10" ht="12.75" customHeight="1" x14ac:dyDescent="0.25">
      <c r="J1203" s="10"/>
    </row>
    <row r="1204" spans="10:10" ht="12.75" customHeight="1" x14ac:dyDescent="0.25">
      <c r="J1204" s="10"/>
    </row>
    <row r="1205" spans="10:10" ht="12.75" customHeight="1" x14ac:dyDescent="0.25">
      <c r="J1205" s="10"/>
    </row>
    <row r="1206" spans="10:10" ht="12.75" customHeight="1" x14ac:dyDescent="0.25">
      <c r="J1206" s="10"/>
    </row>
    <row r="1207" spans="10:10" ht="12.75" customHeight="1" x14ac:dyDescent="0.25">
      <c r="J1207" s="10"/>
    </row>
    <row r="1208" spans="10:10" ht="12.75" customHeight="1" x14ac:dyDescent="0.25">
      <c r="J1208" s="10"/>
    </row>
    <row r="1209" spans="10:10" ht="12.75" customHeight="1" x14ac:dyDescent="0.25">
      <c r="J1209" s="10"/>
    </row>
    <row r="1210" spans="10:10" ht="12.75" customHeight="1" x14ac:dyDescent="0.25">
      <c r="J1210" s="10"/>
    </row>
    <row r="1211" spans="10:10" ht="12.75" customHeight="1" x14ac:dyDescent="0.25">
      <c r="J1211" s="10"/>
    </row>
    <row r="1212" spans="10:10" ht="12.75" customHeight="1" x14ac:dyDescent="0.25">
      <c r="J1212" s="10"/>
    </row>
    <row r="1213" spans="10:10" ht="12.75" customHeight="1" x14ac:dyDescent="0.25">
      <c r="J1213" s="10"/>
    </row>
    <row r="1214" spans="10:10" ht="12.75" customHeight="1" x14ac:dyDescent="0.25">
      <c r="J1214" s="10"/>
    </row>
    <row r="1215" spans="10:10" ht="12.75" customHeight="1" x14ac:dyDescent="0.25">
      <c r="J1215" s="10"/>
    </row>
    <row r="1216" spans="10:10" ht="12.75" customHeight="1" x14ac:dyDescent="0.25">
      <c r="J1216" s="10"/>
    </row>
    <row r="1217" spans="10:10" ht="12.75" customHeight="1" x14ac:dyDescent="0.25">
      <c r="J1217" s="10"/>
    </row>
    <row r="1218" spans="10:10" ht="12.75" customHeight="1" x14ac:dyDescent="0.25">
      <c r="J1218" s="10"/>
    </row>
    <row r="1219" spans="10:10" ht="12.75" customHeight="1" x14ac:dyDescent="0.25">
      <c r="J1219" s="10"/>
    </row>
    <row r="1220" spans="10:10" ht="12.75" customHeight="1" x14ac:dyDescent="0.25">
      <c r="J1220" s="10"/>
    </row>
    <row r="1221" spans="10:10" ht="12.75" customHeight="1" x14ac:dyDescent="0.25">
      <c r="J1221" s="10"/>
    </row>
    <row r="1222" spans="10:10" ht="12.75" customHeight="1" x14ac:dyDescent="0.25">
      <c r="J1222" s="10"/>
    </row>
    <row r="1223" spans="10:10" ht="12.75" customHeight="1" x14ac:dyDescent="0.25">
      <c r="J1223" s="10"/>
    </row>
    <row r="1224" spans="10:10" ht="12.75" customHeight="1" x14ac:dyDescent="0.25">
      <c r="J1224" s="10"/>
    </row>
    <row r="1225" spans="10:10" ht="12.75" customHeight="1" x14ac:dyDescent="0.25">
      <c r="J1225" s="10"/>
    </row>
    <row r="1226" spans="10:10" ht="12.75" customHeight="1" x14ac:dyDescent="0.25">
      <c r="J1226" s="10"/>
    </row>
    <row r="1227" spans="10:10" ht="12.75" customHeight="1" x14ac:dyDescent="0.25">
      <c r="J1227" s="10"/>
    </row>
    <row r="1228" spans="10:10" ht="12.75" customHeight="1" x14ac:dyDescent="0.25">
      <c r="J1228" s="10"/>
    </row>
    <row r="1229" spans="10:10" ht="12.75" customHeight="1" x14ac:dyDescent="0.25">
      <c r="J1229" s="10"/>
    </row>
    <row r="1230" spans="10:10" ht="12.75" customHeight="1" x14ac:dyDescent="0.25">
      <c r="J1230" s="10"/>
    </row>
    <row r="1231" spans="10:10" ht="12.75" customHeight="1" x14ac:dyDescent="0.25">
      <c r="J1231" s="10"/>
    </row>
    <row r="1232" spans="10:10" ht="12.75" customHeight="1" x14ac:dyDescent="0.25">
      <c r="J1232" s="10"/>
    </row>
    <row r="1233" spans="10:10" ht="12.75" customHeight="1" x14ac:dyDescent="0.25">
      <c r="J1233" s="10"/>
    </row>
    <row r="1234" spans="10:10" ht="12.75" customHeight="1" x14ac:dyDescent="0.25">
      <c r="J1234" s="10"/>
    </row>
    <row r="1235" spans="10:10" ht="12.75" customHeight="1" x14ac:dyDescent="0.25">
      <c r="J1235" s="10"/>
    </row>
    <row r="1236" spans="10:10" ht="12.75" customHeight="1" x14ac:dyDescent="0.25">
      <c r="J1236" s="10"/>
    </row>
    <row r="1237" spans="10:10" ht="12.75" customHeight="1" x14ac:dyDescent="0.25">
      <c r="J1237" s="10"/>
    </row>
    <row r="1238" spans="10:10" ht="12.75" customHeight="1" x14ac:dyDescent="0.25">
      <c r="J1238" s="10"/>
    </row>
    <row r="1239" spans="10:10" ht="12.75" customHeight="1" x14ac:dyDescent="0.25">
      <c r="J1239" s="10"/>
    </row>
    <row r="1240" spans="10:10" ht="12.75" customHeight="1" x14ac:dyDescent="0.25">
      <c r="J1240" s="10"/>
    </row>
    <row r="1241" spans="10:10" ht="12.75" customHeight="1" x14ac:dyDescent="0.25">
      <c r="J1241" s="10"/>
    </row>
    <row r="1242" spans="10:10" ht="12.75" customHeight="1" x14ac:dyDescent="0.25">
      <c r="J1242" s="10"/>
    </row>
    <row r="1243" spans="10:10" ht="12.75" customHeight="1" x14ac:dyDescent="0.25">
      <c r="J1243" s="10"/>
    </row>
    <row r="1244" spans="10:10" ht="12.75" customHeight="1" x14ac:dyDescent="0.25">
      <c r="J1244" s="10"/>
    </row>
    <row r="1245" spans="10:10" ht="12.75" customHeight="1" x14ac:dyDescent="0.25">
      <c r="J1245" s="10"/>
    </row>
    <row r="1246" spans="10:10" ht="12.75" customHeight="1" x14ac:dyDescent="0.25">
      <c r="J1246" s="10"/>
    </row>
    <row r="1247" spans="10:10" ht="12.75" customHeight="1" x14ac:dyDescent="0.25">
      <c r="J1247" s="10"/>
    </row>
    <row r="1248" spans="10:10" ht="12.75" customHeight="1" x14ac:dyDescent="0.25">
      <c r="J1248" s="10"/>
    </row>
    <row r="1249" spans="10:10" ht="12.75" customHeight="1" x14ac:dyDescent="0.25">
      <c r="J1249" s="10"/>
    </row>
    <row r="1250" spans="10:10" ht="12.75" customHeight="1" x14ac:dyDescent="0.25">
      <c r="J1250" s="10"/>
    </row>
    <row r="1251" spans="10:10" ht="12.75" customHeight="1" x14ac:dyDescent="0.25">
      <c r="J1251" s="10"/>
    </row>
    <row r="1252" spans="10:10" ht="12.75" customHeight="1" x14ac:dyDescent="0.25">
      <c r="J1252" s="10"/>
    </row>
    <row r="1253" spans="10:10" ht="12.75" customHeight="1" x14ac:dyDescent="0.25">
      <c r="J1253" s="10"/>
    </row>
    <row r="1254" spans="10:10" ht="12.75" customHeight="1" x14ac:dyDescent="0.25">
      <c r="J1254" s="10"/>
    </row>
    <row r="1255" spans="10:10" ht="12.75" customHeight="1" x14ac:dyDescent="0.25">
      <c r="J1255" s="10"/>
    </row>
    <row r="1256" spans="10:10" ht="12.75" customHeight="1" x14ac:dyDescent="0.25">
      <c r="J1256" s="10"/>
    </row>
    <row r="1257" spans="10:10" ht="12.75" customHeight="1" x14ac:dyDescent="0.25">
      <c r="J1257" s="10"/>
    </row>
    <row r="1258" spans="10:10" ht="12.75" customHeight="1" x14ac:dyDescent="0.25">
      <c r="J1258" s="10"/>
    </row>
    <row r="1259" spans="10:10" ht="12.75" customHeight="1" x14ac:dyDescent="0.25">
      <c r="J1259" s="10"/>
    </row>
    <row r="1260" spans="10:10" ht="12.75" customHeight="1" x14ac:dyDescent="0.25">
      <c r="J1260" s="10"/>
    </row>
    <row r="1261" spans="10:10" ht="12.75" customHeight="1" x14ac:dyDescent="0.25">
      <c r="J1261" s="10"/>
    </row>
    <row r="1262" spans="10:10" ht="12.75" customHeight="1" x14ac:dyDescent="0.25">
      <c r="J1262" s="10"/>
    </row>
    <row r="1263" spans="10:10" ht="12.75" customHeight="1" x14ac:dyDescent="0.25">
      <c r="J1263" s="10"/>
    </row>
    <row r="1264" spans="10:10" ht="12.75" customHeight="1" x14ac:dyDescent="0.25">
      <c r="J1264" s="10"/>
    </row>
    <row r="1265" spans="10:10" ht="12.75" customHeight="1" x14ac:dyDescent="0.25">
      <c r="J1265" s="10"/>
    </row>
    <row r="1266" spans="10:10" ht="12.75" customHeight="1" x14ac:dyDescent="0.25">
      <c r="J1266" s="10"/>
    </row>
    <row r="1267" spans="10:10" ht="12.75" customHeight="1" x14ac:dyDescent="0.25">
      <c r="J1267" s="10"/>
    </row>
    <row r="1268" spans="10:10" ht="12.75" customHeight="1" x14ac:dyDescent="0.25">
      <c r="J1268" s="10"/>
    </row>
    <row r="1269" spans="10:10" ht="12.75" customHeight="1" x14ac:dyDescent="0.25">
      <c r="J1269" s="10"/>
    </row>
    <row r="1270" spans="10:10" ht="12.75" customHeight="1" x14ac:dyDescent="0.25">
      <c r="J1270" s="10"/>
    </row>
    <row r="1271" spans="10:10" ht="12.75" customHeight="1" x14ac:dyDescent="0.25">
      <c r="J1271" s="10"/>
    </row>
    <row r="1272" spans="10:10" ht="12.75" customHeight="1" x14ac:dyDescent="0.25">
      <c r="J1272" s="10"/>
    </row>
    <row r="1273" spans="10:10" ht="12.75" customHeight="1" x14ac:dyDescent="0.25">
      <c r="J1273" s="10"/>
    </row>
    <row r="1274" spans="10:10" ht="12.75" customHeight="1" x14ac:dyDescent="0.25">
      <c r="J1274" s="10"/>
    </row>
  </sheetData>
  <autoFilter ref="A8:I296">
    <filterColumn colId="1" showButton="0"/>
    <filterColumn colId="6" showButton="0"/>
  </autoFilter>
  <mergeCells count="10">
    <mergeCell ref="I1:J3"/>
    <mergeCell ref="A1:A3"/>
    <mergeCell ref="B1:G1"/>
    <mergeCell ref="B2:G2"/>
    <mergeCell ref="B3:G3"/>
    <mergeCell ref="A301:I301"/>
    <mergeCell ref="A8:A9"/>
    <mergeCell ref="B8:C9"/>
    <mergeCell ref="G8:H9"/>
    <mergeCell ref="E4:F4"/>
  </mergeCells>
  <pageMargins left="0.11811023622047245" right="0.11811023622047245" top="0" bottom="0" header="0" footer="0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Ejec. Consolidada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S.G.C.</dc:creator>
  <cp:lastModifiedBy>Maria</cp:lastModifiedBy>
  <cp:lastPrinted>2024-05-02T21:08:04Z</cp:lastPrinted>
  <dcterms:modified xsi:type="dcterms:W3CDTF">2024-05-02T21:09:44Z</dcterms:modified>
</cp:coreProperties>
</file>