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3" state="hidden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E170" i="1" l="1"/>
  <c r="G283" i="1"/>
  <c r="G193" i="1"/>
  <c r="E192" i="1"/>
  <c r="F192" i="1"/>
  <c r="I192" i="1" s="1"/>
  <c r="D192" i="1"/>
  <c r="D170" i="1" s="1"/>
  <c r="I193" i="1"/>
  <c r="G192" i="1" l="1"/>
  <c r="F170" i="1"/>
  <c r="I127" i="1"/>
  <c r="I126" i="1"/>
  <c r="I124" i="1"/>
  <c r="I117" i="1"/>
  <c r="I116" i="1"/>
  <c r="I115" i="1"/>
  <c r="I120" i="1"/>
  <c r="G120" i="1"/>
  <c r="I113" i="1"/>
  <c r="I110" i="1"/>
  <c r="I109" i="1"/>
  <c r="I108" i="1"/>
  <c r="I105" i="1"/>
  <c r="I104" i="1"/>
  <c r="G109" i="1"/>
  <c r="I82" i="1"/>
  <c r="I78" i="1"/>
  <c r="I79" i="1"/>
  <c r="E60" i="1"/>
  <c r="E70" i="1"/>
  <c r="F70" i="1"/>
  <c r="D70" i="1"/>
  <c r="I76" i="1"/>
  <c r="I75" i="1"/>
  <c r="G76" i="1"/>
  <c r="G63" i="1"/>
  <c r="I55" i="1"/>
  <c r="I35" i="1"/>
  <c r="I24" i="1"/>
  <c r="I27" i="1"/>
  <c r="I25" i="1"/>
  <c r="I21" i="1"/>
  <c r="I20" i="1"/>
  <c r="I17" i="1"/>
  <c r="E22" i="1"/>
  <c r="F22" i="1"/>
  <c r="D22" i="1"/>
  <c r="I29" i="1"/>
  <c r="G29" i="1"/>
  <c r="G28" i="1" s="1"/>
  <c r="F28" i="1"/>
  <c r="E28" i="1"/>
  <c r="D28" i="1"/>
  <c r="D15" i="1"/>
  <c r="E15" i="1"/>
  <c r="D16" i="1"/>
  <c r="I16" i="1"/>
  <c r="E16" i="1"/>
  <c r="F16" i="1"/>
  <c r="G17" i="1"/>
  <c r="G16" i="1" s="1"/>
  <c r="I14" i="1"/>
  <c r="I28" i="1" l="1"/>
  <c r="I284" i="1"/>
  <c r="G284" i="1"/>
  <c r="E23" i="1"/>
  <c r="G25" i="1"/>
  <c r="I206" i="1" l="1"/>
  <c r="G206" i="1"/>
  <c r="D201" i="1"/>
  <c r="E288" i="1" l="1"/>
  <c r="F288" i="1"/>
  <c r="D288" i="1"/>
  <c r="I289" i="1"/>
  <c r="G289" i="1"/>
  <c r="G232" i="1"/>
  <c r="I232" i="1"/>
  <c r="I230" i="1"/>
  <c r="G230" i="1"/>
  <c r="I229" i="1"/>
  <c r="G229" i="1"/>
  <c r="E228" i="1"/>
  <c r="F228" i="1"/>
  <c r="D228" i="1"/>
  <c r="G165" i="1"/>
  <c r="G153" i="1"/>
  <c r="I153" i="1"/>
  <c r="G152" i="1"/>
  <c r="I152" i="1"/>
  <c r="G151" i="1"/>
  <c r="I151" i="1"/>
  <c r="G38" i="1"/>
  <c r="G37" i="1" s="1"/>
  <c r="E37" i="1"/>
  <c r="F37" i="1"/>
  <c r="D37" i="1"/>
  <c r="G35" i="1"/>
  <c r="E34" i="1"/>
  <c r="F34" i="1"/>
  <c r="D34" i="1"/>
  <c r="G21" i="1"/>
  <c r="E19" i="1"/>
  <c r="F19" i="1"/>
  <c r="D19" i="1"/>
  <c r="A11" i="13" l="1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52" i="1"/>
  <c r="G252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47" i="1"/>
  <c r="G52" i="1"/>
  <c r="G51" i="1" s="1"/>
  <c r="G59" i="1"/>
  <c r="E57" i="1"/>
  <c r="F57" i="1"/>
  <c r="D57" i="1"/>
  <c r="E51" i="1"/>
  <c r="F51" i="1"/>
  <c r="D51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15" i="1"/>
  <c r="D313" i="1"/>
  <c r="D312" i="1" s="1"/>
  <c r="D311" i="1" s="1"/>
  <c r="D310" i="1" s="1"/>
  <c r="D306" i="1"/>
  <c r="D295" i="1"/>
  <c r="D291" i="1"/>
  <c r="D286" i="1"/>
  <c r="D280" i="1"/>
  <c r="G30" i="13" l="1"/>
  <c r="E11" i="13"/>
  <c r="G12" i="13"/>
  <c r="H12" i="13"/>
  <c r="H30" i="13"/>
  <c r="D294" i="1"/>
  <c r="D293" i="1" s="1"/>
  <c r="D277" i="1"/>
  <c r="D275" i="1"/>
  <c r="D270" i="1"/>
  <c r="D265" i="1"/>
  <c r="D262" i="1"/>
  <c r="D260" i="1"/>
  <c r="D247" i="1"/>
  <c r="D244" i="1"/>
  <c r="D218" i="1"/>
  <c r="D195" i="1"/>
  <c r="D189" i="1"/>
  <c r="D188" i="1" s="1"/>
  <c r="D173" i="1"/>
  <c r="D171" i="1"/>
  <c r="D163" i="1"/>
  <c r="D160" i="1"/>
  <c r="D159" i="1" s="1"/>
  <c r="D157" i="1"/>
  <c r="D155" i="1"/>
  <c r="D144" i="1"/>
  <c r="D141" i="1"/>
  <c r="D140" i="1" s="1"/>
  <c r="D139" i="1" s="1"/>
  <c r="D136" i="1"/>
  <c r="D132" i="1"/>
  <c r="D129" i="1"/>
  <c r="D122" i="1"/>
  <c r="D119" i="1"/>
  <c r="D107" i="1"/>
  <c r="D103" i="1"/>
  <c r="D97" i="1"/>
  <c r="D90" i="1"/>
  <c r="D83" i="1"/>
  <c r="D77" i="1"/>
  <c r="D66" i="1"/>
  <c r="D60" i="1"/>
  <c r="D53" i="1"/>
  <c r="D47" i="1"/>
  <c r="D44" i="1"/>
  <c r="D32" i="1"/>
  <c r="D30" i="1"/>
  <c r="D23" i="1"/>
  <c r="D18" i="1"/>
  <c r="D46" i="1" l="1"/>
  <c r="G11" i="13"/>
  <c r="E10" i="13"/>
  <c r="H11" i="13"/>
  <c r="D264" i="1"/>
  <c r="D246" i="1"/>
  <c r="D194" i="1" s="1"/>
  <c r="D143" i="1"/>
  <c r="D102" i="1"/>
  <c r="D56" i="1"/>
  <c r="D13" i="1"/>
  <c r="D12" i="1" s="1"/>
  <c r="G268" i="1"/>
  <c r="G250" i="1"/>
  <c r="G242" i="1"/>
  <c r="G238" i="1"/>
  <c r="G236" i="1"/>
  <c r="G226" i="1"/>
  <c r="G222" i="1"/>
  <c r="G213" i="1"/>
  <c r="G211" i="1"/>
  <c r="E173" i="1"/>
  <c r="G186" i="1"/>
  <c r="E132" i="1"/>
  <c r="F132" i="1"/>
  <c r="G10" i="13" l="1"/>
  <c r="H10" i="13"/>
  <c r="D40" i="1"/>
  <c r="D138" i="1"/>
  <c r="G100" i="1"/>
  <c r="E97" i="1"/>
  <c r="G99" i="1"/>
  <c r="F44" i="1"/>
  <c r="E44" i="1"/>
  <c r="G45" i="1"/>
  <c r="D39" i="1" l="1"/>
  <c r="D11" i="1" s="1"/>
  <c r="D10" i="1" s="1"/>
  <c r="G44" i="1"/>
  <c r="G271" i="1" l="1"/>
  <c r="F270" i="1"/>
  <c r="E270" i="1"/>
  <c r="G267" i="1"/>
  <c r="G266" i="1"/>
  <c r="F265" i="1"/>
  <c r="E265" i="1"/>
  <c r="G248" i="1"/>
  <c r="G249" i="1"/>
  <c r="F247" i="1"/>
  <c r="E247" i="1"/>
  <c r="G212" i="1"/>
  <c r="G178" i="1"/>
  <c r="E163" i="1"/>
  <c r="G168" i="1"/>
  <c r="G166" i="1"/>
  <c r="F160" i="1"/>
  <c r="E160" i="1"/>
  <c r="E107" i="1"/>
  <c r="G112" i="1"/>
  <c r="G74" i="1"/>
  <c r="G26" i="1"/>
  <c r="I265" i="1" l="1"/>
  <c r="G247" i="1"/>
  <c r="E218" i="1" l="1"/>
  <c r="G224" i="1"/>
  <c r="G87" i="1" l="1"/>
  <c r="G86" i="1" l="1"/>
  <c r="E83" i="1"/>
  <c r="G225" i="1" l="1"/>
  <c r="G209" i="1"/>
  <c r="G208" i="1"/>
  <c r="G207" i="1"/>
  <c r="I207" i="1"/>
  <c r="G203" i="1"/>
  <c r="F201" i="1"/>
  <c r="E201" i="1"/>
  <c r="G202" i="1"/>
  <c r="G175" i="1"/>
  <c r="G149" i="1"/>
  <c r="I149" i="1"/>
  <c r="G147" i="1"/>
  <c r="G110" i="1"/>
  <c r="G67" i="1"/>
  <c r="F66" i="1"/>
  <c r="E66" i="1"/>
  <c r="F195" i="1" l="1"/>
  <c r="E195" i="1"/>
  <c r="G196" i="1"/>
  <c r="G254" i="1" l="1"/>
  <c r="G253" i="1"/>
  <c r="G235" i="1"/>
  <c r="G221" i="1"/>
  <c r="G214" i="1"/>
  <c r="G185" i="1"/>
  <c r="G184" i="1"/>
  <c r="F144" i="1"/>
  <c r="E144" i="1"/>
  <c r="G145" i="1"/>
  <c r="E53" i="1"/>
  <c r="F114" i="1"/>
  <c r="G117" i="1"/>
  <c r="E114" i="1"/>
  <c r="G115" i="1"/>
  <c r="G114" i="1" l="1"/>
  <c r="E77" i="1"/>
  <c r="E47" i="1"/>
  <c r="E46" i="1" s="1"/>
  <c r="G273" i="1"/>
  <c r="G234" i="1"/>
  <c r="G199" i="1"/>
  <c r="G198" i="1"/>
  <c r="F163" i="1"/>
  <c r="G164" i="1"/>
  <c r="G135" i="1"/>
  <c r="G118" i="1"/>
  <c r="F107" i="1"/>
  <c r="G111" i="1"/>
  <c r="F83" i="1"/>
  <c r="G89" i="1"/>
  <c r="F77" i="1"/>
  <c r="G81" i="1"/>
  <c r="G72" i="1"/>
  <c r="I71" i="1"/>
  <c r="G71" i="1"/>
  <c r="G62" i="1"/>
  <c r="F23" i="1"/>
  <c r="G23" i="1" l="1"/>
  <c r="G128" i="1" l="1"/>
  <c r="G125" i="1"/>
  <c r="G124" i="1"/>
  <c r="G123" i="1"/>
  <c r="F122" i="1"/>
  <c r="E122" i="1"/>
  <c r="F103" i="1"/>
  <c r="E103" i="1"/>
  <c r="G104" i="1"/>
  <c r="F60" i="1"/>
  <c r="G60" i="1" s="1"/>
  <c r="G65" i="1"/>
  <c r="G36" i="1"/>
  <c r="G34" i="1" s="1"/>
  <c r="G33" i="1"/>
  <c r="G32" i="1" s="1"/>
  <c r="G31" i="1"/>
  <c r="G27" i="1"/>
  <c r="F32" i="1"/>
  <c r="E32" i="1"/>
  <c r="F280" i="1" l="1"/>
  <c r="E280" i="1"/>
  <c r="G282" i="1"/>
  <c r="G281" i="1"/>
  <c r="F277" i="1"/>
  <c r="E277" i="1"/>
  <c r="G279" i="1"/>
  <c r="G259" i="1"/>
  <c r="G132" i="1"/>
  <c r="G134" i="1"/>
  <c r="F129" i="1"/>
  <c r="E129" i="1"/>
  <c r="G130" i="1"/>
  <c r="G126" i="1"/>
  <c r="F119" i="1"/>
  <c r="E119" i="1"/>
  <c r="G116" i="1"/>
  <c r="G105" i="1"/>
  <c r="F97" i="1"/>
  <c r="G98" i="1"/>
  <c r="F90" i="1"/>
  <c r="E90" i="1"/>
  <c r="G96" i="1"/>
  <c r="G95" i="1"/>
  <c r="G93" i="1"/>
  <c r="G92" i="1"/>
  <c r="G88" i="1"/>
  <c r="G85" i="1"/>
  <c r="G84" i="1"/>
  <c r="G82" i="1"/>
  <c r="G75" i="1"/>
  <c r="G69" i="1"/>
  <c r="G58" i="1"/>
  <c r="G57" i="1" s="1"/>
  <c r="G49" i="1"/>
  <c r="G50" i="1"/>
  <c r="G48" i="1"/>
  <c r="I47" i="1" l="1"/>
  <c r="I57" i="1"/>
  <c r="G66" i="1"/>
  <c r="I132" i="1"/>
  <c r="I114" i="1"/>
  <c r="G47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95" i="1"/>
  <c r="I292" i="1"/>
  <c r="G292" i="1"/>
  <c r="F291" i="1"/>
  <c r="E291" i="1"/>
  <c r="F218" i="1"/>
  <c r="I274" i="1"/>
  <c r="G274" i="1"/>
  <c r="I269" i="1"/>
  <c r="I272" i="1"/>
  <c r="G269" i="1"/>
  <c r="G272" i="1"/>
  <c r="G255" i="1"/>
  <c r="G237" i="1"/>
  <c r="I237" i="1"/>
  <c r="G227" i="1"/>
  <c r="I227" i="1"/>
  <c r="G223" i="1"/>
  <c r="I223" i="1"/>
  <c r="G220" i="1"/>
  <c r="G210" i="1"/>
  <c r="I210" i="1"/>
  <c r="I197" i="1"/>
  <c r="I200" i="1"/>
  <c r="G197" i="1"/>
  <c r="G200" i="1"/>
  <c r="F171" i="1"/>
  <c r="E171" i="1"/>
  <c r="I172" i="1"/>
  <c r="G172" i="1"/>
  <c r="I190" i="1"/>
  <c r="G190" i="1"/>
  <c r="F189" i="1"/>
  <c r="F188" i="1" s="1"/>
  <c r="E189" i="1"/>
  <c r="F173" i="1"/>
  <c r="G187" i="1"/>
  <c r="I187" i="1"/>
  <c r="G183" i="1"/>
  <c r="I183" i="1"/>
  <c r="G182" i="1"/>
  <c r="I182" i="1"/>
  <c r="G181" i="1"/>
  <c r="I181" i="1"/>
  <c r="G180" i="1"/>
  <c r="I180" i="1"/>
  <c r="G179" i="1"/>
  <c r="I179" i="1"/>
  <c r="I176" i="1"/>
  <c r="I177" i="1"/>
  <c r="G174" i="1"/>
  <c r="G176" i="1"/>
  <c r="G177" i="1"/>
  <c r="G150" i="1"/>
  <c r="I150" i="1"/>
  <c r="G154" i="1"/>
  <c r="E30" i="1"/>
  <c r="G14" i="1"/>
  <c r="G20" i="1"/>
  <c r="G24" i="1"/>
  <c r="E18" i="1"/>
  <c r="G30" i="1"/>
  <c r="G22" i="1" s="1"/>
  <c r="F30" i="1"/>
  <c r="H15" i="1"/>
  <c r="I31" i="1"/>
  <c r="I36" i="1"/>
  <c r="I54" i="1"/>
  <c r="I61" i="1"/>
  <c r="I64" i="1"/>
  <c r="I68" i="1"/>
  <c r="I73" i="1"/>
  <c r="I80" i="1"/>
  <c r="I91" i="1"/>
  <c r="I101" i="1"/>
  <c r="I106" i="1"/>
  <c r="I121" i="1"/>
  <c r="I131" i="1"/>
  <c r="I137" i="1"/>
  <c r="I146" i="1"/>
  <c r="I148" i="1"/>
  <c r="I158" i="1"/>
  <c r="I161" i="1"/>
  <c r="I167" i="1"/>
  <c r="I169" i="1"/>
  <c r="I174" i="1"/>
  <c r="I191" i="1"/>
  <c r="I204" i="1"/>
  <c r="I205" i="1"/>
  <c r="I215" i="1"/>
  <c r="I216" i="1"/>
  <c r="I219" i="1"/>
  <c r="I220" i="1"/>
  <c r="I231" i="1"/>
  <c r="I233" i="1"/>
  <c r="I240" i="1"/>
  <c r="I243" i="1"/>
  <c r="I251" i="1"/>
  <c r="I257" i="1"/>
  <c r="I258" i="1"/>
  <c r="I263" i="1"/>
  <c r="I276" i="1"/>
  <c r="I278" i="1"/>
  <c r="I285" i="1"/>
  <c r="I290" i="1"/>
  <c r="I296" i="1"/>
  <c r="I297" i="1"/>
  <c r="I298" i="1"/>
  <c r="I299" i="1"/>
  <c r="I304" i="1"/>
  <c r="I305" i="1"/>
  <c r="I307" i="1"/>
  <c r="I308" i="1"/>
  <c r="I309" i="1"/>
  <c r="I314" i="1"/>
  <c r="G43" i="1"/>
  <c r="G54" i="1"/>
  <c r="G55" i="1"/>
  <c r="G61" i="1"/>
  <c r="G64" i="1"/>
  <c r="G68" i="1"/>
  <c r="G73" i="1"/>
  <c r="G70" i="1" s="1"/>
  <c r="G78" i="1"/>
  <c r="G79" i="1"/>
  <c r="G80" i="1"/>
  <c r="G91" i="1"/>
  <c r="G94" i="1"/>
  <c r="G101" i="1"/>
  <c r="G106" i="1"/>
  <c r="G108" i="1"/>
  <c r="G113" i="1"/>
  <c r="G121" i="1"/>
  <c r="G127" i="1"/>
  <c r="G131" i="1"/>
  <c r="G137" i="1"/>
  <c r="G142" i="1"/>
  <c r="G146" i="1"/>
  <c r="G148" i="1"/>
  <c r="G156" i="1"/>
  <c r="G158" i="1"/>
  <c r="G161" i="1"/>
  <c r="G160" i="1" s="1"/>
  <c r="G167" i="1"/>
  <c r="G169" i="1"/>
  <c r="G191" i="1"/>
  <c r="G204" i="1"/>
  <c r="G205" i="1"/>
  <c r="G215" i="1"/>
  <c r="G216" i="1"/>
  <c r="G217" i="1"/>
  <c r="G219" i="1"/>
  <c r="G231" i="1"/>
  <c r="G233" i="1"/>
  <c r="G239" i="1"/>
  <c r="G240" i="1"/>
  <c r="G241" i="1"/>
  <c r="G243" i="1"/>
  <c r="G245" i="1"/>
  <c r="G251" i="1"/>
  <c r="H251" i="1" s="1"/>
  <c r="G256" i="1"/>
  <c r="G257" i="1"/>
  <c r="G258" i="1"/>
  <c r="G261" i="1"/>
  <c r="G263" i="1"/>
  <c r="G276" i="1"/>
  <c r="G278" i="1"/>
  <c r="G285" i="1"/>
  <c r="G287" i="1"/>
  <c r="G290" i="1"/>
  <c r="G288" i="1" s="1"/>
  <c r="G296" i="1"/>
  <c r="G297" i="1"/>
  <c r="G298" i="1"/>
  <c r="G299" i="1"/>
  <c r="G300" i="1"/>
  <c r="G301" i="1"/>
  <c r="G302" i="1"/>
  <c r="G303" i="1"/>
  <c r="G304" i="1"/>
  <c r="G305" i="1"/>
  <c r="G307" i="1"/>
  <c r="G308" i="1"/>
  <c r="G309" i="1"/>
  <c r="G314" i="1"/>
  <c r="G316" i="1"/>
  <c r="F315" i="1"/>
  <c r="F313" i="1"/>
  <c r="F312" i="1" s="1"/>
  <c r="F311" i="1" s="1"/>
  <c r="F306" i="1"/>
  <c r="F295" i="1"/>
  <c r="F286" i="1"/>
  <c r="F275" i="1"/>
  <c r="F262" i="1"/>
  <c r="F260" i="1"/>
  <c r="F244" i="1"/>
  <c r="F157" i="1"/>
  <c r="F155" i="1"/>
  <c r="F141" i="1"/>
  <c r="F140" i="1" s="1"/>
  <c r="F139" i="1" s="1"/>
  <c r="F136" i="1"/>
  <c r="F56" i="1"/>
  <c r="F53" i="1"/>
  <c r="F46" i="1" s="1"/>
  <c r="F42" i="1"/>
  <c r="F41" i="1" s="1"/>
  <c r="E315" i="1"/>
  <c r="E313" i="1"/>
  <c r="E312" i="1" s="1"/>
  <c r="E306" i="1"/>
  <c r="E286" i="1"/>
  <c r="E275" i="1"/>
  <c r="E262" i="1"/>
  <c r="E244" i="1"/>
  <c r="E260" i="1"/>
  <c r="E159" i="1"/>
  <c r="E157" i="1"/>
  <c r="E155" i="1"/>
  <c r="E141" i="1"/>
  <c r="E140" i="1" s="1"/>
  <c r="E136" i="1"/>
  <c r="E42" i="1"/>
  <c r="I22" i="1" l="1"/>
  <c r="G228" i="1"/>
  <c r="I46" i="1"/>
  <c r="F102" i="1"/>
  <c r="F40" i="1" s="1"/>
  <c r="G42" i="1"/>
  <c r="I275" i="1"/>
  <c r="I195" i="1"/>
  <c r="E102" i="1"/>
  <c r="E294" i="1"/>
  <c r="E293" i="1" s="1"/>
  <c r="G195" i="1"/>
  <c r="G291" i="1"/>
  <c r="I291" i="1"/>
  <c r="G270" i="1"/>
  <c r="I270" i="1"/>
  <c r="G19" i="1"/>
  <c r="E56" i="1"/>
  <c r="G56" i="1" s="1"/>
  <c r="I119" i="1"/>
  <c r="I160" i="1"/>
  <c r="G265" i="1"/>
  <c r="G189" i="1"/>
  <c r="G280" i="1"/>
  <c r="F246" i="1"/>
  <c r="F194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306" i="1"/>
  <c r="F264" i="1"/>
  <c r="E264" i="1"/>
  <c r="G262" i="1"/>
  <c r="G260" i="1"/>
  <c r="I228" i="1"/>
  <c r="G218" i="1"/>
  <c r="G201" i="1"/>
  <c r="G173" i="1"/>
  <c r="G157" i="1"/>
  <c r="I288" i="1"/>
  <c r="G77" i="1"/>
  <c r="G122" i="1"/>
  <c r="I157" i="1"/>
  <c r="G244" i="1"/>
  <c r="G163" i="1"/>
  <c r="G136" i="1"/>
  <c r="F310" i="1"/>
  <c r="E246" i="1"/>
  <c r="I295" i="1"/>
  <c r="G315" i="1"/>
  <c r="I173" i="1"/>
  <c r="I262" i="1"/>
  <c r="I163" i="1"/>
  <c r="I129" i="1"/>
  <c r="G53" i="1"/>
  <c r="G46" i="1" s="1"/>
  <c r="I103" i="1"/>
  <c r="G155" i="1"/>
  <c r="I97" i="1"/>
  <c r="I189" i="1"/>
  <c r="G286" i="1"/>
  <c r="G119" i="1"/>
  <c r="I218" i="1"/>
  <c r="I280" i="1"/>
  <c r="G144" i="1"/>
  <c r="F159" i="1"/>
  <c r="G159" i="1" s="1"/>
  <c r="I144" i="1"/>
  <c r="I136" i="1"/>
  <c r="I122" i="1"/>
  <c r="I107" i="1"/>
  <c r="G107" i="1"/>
  <c r="G97" i="1"/>
  <c r="G90" i="1"/>
  <c r="I90" i="1"/>
  <c r="I77" i="1"/>
  <c r="I66" i="1"/>
  <c r="I60" i="1"/>
  <c r="G140" i="1"/>
  <c r="E139" i="1"/>
  <c r="E143" i="1"/>
  <c r="G312" i="1"/>
  <c r="E311" i="1"/>
  <c r="I53" i="1"/>
  <c r="G103" i="1"/>
  <c r="E188" i="1"/>
  <c r="F294" i="1"/>
  <c r="G313" i="1"/>
  <c r="I313" i="1"/>
  <c r="I247" i="1"/>
  <c r="I70" i="1"/>
  <c r="G277" i="1"/>
  <c r="I201" i="1"/>
  <c r="G141" i="1"/>
  <c r="I312" i="1"/>
  <c r="E41" i="1"/>
  <c r="G295" i="1"/>
  <c r="I277" i="1"/>
  <c r="G83" i="1"/>
  <c r="G275" i="1"/>
  <c r="I34" i="1"/>
  <c r="G129" i="1"/>
  <c r="G306" i="1"/>
  <c r="I30" i="1"/>
  <c r="F18" i="1"/>
  <c r="G18" i="1" l="1"/>
  <c r="G15" i="1" s="1"/>
  <c r="F15" i="1"/>
  <c r="E40" i="1"/>
  <c r="E13" i="1"/>
  <c r="E12" i="1" s="1"/>
  <c r="G294" i="1"/>
  <c r="G246" i="1"/>
  <c r="G188" i="1"/>
  <c r="E194" i="1"/>
  <c r="I194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59" i="1"/>
  <c r="I264" i="1"/>
  <c r="I188" i="1"/>
  <c r="G264" i="1"/>
  <c r="I246" i="1"/>
  <c r="F143" i="1"/>
  <c r="F138" i="1" s="1"/>
  <c r="G102" i="1"/>
  <c r="I102" i="1"/>
  <c r="E310" i="1"/>
  <c r="G311" i="1"/>
  <c r="I311" i="1"/>
  <c r="F293" i="1"/>
  <c r="I293" i="1" s="1"/>
  <c r="I294" i="1"/>
  <c r="G139" i="1"/>
  <c r="I56" i="1"/>
  <c r="I171" i="1"/>
  <c r="G171" i="1"/>
  <c r="G170" i="1" s="1"/>
  <c r="G41" i="1"/>
  <c r="G40" i="1" l="1"/>
  <c r="E138" i="1"/>
  <c r="G194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43" i="1"/>
  <c r="F39" i="1"/>
  <c r="G143" i="1"/>
  <c r="I170" i="1"/>
  <c r="I40" i="1"/>
  <c r="G293" i="1"/>
  <c r="G310" i="1"/>
  <c r="I310" i="1"/>
  <c r="F13" i="1"/>
  <c r="G13" i="1" s="1"/>
  <c r="E39" i="1" l="1"/>
  <c r="G39" i="1" s="1"/>
  <c r="F10" i="2"/>
  <c r="G180" i="2"/>
  <c r="I27" i="2"/>
  <c r="G12" i="2"/>
  <c r="E11" i="2"/>
  <c r="I11" i="2" s="1"/>
  <c r="G138" i="1"/>
  <c r="I138" i="1"/>
  <c r="F12" i="1"/>
  <c r="G12" i="1" s="1"/>
  <c r="I13" i="1"/>
  <c r="E11" i="1" l="1"/>
  <c r="I39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<sst xmlns="http://schemas.openxmlformats.org/spreadsheetml/2006/main" count="1590" uniqueCount="571">
  <si>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</si>
  <si>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</si>
  <si>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</si>
  <si>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</si>
  <si>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</si>
  <si>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</si>
  <si>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</si>
  <si>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</si>
  <si>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</si>
  <si>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</si>
  <si>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</si>
  <si>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</si>
  <si>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</si>
  <si>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</si>
  <si>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</si>
  <si>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</si>
  <si>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</si>
  <si>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</si>
  <si>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</si>
  <si>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</si>
  <si>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</si>
  <si>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</si>
  <si>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</si>
  <si>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</si>
  <si>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</si>
  <si>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</si>
  <si>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</si>
  <si>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</si>
  <si>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</si>
  <si>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</si>
  <si>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</si>
  <si>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</si>
  <si>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</si>
  <si>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</si>
  <si>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</si>
  <si>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</si>
  <si>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</si>
  <si>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</si>
  <si>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</si>
  <si>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</si>
  <si>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</si>
  <si>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</si>
  <si>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</si>
  <si>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</si>
  <si>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</si>
  <si>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</si>
  <si>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</si>
  <si>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</si>
  <si>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</si>
  <si>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</si>
  <si>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</si>
  <si>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</si>
  <si>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</si>
  <si>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</si>
  <si>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</si>
  <si>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</si>
  <si>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</si>
  <si>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</si>
  <si>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</si>
  <si>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</si>
  <si>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</si>
  <si>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</si>
  <si>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</si>
  <si>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</si>
  <si>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</si>
  <si>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</si>
  <si>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</si>
  <si>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</si>
  <si>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</si>
  <si>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</si>
  <si>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</si>
  <si>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</si>
  <si>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</si>
  <si>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</si>
  <si>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</si>
  <si>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</si>
  <si>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</si>
  <si>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</si>
  <si>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</si>
  <si>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</si>
  <si>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</si>
  <si>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</si>
  <si>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</si>
  <si>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</si>
  <si>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</si>
  <si>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</si>
  <si>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</si>
  <si>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</si>
  <si>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</si>
  <si>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</si>
  <si>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</si>
  <si>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</si>
  <si>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</si>
  <si>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</si>
  <si>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</si>
  <si>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</si>
  <si>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</si>
  <si>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</si>
  <si>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</si>
  <si>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</si>
  <si>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</si>
  <si>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</si>
  <si>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</si>
  <si>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</si>
  <si>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</si>
  <si>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</si>
  <si>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</si>
  <si>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</si>
  <si>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</si>
  <si>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</si>
  <si>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</si>
  <si>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</si>
  <si>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</si>
  <si>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</si>
  <si>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</si>
  <si>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</si>
  <si>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</si>
  <si>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</si>
  <si>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</si>
  <si>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</si>
  <si>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</si>
  <si>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</si>
  <si>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</si>
  <si>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</si>
  <si>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</si>
  <si>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</si>
  <si>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</si>
  <si>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</si>
  <si>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</si>
  <si>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</si>
  <si>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</si>
  <si>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</si>
  <si>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</si>
  <si>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</si>
  <si>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</si>
  <si>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</si>
  <si>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</si>
  <si>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</si>
  <si>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</si>
  <si>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</si>
  <si>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</si>
  <si>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</si>
  <si>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</si>
  <si>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</si>
  <si>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</si>
  <si>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</si>
  <si>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</si>
  <si>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</si>
  <si>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</si>
  <si>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</si>
  <si>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</si>
  <si>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</si>
  <si>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</si>
  <si>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</si>
  <si>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</si>
  <si>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</si>
  <si>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</si>
  <si>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</si>
  <si>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</si>
  <si>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</si>
  <si>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</si>
  <si>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</si>
  <si>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</si>
  <si>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</si>
  <si>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</si>
  <si>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</si>
  <si>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</si>
  <si>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</si>
  <si>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</si>
  <si>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</si>
  <si>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</si>
  <si>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</si>
  <si>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</si>
  <si>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</si>
  <si>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</si>
  <si>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</si>
  <si>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</si>
  <si>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</si>
  <si>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</si>
  <si>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</si>
  <si>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</si>
  <si>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</si>
  <si>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</si>
  <si>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</si>
  <si>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</si>
  <si>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</si>
  <si>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</si>
  <si>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</si>
  <si>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</si>
  <si>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</si>
  <si>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</si>
  <si>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</si>
  <si>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</si>
  <si>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</si>
  <si>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</si>
  <si>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</si>
  <si>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</si>
  <si>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</si>
  <si>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</si>
  <si>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</si>
  <si>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</si>
  <si>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</si>
  <si>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</si>
  <si>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</si>
  <si>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</si>
  <si>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</si>
  <si>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</si>
  <si>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</si>
  <si>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</si>
  <si>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</si>
  <si>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</si>
  <si>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</si>
  <si>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</si>
  <si>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</si>
  <si>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</si>
  <si>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</si>
  <si>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</si>
  <si>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</si>
  <si>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</si>
  <si>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</si>
  <si>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</si>
  <si>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</si>
  <si>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</si>
  <si>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</si>
  <si>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</si>
  <si>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</si>
  <si>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</si>
  <si>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</si>
  <si>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</si>
  <si>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</si>
  <si>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</si>
  <si>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</si>
  <si>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</si>
  <si>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</si>
  <si>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</si>
  <si>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</si>
  <si>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</si>
  <si>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</si>
  <si>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</si>
  <si>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</si>
  <si>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</si>
  <si>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</si>
  <si>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</si>
  <si>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</si>
  <si>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</si>
  <si>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</si>
  <si>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</si>
  <si>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</si>
  <si>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</si>
  <si>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</si>
  <si>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</si>
  <si>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</si>
  <si>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</si>
  <si>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</si>
  <si>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</si>
  <si>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</si>
  <si>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</si>
  <si>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</si>
  <si>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</si>
  <si>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</si>
  <si>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</si>
  <si>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</si>
  <si>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</si>
  <si>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</si>
  <si>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</si>
  <si>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</si>
  <si>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</si>
  <si>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</si>
  <si>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</si>
  <si>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</si>
  <si>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</si>
  <si>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</si>
  <si>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</si>
  <si>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</si>
  <si>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</si>
  <si>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</si>
  <si>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</si>
  <si>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</si>
  <si>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</si>
  <si>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</si>
  <si>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</si>
  <si>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</si>
  <si>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</si>
  <si>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</si>
  <si>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</si>
  <si>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</si>
  <si>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</si>
  <si>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</si>
  <si>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</si>
  <si>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</si>
  <si>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</si>
  <si>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</si>
  <si>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</si>
  <si>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</si>
  <si>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</si>
  <si>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</si>
  <si>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</si>
  <si>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</si>
  <si>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</si>
  <si>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</si>
  <si>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</si>
  <si>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</si>
  <si>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</si>
  <si>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</si>
  <si>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</si>
  <si>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</si>
  <si>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</si>
  <si>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</si>
  <si>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</si>
  <si>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</si>
  <si>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</si>
  <si>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</si>
  <si>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</si>
  <si>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</si>
  <si>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</si>
  <si>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</si>
  <si>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</si>
  <si>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</si>
  <si>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</si>
  <si>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</si>
  <si>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</si>
  <si>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</si>
  <si>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</si>
  <si>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</si>
  <si>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</si>
  <si>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</si>
  <si>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</si>
  <si>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</si>
  <si>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</si>
  <si>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</si>
  <si>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</si>
  <si>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</si>
  <si>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</si>
  <si>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</si>
  <si>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</si>
  <si>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</si>
  <si>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</si>
  <si>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</si>
  <si>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</si>
  <si>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</si>
  <si>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</si>
  <si>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</si>
  <si>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</si>
  <si>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</si>
  <si>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</si>
  <si>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</si>
  <si>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</si>
  <si>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</si>
  <si>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</si>
  <si>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</si>
  <si>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</si>
  <si>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</si>
  <si>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</si>
  <si>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</si>
  <si>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</si>
  <si>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</si>
  <si>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</si>
  <si>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</si>
  <si>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</si>
  <si>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</si>
  <si>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</si>
  <si>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</si>
  <si>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</si>
  <si>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</si>
  <si>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</si>
  <si>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</si>
  <si>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</si>
  <si>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</si>
  <si>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</si>
  <si>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</si>
  <si>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</si>
  <si>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</si>
  <si>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</si>
  <si>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</si>
  <si>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</si>
  <si>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</si>
  <si>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</si>
  <si>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</si>
  <si>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</si>
  <si>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</si>
  <si>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</si>
  <si>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</si>
  <si>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</si>
  <si>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</si>
  <si>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</si>
  <si>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</si>
  <si>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</si>
  <si>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</si>
  <si>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</si>
  <si>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</si>
  <si>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</si>
  <si>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</si>
  <si>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</si>
  <si>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</si>
  <si>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</si>
  <si>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</si>
  <si>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</si>
  <si>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</si>
  <si>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</si>
  <si>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</si>
  <si>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</si>
  <si>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</si>
  <si>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</si>
  <si>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</si>
  <si>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</si>
  <si>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</si>
  <si>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</si>
  <si>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</si>
  <si>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</si>
  <si>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</si>
  <si>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</si>
  <si>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</si>
  <si>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</si>
  <si>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</si>
  <si>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</si>
  <si>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</si>
  <si>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</si>
  <si>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</si>
  <si>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</si>
  <si>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</si>
  <si>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</si>
  <si>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</si>
  <si>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</si>
  <si>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</si>
  <si>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</si>
  <si>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</si>
  <si>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</si>
  <si>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</si>
  <si>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</si>
  <si>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</si>
  <si>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</si>
  <si>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</si>
  <si>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</si>
  <si>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</si>
  <si>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</si>
  <si>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</si>
  <si>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</si>
  <si>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</si>
  <si>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</si>
  <si>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</si>
  <si>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</si>
  <si>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</si>
  <si>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</si>
  <si>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</si>
  <si>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</si>
  <si>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</si>
  <si>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</si>
  <si>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</si>
  <si>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</si>
  <si>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</si>
  <si>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</si>
  <si>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</si>
  <si>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</si>
  <si>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</si>
  <si>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</si>
  <si>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</si>
  <si>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</si>
  <si>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</si>
  <si>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</si>
  <si>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</si>
  <si>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</si>
  <si>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</si>
  <si>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</si>
  <si>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</si>
  <si>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</si>
  <si>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</si>
  <si>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</si>
  <si>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</si>
  <si>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</si>
  <si>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</si>
  <si>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</si>
  <si>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</si>
  <si>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</si>
  <si>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</si>
  <si>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</si>
  <si>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</si>
  <si>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</si>
  <si>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</si>
  <si>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</si>
  <si>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</si>
  <si>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</si>
  <si>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</si>
  <si>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</si>
  <si>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</si>
  <si>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</si>
  <si>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</si>
  <si>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</si>
  <si>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</si>
  <si>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</si>
  <si>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</si>
  <si>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</si>
  <si>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</si>
  <si>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</si>
  <si>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</si>
  <si>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</si>
  <si>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</si>
  <si>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</si>
  <si>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</si>
  <si>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</si>
  <si>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</si>
  <si>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</si>
  <si>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</si>
  <si>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</si>
  <si>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</si>
  <si>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</si>
  <si>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</si>
  <si>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</si>
  <si>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</si>
  <si>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</si>
  <si>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</si>
  <si>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</si>
  <si>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</si>
  <si>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</si>
  <si>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</si>
  <si>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</si>
  <si>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</si>
  <si>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</si>
  <si>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</si>
  <si>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</si>
  <si>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</si>
  <si>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</si>
  <si>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</si>
  <si>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</si>
  <si>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</si>
  <si>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</si>
  <si>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</si>
  <si>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</si>
  <si>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</si>
  <si>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</si>
  <si>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</si>
  <si>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</si>
  <si>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</si>
  <si>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</si>
  <si>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</si>
  <si>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</si>
  <si>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</si>
  <si>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</si>
  <si>
    <t>0202020803010405</t>
  </si>
  <si>
    <t>SERVICIOS DE DISEÑO Y DESARROLLO DE LA TECNOLOGÍA</t>
  </si>
  <si>
    <t>02020209060205</t>
  </si>
  <si>
    <t>SERVICIOS PROMOCION Y PRESENTACION DE ARTES</t>
  </si>
  <si>
    <t>02020209040905</t>
  </si>
  <si>
    <t>OTROS SERVICIOS DE PROTECCIÓN MEDIO AMBIENTE</t>
  </si>
  <si>
    <t xml:space="preserve">ACT SEP </t>
  </si>
  <si>
    <t>02010104030105</t>
  </si>
  <si>
    <t xml:space="preserve">MOTORES Y TURBINAS Y SUS PARTES </t>
  </si>
  <si>
    <t>02020102070105</t>
  </si>
  <si>
    <t>02020103020205</t>
  </si>
  <si>
    <t>LIBROS IMPRESOS</t>
  </si>
  <si>
    <t>02020104030105</t>
  </si>
  <si>
    <t>02020209060505</t>
  </si>
  <si>
    <t>SERVICIOS DEPORTIVOS Y DEPORTES RECREATIVOS</t>
  </si>
  <si>
    <t>02010103010405</t>
  </si>
  <si>
    <t>TABLERO Y PANELES RECURSOS PROPIOS</t>
  </si>
  <si>
    <t>0201010301</t>
  </si>
  <si>
    <t>PRODUCTOS DE MADERA CORCHO, CESTERÍA Y ESPARCERIA</t>
  </si>
  <si>
    <t>0201010404</t>
  </si>
  <si>
    <t>MAQUINAS PARA USO ESPECIALES</t>
  </si>
  <si>
    <t>APARATOS PARA USOS DOMESTICOS Y SUS PARTES PIESZAS Y ACCESORIOS</t>
  </si>
  <si>
    <t>02010104040805</t>
  </si>
  <si>
    <t>02020102080205</t>
  </si>
  <si>
    <t>PRENDAS DE VESTIR</t>
  </si>
  <si>
    <t>02020103020505</t>
  </si>
  <si>
    <t>MAPAS IMPRESOS,  MUSICA IMPRESA EN MANUSCRITO</t>
  </si>
  <si>
    <t>02020103040705</t>
  </si>
  <si>
    <t>PLASTICOS EN FORMAS PRIMARIAS</t>
  </si>
  <si>
    <t>PERIODO:____SEPTIEMBRE DE 2023____</t>
  </si>
  <si>
    <t>0202020703</t>
  </si>
  <si>
    <t>SERVICIO DE ARRENDAMIENTO O ALQUILER</t>
  </si>
  <si>
    <t>020202107030105</t>
  </si>
  <si>
    <t>02020209060501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</si>
</sst>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164" fontId="18" fillId="0" borderId="4" xfId="0" applyNumberFormat="1" applyFont="1" applyFill="1" applyBorder="1" applyAlignment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3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4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6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1" t="s">
        <v>24</v>
      </c>
      <c r="B192" s="72"/>
      <c r="C192" s="72"/>
      <c r="D192" s="72"/>
      <c r="E192" s="72"/>
      <c r="F192" s="72"/>
      <c r="G192" s="72"/>
      <c r="H192" s="72"/>
      <c r="I192" s="72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E126" sqref="E126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6"/>
      <c r="C1" s="75" t="s">
        <v>0</v>
      </c>
      <c r="D1" s="76"/>
      <c r="E1" s="76"/>
      <c r="F1" s="76"/>
      <c r="G1" s="76"/>
      <c r="H1" s="77"/>
      <c r="I1" s="7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7"/>
      <c r="C2" s="75" t="s">
        <v>1</v>
      </c>
      <c r="D2" s="76"/>
      <c r="E2" s="76"/>
      <c r="F2" s="76"/>
      <c r="G2" s="76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7"/>
      <c r="C3" s="83" t="s">
        <v>2</v>
      </c>
      <c r="D3" s="74"/>
      <c r="E3" s="74"/>
      <c r="F3" s="74"/>
      <c r="G3" s="74"/>
      <c r="H3" s="81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4" t="s">
        <v>6</v>
      </c>
      <c r="F4" s="85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36081916367</v>
      </c>
      <c r="F10" s="36">
        <f>+F11+F269+F286</f>
        <v>26171328681</v>
      </c>
      <c r="G10" s="36">
        <f>+E10-F10</f>
        <v>9910587686</v>
      </c>
      <c r="H10" s="37">
        <f>+F10/E10</f>
        <v>0.72533089470092338</v>
      </c>
      <c r="I10" s="10" t="s">
        <v>543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24717327262</v>
      </c>
      <c r="F11" s="36">
        <f>+F12+F30</f>
        <v>20356091664</v>
      </c>
      <c r="G11" s="36">
        <f t="shared" ref="G11:G74" si="1">+E11-F11</f>
        <v>4361235598</v>
      </c>
      <c r="H11" s="37">
        <f t="shared" ref="H11:H126" si="2">+F11/E11</f>
        <v>0.82355553447298124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325226078</v>
      </c>
      <c r="F12" s="36">
        <f>+F13</f>
        <v>162588947</v>
      </c>
      <c r="G12" s="36">
        <f t="shared" si="1"/>
        <v>162637131</v>
      </c>
      <c r="H12" s="37">
        <f t="shared" si="2"/>
        <v>0.49992592229950267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325226078</v>
      </c>
      <c r="F13" s="36">
        <v>162588947</v>
      </c>
      <c r="G13" s="36">
        <f t="shared" si="1"/>
        <v>162637131</v>
      </c>
      <c r="H13" s="37">
        <f t="shared" si="2"/>
        <v>0.49992592229950267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24392101184</v>
      </c>
      <c r="F30" s="36">
        <f>+F31+F126</f>
        <v>20193502717</v>
      </c>
      <c r="G30" s="43">
        <f t="shared" si="1"/>
        <v>4198598467</v>
      </c>
      <c r="H30" s="37">
        <f t="shared" si="2"/>
        <v>0.82787057025845434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1310120970</v>
      </c>
      <c r="F31" s="36">
        <v>644640902</v>
      </c>
      <c r="G31" s="43">
        <f>+E31-F31</f>
        <v>665480068</v>
      </c>
      <c r="H31" s="37">
        <f t="shared" si="2"/>
        <v>0.49204685426873213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23081980214</v>
      </c>
      <c r="F126" s="36">
        <v>19548861815</v>
      </c>
      <c r="G126" s="43">
        <f t="shared" si="10"/>
        <v>3533118399</v>
      </c>
      <c r="H126" s="37">
        <f t="shared" si="2"/>
        <v>0.84693174648607294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84886900</v>
      </c>
      <c r="G269" s="43">
        <f t="shared" si="15"/>
        <v>147617513</v>
      </c>
      <c r="H269" s="37">
        <f t="shared" si="13"/>
        <v>0.36509801644065998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84886900</v>
      </c>
      <c r="G270" s="43">
        <f t="shared" si="15"/>
        <v>147617513</v>
      </c>
      <c r="H270" s="37">
        <f t="shared" ref="H270:H290" si="18">+F270/E270</f>
        <v>0.36509801644065998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73494400</v>
      </c>
      <c r="G282" s="43">
        <f t="shared" si="15"/>
        <v>24657413</v>
      </c>
      <c r="H282" s="37">
        <f t="shared" si="18"/>
        <v>0.74878290837072969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11132084692</v>
      </c>
      <c r="F286" s="36">
        <f>+F287+F291</f>
        <v>5730350117</v>
      </c>
      <c r="G286" s="43">
        <f t="shared" si="15"/>
        <v>5401734575</v>
      </c>
      <c r="H286" s="37">
        <f t="shared" si="18"/>
        <v>0.51475983839020545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11132084692</v>
      </c>
      <c r="F287" s="36">
        <f t="shared" si="19"/>
        <v>5730350117</v>
      </c>
      <c r="G287" s="43">
        <f t="shared" si="15"/>
        <v>5401734575</v>
      </c>
      <c r="H287" s="37">
        <f t="shared" si="18"/>
        <v>0.51475983839020545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11132084692</v>
      </c>
      <c r="F288" s="36">
        <v>5730350117</v>
      </c>
      <c r="G288" s="43">
        <f t="shared" si="15"/>
        <v>5401734575</v>
      </c>
      <c r="H288" s="37">
        <f t="shared" si="18"/>
        <v>0.51475983839020545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1" t="s">
        <v>24</v>
      </c>
      <c r="C297" s="72"/>
      <c r="D297" s="72"/>
      <c r="E297" s="72"/>
      <c r="F297" s="72"/>
      <c r="G297" s="72"/>
      <c r="H297" s="72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4"/>
  <sheetViews>
    <sheetView tabSelected="1" workbookViewId="0">
      <selection activeCell="C18" sqref="C18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6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7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7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566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8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+D11+D293+D310</f>
        <v>22174664808</v>
      </c>
      <c r="E10" s="36">
        <f>+E11+E293+E310</f>
        <v>36081919367</v>
      </c>
      <c r="F10" s="36">
        <f>+F11+F293+F310</f>
        <v>26171328681</v>
      </c>
      <c r="G10" s="36">
        <f>+E10-F10</f>
        <v>9910590686</v>
      </c>
      <c r="H10" s="35"/>
      <c r="I10" s="37">
        <f>+F10/E10</f>
        <v>0.72533083439391299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+D12+D39</f>
        <v>18205677897</v>
      </c>
      <c r="E11" s="36">
        <f>+E12+E39</f>
        <v>24717327262</v>
      </c>
      <c r="F11" s="36">
        <f>+F12+F39</f>
        <v>20356091664</v>
      </c>
      <c r="G11" s="36">
        <f t="shared" ref="G11:G36" si="0">+E11-F11</f>
        <v>4361235598</v>
      </c>
      <c r="H11" s="38"/>
      <c r="I11" s="37">
        <f t="shared" ref="I11:I138" si="1">+F11/E11</f>
        <v>0.82355553447298124</v>
      </c>
      <c r="J11" s="10"/>
      <c r="K11" s="48"/>
      <c r="L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325226078</v>
      </c>
      <c r="F12" s="36">
        <f>+F13</f>
        <v>162588947</v>
      </c>
      <c r="G12" s="36">
        <f t="shared" si="0"/>
        <v>162637131</v>
      </c>
      <c r="H12" s="38"/>
      <c r="I12" s="37">
        <f t="shared" si="1"/>
        <v>0.49992592229950267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+D14+D15+D22</f>
        <v>91359178</v>
      </c>
      <c r="E13" s="36">
        <f>+E14+E15+E22</f>
        <v>325226078</v>
      </c>
      <c r="F13" s="36">
        <f>+F14+F15+F22</f>
        <v>162588947</v>
      </c>
      <c r="G13" s="36">
        <f t="shared" si="0"/>
        <v>162637131</v>
      </c>
      <c r="H13" s="38"/>
      <c r="I13" s="37">
        <f t="shared" si="1"/>
        <v>0.49992592229950267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>
        <v>21295229</v>
      </c>
      <c r="G14" s="41">
        <f t="shared" si="0"/>
        <v>49671</v>
      </c>
      <c r="H14" s="40"/>
      <c r="I14" s="42">
        <f>+F14/E14</f>
        <v>0.99767293358132392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>+D18+D16</f>
        <v>11846030</v>
      </c>
      <c r="E15" s="36">
        <f>+E18+E16</f>
        <v>77761148</v>
      </c>
      <c r="F15" s="36">
        <f>+F18+F16</f>
        <v>27195938</v>
      </c>
      <c r="G15" s="36">
        <f>+G18+G16</f>
        <v>50565210</v>
      </c>
      <c r="H15" s="36">
        <f t="shared" ref="H15" si="2">+H18</f>
        <v>0</v>
      </c>
      <c r="I15" s="37">
        <v>0</v>
      </c>
      <c r="J15" s="10"/>
    </row>
    <row r="16" spans="1:26" ht="13" x14ac:dyDescent="0.3">
      <c r="A16" s="46" t="s">
        <v>554</v>
      </c>
      <c r="B16" s="33" t="s">
        <v>555</v>
      </c>
      <c r="C16" s="38"/>
      <c r="D16" s="36">
        <f>+D17</f>
        <v>0</v>
      </c>
      <c r="E16" s="36">
        <f t="shared" ref="E16:G16" si="3">+E17</f>
        <v>12495000</v>
      </c>
      <c r="F16" s="36">
        <f t="shared" si="3"/>
        <v>0</v>
      </c>
      <c r="G16" s="36">
        <f t="shared" si="3"/>
        <v>12495000</v>
      </c>
      <c r="H16" s="36"/>
      <c r="I16" s="37">
        <f>+F16/E16</f>
        <v>0</v>
      </c>
      <c r="J16" s="10"/>
    </row>
    <row r="17" spans="1:10" ht="13" x14ac:dyDescent="0.3">
      <c r="A17" s="45" t="s">
        <v>552</v>
      </c>
      <c r="B17" s="39" t="s">
        <v>553</v>
      </c>
      <c r="C17" s="38"/>
      <c r="D17" s="41">
        <v>0</v>
      </c>
      <c r="E17" s="41">
        <v>12495000</v>
      </c>
      <c r="F17" s="41">
        <v>0</v>
      </c>
      <c r="G17" s="41">
        <f t="shared" si="0"/>
        <v>12495000</v>
      </c>
      <c r="H17" s="41"/>
      <c r="I17" s="42">
        <f>+F17/E17</f>
        <v>0</v>
      </c>
      <c r="J17" s="10"/>
    </row>
    <row r="18" spans="1:10" ht="13" x14ac:dyDescent="0.3">
      <c r="A18" s="46" t="s">
        <v>36</v>
      </c>
      <c r="B18" s="33" t="s">
        <v>37</v>
      </c>
      <c r="C18" s="38"/>
      <c r="D18" s="36">
        <f t="shared" ref="D18:F18" si="4">+D19</f>
        <v>11846030</v>
      </c>
      <c r="E18" s="36">
        <f t="shared" si="4"/>
        <v>65266148</v>
      </c>
      <c r="F18" s="36">
        <f t="shared" si="4"/>
        <v>27195938</v>
      </c>
      <c r="G18" s="36">
        <f t="shared" si="0"/>
        <v>38070210</v>
      </c>
      <c r="H18" s="38"/>
      <c r="I18" s="37">
        <v>0</v>
      </c>
      <c r="J18" s="10"/>
    </row>
    <row r="19" spans="1:10" ht="13" x14ac:dyDescent="0.3">
      <c r="A19" s="46" t="s">
        <v>38</v>
      </c>
      <c r="B19" s="33" t="s">
        <v>39</v>
      </c>
      <c r="C19" s="38"/>
      <c r="D19" s="36">
        <f>SUM(D20:D21)</f>
        <v>11846030</v>
      </c>
      <c r="E19" s="36">
        <f t="shared" ref="E19:F19" si="5">SUM(E20:E21)</f>
        <v>65266148</v>
      </c>
      <c r="F19" s="36">
        <f t="shared" si="5"/>
        <v>27195938</v>
      </c>
      <c r="G19" s="36">
        <f t="shared" si="0"/>
        <v>38070210</v>
      </c>
      <c r="H19" s="38"/>
      <c r="I19" s="37">
        <v>0</v>
      </c>
      <c r="J19" s="10"/>
    </row>
    <row r="20" spans="1:10" ht="13" x14ac:dyDescent="0.3">
      <c r="A20" s="45" t="s">
        <v>40</v>
      </c>
      <c r="B20" s="39" t="s">
        <v>41</v>
      </c>
      <c r="C20" s="40"/>
      <c r="D20" s="41">
        <v>11846030</v>
      </c>
      <c r="E20" s="41">
        <v>27266148</v>
      </c>
      <c r="F20" s="41">
        <v>27195938</v>
      </c>
      <c r="G20" s="41">
        <f t="shared" si="0"/>
        <v>70210</v>
      </c>
      <c r="H20" s="40"/>
      <c r="I20" s="42">
        <f t="shared" ref="I20:I21" si="6">+F20/E20</f>
        <v>0.99742501214326273</v>
      </c>
      <c r="J20" s="10"/>
    </row>
    <row r="21" spans="1:10" ht="13" x14ac:dyDescent="0.3">
      <c r="A21" s="45" t="s">
        <v>520</v>
      </c>
      <c r="B21" s="39" t="s">
        <v>489</v>
      </c>
      <c r="C21" s="40"/>
      <c r="D21" s="41">
        <v>0</v>
      </c>
      <c r="E21" s="41">
        <v>38000000</v>
      </c>
      <c r="F21" s="41">
        <v>0</v>
      </c>
      <c r="G21" s="41">
        <f t="shared" si="0"/>
        <v>38000000</v>
      </c>
      <c r="H21" s="40"/>
      <c r="I21" s="42">
        <f t="shared" si="6"/>
        <v>0</v>
      </c>
      <c r="J21" s="10"/>
    </row>
    <row r="22" spans="1:10" ht="13" x14ac:dyDescent="0.3">
      <c r="A22" s="46" t="s">
        <v>42</v>
      </c>
      <c r="B22" s="33" t="s">
        <v>43</v>
      </c>
      <c r="C22" s="38"/>
      <c r="D22" s="36">
        <f>+D23+D30+D34+D32+D37+D28</f>
        <v>79513148</v>
      </c>
      <c r="E22" s="36">
        <f t="shared" ref="E22:G22" si="7">+E23+E30+E34+E32+E37+E28</f>
        <v>226120030</v>
      </c>
      <c r="F22" s="36">
        <f t="shared" si="7"/>
        <v>114097780</v>
      </c>
      <c r="G22" s="36">
        <f t="shared" si="7"/>
        <v>112022250</v>
      </c>
      <c r="H22" s="38"/>
      <c r="I22" s="37">
        <f>+F22/E22</f>
        <v>0.50458944304933973</v>
      </c>
      <c r="J22" s="10"/>
    </row>
    <row r="23" spans="1:10" ht="13" x14ac:dyDescent="0.3">
      <c r="A23" s="46" t="s">
        <v>44</v>
      </c>
      <c r="B23" s="33" t="s">
        <v>45</v>
      </c>
      <c r="C23" s="38"/>
      <c r="D23" s="36">
        <f>SUM(D24:D27)</f>
        <v>14942000</v>
      </c>
      <c r="E23" s="36">
        <f>SUM(E24:E27)</f>
        <v>133089000</v>
      </c>
      <c r="F23" s="36">
        <f>SUM(F24:F27)</f>
        <v>64639000</v>
      </c>
      <c r="G23" s="36">
        <f>+E23-F23</f>
        <v>68450000</v>
      </c>
      <c r="H23" s="38"/>
      <c r="I23" s="37">
        <v>0</v>
      </c>
      <c r="J23" s="10"/>
    </row>
    <row r="24" spans="1:10" ht="13" x14ac:dyDescent="0.3">
      <c r="A24" s="45" t="s">
        <v>412</v>
      </c>
      <c r="B24" s="39" t="s">
        <v>413</v>
      </c>
      <c r="C24" s="40"/>
      <c r="D24" s="41">
        <v>0</v>
      </c>
      <c r="E24" s="41">
        <v>50240000</v>
      </c>
      <c r="F24" s="41">
        <v>50240000</v>
      </c>
      <c r="G24" s="41">
        <f t="shared" si="0"/>
        <v>0</v>
      </c>
      <c r="H24" s="40"/>
      <c r="I24" s="42">
        <f>+F24/E24</f>
        <v>1</v>
      </c>
      <c r="J24" s="10"/>
    </row>
    <row r="25" spans="1:10" ht="13" x14ac:dyDescent="0.3">
      <c r="A25" s="45" t="s">
        <v>544</v>
      </c>
      <c r="B25" s="39" t="s">
        <v>545</v>
      </c>
      <c r="C25" s="40"/>
      <c r="D25" s="41">
        <v>0</v>
      </c>
      <c r="E25" s="41">
        <v>5712000</v>
      </c>
      <c r="F25" s="41">
        <v>5712000</v>
      </c>
      <c r="G25" s="41">
        <f t="shared" ref="G25" si="8">+E25-F25</f>
        <v>0</v>
      </c>
      <c r="H25" s="40"/>
      <c r="I25" s="42">
        <f t="shared" ref="I25:I27" si="9">+F25/E25</f>
        <v>1</v>
      </c>
      <c r="J25" s="10"/>
    </row>
    <row r="26" spans="1:10" ht="13" x14ac:dyDescent="0.3">
      <c r="A26" s="45" t="s">
        <v>468</v>
      </c>
      <c r="B26" s="39" t="s">
        <v>467</v>
      </c>
      <c r="C26" s="40"/>
      <c r="D26" s="41">
        <v>0</v>
      </c>
      <c r="E26" s="41">
        <v>0</v>
      </c>
      <c r="F26" s="41">
        <v>0</v>
      </c>
      <c r="G26" s="41">
        <f t="shared" si="0"/>
        <v>0</v>
      </c>
      <c r="H26" s="40"/>
      <c r="I26" s="42">
        <v>0</v>
      </c>
      <c r="J26" s="10"/>
    </row>
    <row r="27" spans="1:10" ht="13" x14ac:dyDescent="0.3">
      <c r="A27" s="45" t="s">
        <v>48</v>
      </c>
      <c r="B27" s="39" t="s">
        <v>49</v>
      </c>
      <c r="C27" s="40"/>
      <c r="D27" s="41">
        <v>14942000</v>
      </c>
      <c r="E27" s="41">
        <v>77137000</v>
      </c>
      <c r="F27" s="41">
        <v>8687000</v>
      </c>
      <c r="G27" s="41">
        <f t="shared" si="0"/>
        <v>68450000</v>
      </c>
      <c r="H27" s="40"/>
      <c r="I27" s="42">
        <f t="shared" si="9"/>
        <v>0.11261780987074944</v>
      </c>
      <c r="J27" s="10"/>
    </row>
    <row r="28" spans="1:10" ht="13" x14ac:dyDescent="0.3">
      <c r="A28" s="46" t="s">
        <v>556</v>
      </c>
      <c r="B28" s="33" t="s">
        <v>557</v>
      </c>
      <c r="C28" s="38"/>
      <c r="D28" s="36">
        <f>SUM(D29:D29)</f>
        <v>0</v>
      </c>
      <c r="E28" s="36">
        <f>SUM(E29:E29)</f>
        <v>2000000</v>
      </c>
      <c r="F28" s="36">
        <f>SUM(F29:F29)</f>
        <v>0</v>
      </c>
      <c r="G28" s="36">
        <f>SUM(G29:G29)</f>
        <v>2000000</v>
      </c>
      <c r="H28" s="38"/>
      <c r="I28" s="37">
        <f t="shared" ref="I28" si="10">+F28/E28</f>
        <v>0</v>
      </c>
      <c r="J28" s="10"/>
    </row>
    <row r="29" spans="1:10" ht="13" x14ac:dyDescent="0.3">
      <c r="A29" s="45" t="s">
        <v>559</v>
      </c>
      <c r="B29" s="39" t="s">
        <v>558</v>
      </c>
      <c r="C29" s="40"/>
      <c r="D29" s="41">
        <v>0</v>
      </c>
      <c r="E29" s="41">
        <v>2000000</v>
      </c>
      <c r="F29" s="41">
        <v>0</v>
      </c>
      <c r="G29" s="41">
        <f t="shared" ref="G29" si="11">+E29-F29</f>
        <v>2000000</v>
      </c>
      <c r="H29" s="40"/>
      <c r="I29" s="42">
        <f>+F29/E29</f>
        <v>0</v>
      </c>
      <c r="J29" s="10"/>
    </row>
    <row r="30" spans="1:10" ht="13" x14ac:dyDescent="0.3">
      <c r="A30" s="46" t="s">
        <v>50</v>
      </c>
      <c r="B30" s="33" t="s">
        <v>51</v>
      </c>
      <c r="C30" s="38"/>
      <c r="D30" s="36">
        <f>SUM(D31:D31)</f>
        <v>58815765</v>
      </c>
      <c r="E30" s="36">
        <f>SUM(E31:E31)</f>
        <v>43275647</v>
      </c>
      <c r="F30" s="36">
        <f>SUM(F31:F31)</f>
        <v>7497000</v>
      </c>
      <c r="G30" s="36">
        <f>SUM(G31:G31)</f>
        <v>35778647</v>
      </c>
      <c r="H30" s="38"/>
      <c r="I30" s="37">
        <f t="shared" si="1"/>
        <v>0.17323831114529611</v>
      </c>
      <c r="J30" s="10"/>
    </row>
    <row r="31" spans="1:10" ht="13" x14ac:dyDescent="0.3">
      <c r="A31" s="45" t="s">
        <v>52</v>
      </c>
      <c r="B31" s="39" t="s">
        <v>53</v>
      </c>
      <c r="C31" s="40"/>
      <c r="D31" s="41">
        <v>58815765</v>
      </c>
      <c r="E31" s="41">
        <v>43275647</v>
      </c>
      <c r="F31" s="41">
        <v>7497000</v>
      </c>
      <c r="G31" s="41">
        <f t="shared" si="0"/>
        <v>35778647</v>
      </c>
      <c r="H31" s="40"/>
      <c r="I31" s="42">
        <f>+F31/E31</f>
        <v>0.17323831114529611</v>
      </c>
      <c r="J31" s="10"/>
    </row>
    <row r="32" spans="1:10" ht="13" x14ac:dyDescent="0.3">
      <c r="A32" s="46" t="s">
        <v>398</v>
      </c>
      <c r="B32" s="39" t="s">
        <v>127</v>
      </c>
      <c r="C32" s="40"/>
      <c r="D32" s="36">
        <f>+D33</f>
        <v>0</v>
      </c>
      <c r="E32" s="36">
        <f>+E33</f>
        <v>0</v>
      </c>
      <c r="F32" s="36">
        <f t="shared" ref="F32:G32" si="12">+F33</f>
        <v>0</v>
      </c>
      <c r="G32" s="36">
        <f t="shared" si="12"/>
        <v>0</v>
      </c>
      <c r="H32" s="40"/>
      <c r="I32" s="37">
        <v>0</v>
      </c>
      <c r="J32" s="10"/>
    </row>
    <row r="33" spans="1:11" ht="13" x14ac:dyDescent="0.3">
      <c r="A33" s="45" t="s">
        <v>399</v>
      </c>
      <c r="B33" s="39" t="s">
        <v>400</v>
      </c>
      <c r="C33" s="40"/>
      <c r="D33" s="41">
        <v>0</v>
      </c>
      <c r="E33" s="41"/>
      <c r="F33" s="41"/>
      <c r="G33" s="41">
        <f t="shared" si="0"/>
        <v>0</v>
      </c>
      <c r="H33" s="40"/>
      <c r="I33" s="42">
        <v>0</v>
      </c>
      <c r="J33" s="10"/>
    </row>
    <row r="34" spans="1:11" ht="13" x14ac:dyDescent="0.3">
      <c r="A34" s="46" t="s">
        <v>54</v>
      </c>
      <c r="B34" s="33" t="s">
        <v>55</v>
      </c>
      <c r="C34" s="38"/>
      <c r="D34" s="36">
        <f>SUM(D35:D36)</f>
        <v>5755383</v>
      </c>
      <c r="E34" s="36">
        <f t="shared" ref="E34:G34" si="13">SUM(E35:E36)</f>
        <v>47755383</v>
      </c>
      <c r="F34" s="36">
        <f t="shared" si="13"/>
        <v>41961780</v>
      </c>
      <c r="G34" s="36">
        <f t="shared" si="13"/>
        <v>5793603</v>
      </c>
      <c r="H34" s="38"/>
      <c r="I34" s="37">
        <f t="shared" si="1"/>
        <v>0.87868167657664897</v>
      </c>
      <c r="J34" s="10"/>
    </row>
    <row r="35" spans="1:11" ht="13" x14ac:dyDescent="0.3">
      <c r="A35" s="45" t="s">
        <v>521</v>
      </c>
      <c r="B35" s="39" t="s">
        <v>522</v>
      </c>
      <c r="C35" s="38"/>
      <c r="D35" s="41">
        <v>0</v>
      </c>
      <c r="E35" s="41">
        <v>42000000</v>
      </c>
      <c r="F35" s="41">
        <v>41961780</v>
      </c>
      <c r="G35" s="41">
        <f t="shared" si="0"/>
        <v>38220</v>
      </c>
      <c r="H35" s="40"/>
      <c r="I35" s="42">
        <f>+F35/E35</f>
        <v>0.99909000000000003</v>
      </c>
      <c r="J35" s="10"/>
    </row>
    <row r="36" spans="1:11" ht="13" x14ac:dyDescent="0.3">
      <c r="A36" s="45" t="s">
        <v>56</v>
      </c>
      <c r="B36" s="39" t="s">
        <v>57</v>
      </c>
      <c r="C36" s="40"/>
      <c r="D36" s="41">
        <v>5755383</v>
      </c>
      <c r="E36" s="41">
        <v>5755383</v>
      </c>
      <c r="F36" s="41"/>
      <c r="G36" s="41">
        <f t="shared" si="0"/>
        <v>5755383</v>
      </c>
      <c r="H36" s="40"/>
      <c r="I36" s="42">
        <f t="shared" si="1"/>
        <v>0</v>
      </c>
      <c r="J36" s="10"/>
    </row>
    <row r="37" spans="1:11" ht="13" x14ac:dyDescent="0.3">
      <c r="A37" s="46" t="s">
        <v>523</v>
      </c>
      <c r="B37" s="33" t="s">
        <v>134</v>
      </c>
      <c r="C37" s="38"/>
      <c r="D37" s="36">
        <f>SUM(D38)</f>
        <v>0</v>
      </c>
      <c r="E37" s="36">
        <f t="shared" ref="E37:G37" si="14">SUM(E38)</f>
        <v>0</v>
      </c>
      <c r="F37" s="36">
        <f t="shared" si="14"/>
        <v>0</v>
      </c>
      <c r="G37" s="36">
        <f t="shared" si="14"/>
        <v>0</v>
      </c>
      <c r="H37" s="38"/>
      <c r="I37" s="37">
        <v>0</v>
      </c>
      <c r="J37" s="10"/>
    </row>
    <row r="38" spans="1:11" ht="13" x14ac:dyDescent="0.3">
      <c r="A38" s="45" t="s">
        <v>524</v>
      </c>
      <c r="B38" s="39" t="s">
        <v>525</v>
      </c>
      <c r="C38" s="38"/>
      <c r="D38" s="41">
        <v>0</v>
      </c>
      <c r="E38" s="41">
        <v>0</v>
      </c>
      <c r="F38" s="41">
        <v>0</v>
      </c>
      <c r="G38" s="41">
        <f>+E38-F38</f>
        <v>0</v>
      </c>
      <c r="H38" s="40"/>
      <c r="I38" s="42">
        <v>0</v>
      </c>
      <c r="J38" s="10"/>
    </row>
    <row r="39" spans="1:11" ht="13" x14ac:dyDescent="0.3">
      <c r="A39" s="46" t="s">
        <v>58</v>
      </c>
      <c r="B39" s="33" t="s">
        <v>59</v>
      </c>
      <c r="C39" s="38"/>
      <c r="D39" s="36">
        <f>+D40+D138</f>
        <v>18114318719</v>
      </c>
      <c r="E39" s="36">
        <f>+E40+E138</f>
        <v>24392101184</v>
      </c>
      <c r="F39" s="36">
        <f>+F40+F138</f>
        <v>20193502717</v>
      </c>
      <c r="G39" s="43">
        <f t="shared" ref="G39:G142" si="15">+E39-F39</f>
        <v>4198598467</v>
      </c>
      <c r="H39" s="38"/>
      <c r="I39" s="37">
        <f t="shared" si="1"/>
        <v>0.82787057025845434</v>
      </c>
      <c r="J39" s="10"/>
    </row>
    <row r="40" spans="1:11" ht="13" x14ac:dyDescent="0.3">
      <c r="A40" s="46" t="s">
        <v>60</v>
      </c>
      <c r="B40" s="33" t="s">
        <v>61</v>
      </c>
      <c r="C40" s="38"/>
      <c r="D40" s="36">
        <f>+D41+D46+D56+D102+D44</f>
        <v>873943515</v>
      </c>
      <c r="E40" s="36">
        <f>+E41+E46+E56+E102+E44</f>
        <v>1310120970</v>
      </c>
      <c r="F40" s="36">
        <f>+F41+F46+F56+F102+F44</f>
        <v>644640902</v>
      </c>
      <c r="G40" s="43">
        <f>+E40-F40</f>
        <v>665480068</v>
      </c>
      <c r="H40" s="38"/>
      <c r="I40" s="37">
        <f t="shared" si="1"/>
        <v>0.49204685426873213</v>
      </c>
      <c r="J40" s="10"/>
      <c r="K40" s="48"/>
    </row>
    <row r="41" spans="1:11" ht="13" x14ac:dyDescent="0.3">
      <c r="A41" s="46" t="s">
        <v>511</v>
      </c>
      <c r="B41" s="33" t="s">
        <v>339</v>
      </c>
      <c r="C41" s="38"/>
      <c r="D41" s="36">
        <v>0</v>
      </c>
      <c r="E41" s="36">
        <f>+E42</f>
        <v>0</v>
      </c>
      <c r="F41" s="36">
        <f>+F42</f>
        <v>0</v>
      </c>
      <c r="G41" s="43">
        <f t="shared" si="15"/>
        <v>0</v>
      </c>
      <c r="H41" s="38"/>
      <c r="I41" s="37">
        <v>0</v>
      </c>
      <c r="J41" s="10"/>
    </row>
    <row r="42" spans="1:11" ht="13" x14ac:dyDescent="0.3">
      <c r="A42" s="46" t="s">
        <v>512</v>
      </c>
      <c r="B42" s="33" t="s">
        <v>339</v>
      </c>
      <c r="C42" s="38"/>
      <c r="D42" s="36">
        <v>0</v>
      </c>
      <c r="E42" s="36">
        <f>+E43</f>
        <v>0</v>
      </c>
      <c r="F42" s="36">
        <f>+F43</f>
        <v>0</v>
      </c>
      <c r="G42" s="43">
        <f t="shared" si="15"/>
        <v>0</v>
      </c>
      <c r="H42" s="38"/>
      <c r="I42" s="37">
        <v>0</v>
      </c>
      <c r="J42" s="10"/>
    </row>
    <row r="43" spans="1:11" ht="13" x14ac:dyDescent="0.3">
      <c r="A43" s="45" t="s">
        <v>341</v>
      </c>
      <c r="B43" s="39" t="s">
        <v>340</v>
      </c>
      <c r="C43" s="40"/>
      <c r="D43" s="41"/>
      <c r="E43" s="41"/>
      <c r="F43" s="41"/>
      <c r="G43" s="44">
        <f t="shared" si="15"/>
        <v>0</v>
      </c>
      <c r="H43" s="40"/>
      <c r="I43" s="42">
        <v>0</v>
      </c>
      <c r="J43" s="10"/>
    </row>
    <row r="44" spans="1:11" ht="13" x14ac:dyDescent="0.3">
      <c r="A44" s="46" t="s">
        <v>513</v>
      </c>
      <c r="B44" s="33" t="s">
        <v>486</v>
      </c>
      <c r="C44" s="40"/>
      <c r="D44" s="36">
        <f>+D45</f>
        <v>0</v>
      </c>
      <c r="E44" s="36">
        <f>+E45</f>
        <v>0</v>
      </c>
      <c r="F44" s="36">
        <f>+F45</f>
        <v>0</v>
      </c>
      <c r="G44" s="43">
        <f t="shared" si="15"/>
        <v>0</v>
      </c>
      <c r="H44" s="38"/>
      <c r="I44" s="37">
        <v>0</v>
      </c>
      <c r="J44" s="10"/>
    </row>
    <row r="45" spans="1:11" ht="13" x14ac:dyDescent="0.3">
      <c r="A45" s="45" t="s">
        <v>485</v>
      </c>
      <c r="B45" s="39" t="s">
        <v>487</v>
      </c>
      <c r="C45" s="40"/>
      <c r="D45" s="41"/>
      <c r="E45" s="41"/>
      <c r="F45" s="41"/>
      <c r="G45" s="44">
        <f t="shared" si="15"/>
        <v>0</v>
      </c>
      <c r="H45" s="40"/>
      <c r="I45" s="42">
        <v>0</v>
      </c>
      <c r="J45" s="10"/>
    </row>
    <row r="46" spans="1:11" ht="13" x14ac:dyDescent="0.3">
      <c r="A46" s="46" t="s">
        <v>68</v>
      </c>
      <c r="B46" s="33" t="s">
        <v>69</v>
      </c>
      <c r="C46" s="38"/>
      <c r="D46" s="36">
        <f>+D53+D47+D51</f>
        <v>150000000</v>
      </c>
      <c r="E46" s="36">
        <f t="shared" ref="E46:G46" si="16">+E53+E47+E51</f>
        <v>209161500</v>
      </c>
      <c r="F46" s="36">
        <f t="shared" si="16"/>
        <v>22603477</v>
      </c>
      <c r="G46" s="36">
        <f t="shared" si="16"/>
        <v>186558023</v>
      </c>
      <c r="H46" s="38"/>
      <c r="I46" s="37">
        <f>+F46/E46</f>
        <v>0.10806710125907493</v>
      </c>
      <c r="J46" s="10"/>
    </row>
    <row r="47" spans="1:11" ht="13" x14ac:dyDescent="0.3">
      <c r="A47" s="46" t="s">
        <v>508</v>
      </c>
      <c r="B47" s="33" t="s">
        <v>342</v>
      </c>
      <c r="C47" s="38"/>
      <c r="D47" s="36">
        <f>SUM(D48:D50)</f>
        <v>0</v>
      </c>
      <c r="E47" s="36">
        <f>SUM(E48:E50)</f>
        <v>9352500</v>
      </c>
      <c r="F47" s="36">
        <f>SUM(F48:F50)</f>
        <v>9352500</v>
      </c>
      <c r="G47" s="36">
        <f t="shared" ref="G47" si="17">SUM(G48:G50)</f>
        <v>0</v>
      </c>
      <c r="H47" s="38"/>
      <c r="I47" s="37">
        <f>+F47/E47</f>
        <v>1</v>
      </c>
      <c r="J47" s="10"/>
    </row>
    <row r="48" spans="1:11" ht="13" x14ac:dyDescent="0.3">
      <c r="A48" s="45" t="s">
        <v>343</v>
      </c>
      <c r="B48" s="39" t="s">
        <v>344</v>
      </c>
      <c r="C48" s="40"/>
      <c r="D48" s="41">
        <v>0</v>
      </c>
      <c r="E48" s="41">
        <v>725000</v>
      </c>
      <c r="F48" s="41">
        <v>725000</v>
      </c>
      <c r="G48" s="44">
        <f t="shared" si="15"/>
        <v>0</v>
      </c>
      <c r="H48" s="40"/>
      <c r="I48" s="42">
        <v>0</v>
      </c>
      <c r="J48" s="10"/>
    </row>
    <row r="49" spans="1:12" ht="13" x14ac:dyDescent="0.3">
      <c r="A49" s="45" t="s">
        <v>345</v>
      </c>
      <c r="B49" s="39" t="s">
        <v>346</v>
      </c>
      <c r="C49" s="40"/>
      <c r="D49" s="41">
        <v>0</v>
      </c>
      <c r="E49" s="41">
        <v>7766500</v>
      </c>
      <c r="F49" s="41">
        <v>7766500</v>
      </c>
      <c r="G49" s="44">
        <f t="shared" si="15"/>
        <v>0</v>
      </c>
      <c r="H49" s="40"/>
      <c r="I49" s="42">
        <v>0</v>
      </c>
      <c r="J49" s="10"/>
    </row>
    <row r="50" spans="1:12" ht="13" x14ac:dyDescent="0.3">
      <c r="A50" s="45" t="s">
        <v>347</v>
      </c>
      <c r="B50" s="39" t="s">
        <v>348</v>
      </c>
      <c r="C50" s="40"/>
      <c r="D50" s="41">
        <v>0</v>
      </c>
      <c r="E50" s="41">
        <v>861000</v>
      </c>
      <c r="F50" s="41">
        <v>861000</v>
      </c>
      <c r="G50" s="44">
        <f t="shared" si="15"/>
        <v>0</v>
      </c>
      <c r="H50" s="40"/>
      <c r="I50" s="42">
        <v>0</v>
      </c>
      <c r="J50" s="10"/>
    </row>
    <row r="51" spans="1:12" ht="13" x14ac:dyDescent="0.3">
      <c r="A51" s="46" t="s">
        <v>509</v>
      </c>
      <c r="B51" s="33" t="s">
        <v>510</v>
      </c>
      <c r="C51" s="40"/>
      <c r="D51" s="36">
        <f>+D52</f>
        <v>0</v>
      </c>
      <c r="E51" s="36">
        <f t="shared" ref="E51:G51" si="18">+E52</f>
        <v>1883000</v>
      </c>
      <c r="F51" s="36">
        <f t="shared" si="18"/>
        <v>1883000</v>
      </c>
      <c r="G51" s="36">
        <f t="shared" si="18"/>
        <v>0</v>
      </c>
      <c r="H51" s="38"/>
      <c r="I51" s="37">
        <v>0</v>
      </c>
      <c r="J51" s="10"/>
    </row>
    <row r="52" spans="1:12" ht="13" x14ac:dyDescent="0.3">
      <c r="A52" s="45" t="s">
        <v>546</v>
      </c>
      <c r="B52" s="39" t="s">
        <v>510</v>
      </c>
      <c r="C52" s="40"/>
      <c r="D52" s="41">
        <v>0</v>
      </c>
      <c r="E52" s="41">
        <v>1883000</v>
      </c>
      <c r="F52" s="41">
        <v>1883000</v>
      </c>
      <c r="G52" s="44">
        <f t="shared" si="15"/>
        <v>0</v>
      </c>
      <c r="H52" s="40"/>
      <c r="I52" s="42">
        <v>0</v>
      </c>
      <c r="J52" s="10"/>
    </row>
    <row r="53" spans="1:12" ht="13" x14ac:dyDescent="0.3">
      <c r="A53" s="46" t="s">
        <v>70</v>
      </c>
      <c r="B53" s="33" t="s">
        <v>71</v>
      </c>
      <c r="C53" s="38"/>
      <c r="D53" s="36">
        <f>SUM(D54:D55)</f>
        <v>150000000</v>
      </c>
      <c r="E53" s="36">
        <f>SUM(E54:E55)</f>
        <v>197926000</v>
      </c>
      <c r="F53" s="36">
        <f>SUM(F54:F55)</f>
        <v>11367977</v>
      </c>
      <c r="G53" s="43">
        <f t="shared" si="15"/>
        <v>186558023</v>
      </c>
      <c r="H53" s="38"/>
      <c r="I53" s="37">
        <f t="shared" si="1"/>
        <v>5.7435491042106643E-2</v>
      </c>
      <c r="J53" s="10"/>
    </row>
    <row r="54" spans="1:12" ht="13" x14ac:dyDescent="0.3">
      <c r="A54" s="45" t="s">
        <v>72</v>
      </c>
      <c r="B54" s="39" t="s">
        <v>71</v>
      </c>
      <c r="C54" s="40"/>
      <c r="D54" s="41">
        <v>150000000</v>
      </c>
      <c r="E54" s="41">
        <v>186558000</v>
      </c>
      <c r="F54" s="41"/>
      <c r="G54" s="44">
        <f t="shared" si="15"/>
        <v>186558000</v>
      </c>
      <c r="H54" s="40"/>
      <c r="I54" s="42">
        <f t="shared" si="1"/>
        <v>0</v>
      </c>
      <c r="J54" s="10"/>
    </row>
    <row r="55" spans="1:12" ht="13" x14ac:dyDescent="0.3">
      <c r="A55" s="45" t="s">
        <v>560</v>
      </c>
      <c r="B55" s="39" t="s">
        <v>561</v>
      </c>
      <c r="C55" s="40"/>
      <c r="D55" s="41">
        <v>0</v>
      </c>
      <c r="E55" s="41">
        <v>11368000</v>
      </c>
      <c r="F55" s="41">
        <v>11367977</v>
      </c>
      <c r="G55" s="44">
        <f t="shared" si="15"/>
        <v>23</v>
      </c>
      <c r="H55" s="40"/>
      <c r="I55" s="42">
        <f>+F55/E55</f>
        <v>0.99999797677691771</v>
      </c>
      <c r="J55" s="10"/>
      <c r="L55" s="48"/>
    </row>
    <row r="56" spans="1:12" ht="13" x14ac:dyDescent="0.3">
      <c r="A56" s="46" t="s">
        <v>74</v>
      </c>
      <c r="B56" s="33" t="s">
        <v>75</v>
      </c>
      <c r="C56" s="38"/>
      <c r="D56" s="36">
        <f>+D60+D66+D70+D77+D83+D90+D97+D57</f>
        <v>334286375</v>
      </c>
      <c r="E56" s="36">
        <f>+E60+E66+E70+E77+E83+E90+E97+E57</f>
        <v>662478912</v>
      </c>
      <c r="F56" s="36">
        <f>+F60+F66+F70+F77+F83+F90+F97+F57</f>
        <v>269604113</v>
      </c>
      <c r="G56" s="43">
        <f>+E56-F56</f>
        <v>392874799</v>
      </c>
      <c r="H56" s="38"/>
      <c r="I56" s="37">
        <f t="shared" si="1"/>
        <v>0.40696255853046687</v>
      </c>
      <c r="J56" s="10"/>
    </row>
    <row r="57" spans="1:12" ht="13" x14ac:dyDescent="0.3">
      <c r="A57" s="46" t="s">
        <v>349</v>
      </c>
      <c r="B57" s="33" t="s">
        <v>351</v>
      </c>
      <c r="C57" s="38"/>
      <c r="D57" s="36">
        <f>+D58+D59</f>
        <v>0</v>
      </c>
      <c r="E57" s="36">
        <f t="shared" ref="E57:G57" si="19">+E58+E59</f>
        <v>122500</v>
      </c>
      <c r="F57" s="36">
        <f t="shared" si="19"/>
        <v>122500</v>
      </c>
      <c r="G57" s="36">
        <f t="shared" si="19"/>
        <v>0</v>
      </c>
      <c r="H57" s="38"/>
      <c r="I57" s="37">
        <f t="shared" si="1"/>
        <v>1</v>
      </c>
      <c r="J57" s="10"/>
    </row>
    <row r="58" spans="1:12" ht="13" x14ac:dyDescent="0.3">
      <c r="A58" s="45" t="s">
        <v>350</v>
      </c>
      <c r="B58" s="39" t="s">
        <v>351</v>
      </c>
      <c r="C58" s="38"/>
      <c r="D58" s="41">
        <v>0</v>
      </c>
      <c r="E58" s="41"/>
      <c r="F58" s="41"/>
      <c r="G58" s="44">
        <f t="shared" si="15"/>
        <v>0</v>
      </c>
      <c r="H58" s="40"/>
      <c r="I58" s="42">
        <v>0</v>
      </c>
      <c r="J58" s="10"/>
    </row>
    <row r="59" spans="1:12" ht="13" x14ac:dyDescent="0.3">
      <c r="A59" s="45" t="s">
        <v>514</v>
      </c>
      <c r="B59" s="39" t="s">
        <v>515</v>
      </c>
      <c r="C59" s="38"/>
      <c r="D59" s="41">
        <v>0</v>
      </c>
      <c r="E59" s="41">
        <v>122500</v>
      </c>
      <c r="F59" s="41">
        <v>122500</v>
      </c>
      <c r="G59" s="44">
        <f t="shared" si="15"/>
        <v>0</v>
      </c>
      <c r="H59" s="40"/>
      <c r="I59" s="42">
        <v>0</v>
      </c>
      <c r="J59" s="10"/>
    </row>
    <row r="60" spans="1:12" ht="13" x14ac:dyDescent="0.3">
      <c r="A60" s="46" t="s">
        <v>76</v>
      </c>
      <c r="B60" s="33" t="s">
        <v>77</v>
      </c>
      <c r="C60" s="38"/>
      <c r="D60" s="36">
        <f>SUM(D61:D65)</f>
        <v>90000000</v>
      </c>
      <c r="E60" s="36">
        <f>SUM(E61:E65)</f>
        <v>119298414</v>
      </c>
      <c r="F60" s="36">
        <f>SUM(F61:F65)</f>
        <v>95089725</v>
      </c>
      <c r="G60" s="43">
        <f>+E60-F60</f>
        <v>24208689</v>
      </c>
      <c r="H60" s="38"/>
      <c r="I60" s="37">
        <f t="shared" si="1"/>
        <v>0.79707451098218285</v>
      </c>
      <c r="J60" s="10"/>
    </row>
    <row r="61" spans="1:12" ht="13" x14ac:dyDescent="0.3">
      <c r="A61" s="45" t="s">
        <v>78</v>
      </c>
      <c r="B61" s="39" t="s">
        <v>79</v>
      </c>
      <c r="C61" s="40"/>
      <c r="D61" s="41">
        <v>80000000</v>
      </c>
      <c r="E61" s="41">
        <v>114811280</v>
      </c>
      <c r="F61" s="41">
        <v>92452853</v>
      </c>
      <c r="G61" s="44">
        <f t="shared" si="15"/>
        <v>22358427</v>
      </c>
      <c r="H61" s="40"/>
      <c r="I61" s="42">
        <f t="shared" si="1"/>
        <v>0.80525931772557535</v>
      </c>
      <c r="J61" s="10"/>
    </row>
    <row r="62" spans="1:12" ht="13" x14ac:dyDescent="0.3">
      <c r="A62" s="45" t="s">
        <v>547</v>
      </c>
      <c r="B62" s="39" t="s">
        <v>548</v>
      </c>
      <c r="C62" s="40"/>
      <c r="D62" s="41"/>
      <c r="E62" s="41">
        <v>1627500</v>
      </c>
      <c r="F62" s="41"/>
      <c r="G62" s="44">
        <f t="shared" si="15"/>
        <v>1627500</v>
      </c>
      <c r="H62" s="40"/>
      <c r="I62" s="42">
        <v>0</v>
      </c>
      <c r="J62" s="10"/>
    </row>
    <row r="63" spans="1:12" ht="13" x14ac:dyDescent="0.3">
      <c r="A63" s="45" t="s">
        <v>562</v>
      </c>
      <c r="B63" s="39" t="s">
        <v>563</v>
      </c>
      <c r="C63" s="40"/>
      <c r="D63" s="41">
        <v>0</v>
      </c>
      <c r="E63" s="41">
        <v>200000</v>
      </c>
      <c r="F63" s="41"/>
      <c r="G63" s="44">
        <f t="shared" si="15"/>
        <v>200000</v>
      </c>
      <c r="H63" s="40"/>
      <c r="I63" s="42"/>
      <c r="J63" s="10"/>
    </row>
    <row r="64" spans="1:12" ht="13" x14ac:dyDescent="0.3">
      <c r="A64" s="45" t="s">
        <v>80</v>
      </c>
      <c r="B64" s="39" t="s">
        <v>81</v>
      </c>
      <c r="C64" s="40"/>
      <c r="D64" s="41">
        <v>10000000</v>
      </c>
      <c r="E64" s="41">
        <v>1759634</v>
      </c>
      <c r="F64" s="41">
        <v>1749300</v>
      </c>
      <c r="G64" s="44">
        <f t="shared" si="15"/>
        <v>10334</v>
      </c>
      <c r="H64" s="40"/>
      <c r="I64" s="42">
        <f t="shared" si="1"/>
        <v>0.9941271878129202</v>
      </c>
      <c r="J64" s="10"/>
    </row>
    <row r="65" spans="1:10" ht="13" x14ac:dyDescent="0.3">
      <c r="A65" s="45" t="s">
        <v>401</v>
      </c>
      <c r="B65" s="39" t="s">
        <v>402</v>
      </c>
      <c r="C65" s="40"/>
      <c r="D65" s="41"/>
      <c r="E65" s="41">
        <v>900000</v>
      </c>
      <c r="F65" s="41">
        <v>887572</v>
      </c>
      <c r="G65" s="44">
        <f t="shared" si="15"/>
        <v>12428</v>
      </c>
      <c r="H65" s="40"/>
      <c r="I65" s="42">
        <v>0</v>
      </c>
      <c r="J65" s="10"/>
    </row>
    <row r="66" spans="1:10" ht="13" x14ac:dyDescent="0.3">
      <c r="A66" s="46" t="s">
        <v>82</v>
      </c>
      <c r="B66" s="33" t="s">
        <v>83</v>
      </c>
      <c r="C66" s="38"/>
      <c r="D66" s="36">
        <f>+D68+D69+D67</f>
        <v>111700000</v>
      </c>
      <c r="E66" s="36">
        <f>+E68+E69+E67</f>
        <v>107076890</v>
      </c>
      <c r="F66" s="36">
        <f>+F68+F69+F67</f>
        <v>38721448</v>
      </c>
      <c r="G66" s="43">
        <f>+E66-F66</f>
        <v>68355442</v>
      </c>
      <c r="H66" s="38"/>
      <c r="I66" s="37">
        <f t="shared" si="1"/>
        <v>0.36162283009900642</v>
      </c>
      <c r="J66" s="10"/>
    </row>
    <row r="67" spans="1:10" ht="13" x14ac:dyDescent="0.3">
      <c r="A67" s="45" t="s">
        <v>451</v>
      </c>
      <c r="B67" s="39" t="s">
        <v>85</v>
      </c>
      <c r="C67" s="38"/>
      <c r="D67" s="41">
        <v>0</v>
      </c>
      <c r="E67" s="41">
        <v>0</v>
      </c>
      <c r="F67" s="41"/>
      <c r="G67" s="44">
        <f t="shared" si="15"/>
        <v>0</v>
      </c>
      <c r="H67" s="38"/>
      <c r="I67" s="42">
        <v>0</v>
      </c>
      <c r="J67" s="10"/>
    </row>
    <row r="68" spans="1:10" ht="13" x14ac:dyDescent="0.3">
      <c r="A68" s="45" t="s">
        <v>84</v>
      </c>
      <c r="B68" s="39" t="s">
        <v>85</v>
      </c>
      <c r="C68" s="40"/>
      <c r="D68" s="41">
        <v>111700000</v>
      </c>
      <c r="E68" s="41">
        <v>107076890</v>
      </c>
      <c r="F68" s="41">
        <v>38721448</v>
      </c>
      <c r="G68" s="44">
        <f t="shared" si="15"/>
        <v>68355442</v>
      </c>
      <c r="H68" s="40"/>
      <c r="I68" s="42">
        <f t="shared" si="1"/>
        <v>0.36162283009900642</v>
      </c>
      <c r="J68" s="10"/>
    </row>
    <row r="69" spans="1:10" ht="13" x14ac:dyDescent="0.3">
      <c r="A69" s="45" t="s">
        <v>353</v>
      </c>
      <c r="B69" s="39" t="s">
        <v>352</v>
      </c>
      <c r="C69" s="40"/>
      <c r="D69" s="41"/>
      <c r="E69" s="41"/>
      <c r="F69" s="41"/>
      <c r="G69" s="44">
        <f t="shared" si="15"/>
        <v>0</v>
      </c>
      <c r="H69" s="40"/>
      <c r="I69" s="42">
        <v>0</v>
      </c>
      <c r="J69" s="10"/>
    </row>
    <row r="70" spans="1:10" ht="13" x14ac:dyDescent="0.3">
      <c r="A70" s="46" t="s">
        <v>86</v>
      </c>
      <c r="B70" s="33" t="s">
        <v>87</v>
      </c>
      <c r="C70" s="38"/>
      <c r="D70" s="36">
        <f>SUM(D71:D76)</f>
        <v>47161000</v>
      </c>
      <c r="E70" s="36">
        <f t="shared" ref="E70:F70" si="20">SUM(E71:E76)</f>
        <v>39054488</v>
      </c>
      <c r="F70" s="36">
        <f t="shared" si="20"/>
        <v>37441600</v>
      </c>
      <c r="G70" s="36">
        <f>SUM(G71:G76)</f>
        <v>1612888</v>
      </c>
      <c r="H70" s="38"/>
      <c r="I70" s="37">
        <f t="shared" si="1"/>
        <v>0.95870159660011423</v>
      </c>
      <c r="J70" s="10"/>
    </row>
    <row r="71" spans="1:10" ht="13" x14ac:dyDescent="0.3">
      <c r="A71" s="45" t="s">
        <v>416</v>
      </c>
      <c r="B71" s="39" t="s">
        <v>417</v>
      </c>
      <c r="C71" s="38"/>
      <c r="D71" s="41">
        <v>17866000</v>
      </c>
      <c r="E71" s="41">
        <v>4451488</v>
      </c>
      <c r="F71" s="41">
        <v>4450600</v>
      </c>
      <c r="G71" s="44">
        <f t="shared" si="15"/>
        <v>888</v>
      </c>
      <c r="H71" s="40"/>
      <c r="I71" s="42">
        <f t="shared" si="1"/>
        <v>0.99980051614201815</v>
      </c>
      <c r="J71" s="10"/>
    </row>
    <row r="72" spans="1:10" ht="13" x14ac:dyDescent="0.3">
      <c r="A72" s="45" t="s">
        <v>418</v>
      </c>
      <c r="B72" s="39" t="s">
        <v>419</v>
      </c>
      <c r="C72" s="38"/>
      <c r="D72" s="41"/>
      <c r="E72" s="41"/>
      <c r="F72" s="41"/>
      <c r="G72" s="44">
        <f t="shared" si="15"/>
        <v>0</v>
      </c>
      <c r="H72" s="40"/>
      <c r="I72" s="42">
        <v>0</v>
      </c>
      <c r="J72" s="10"/>
    </row>
    <row r="73" spans="1:10" ht="13" x14ac:dyDescent="0.3">
      <c r="A73" s="45" t="s">
        <v>88</v>
      </c>
      <c r="B73" s="39" t="s">
        <v>89</v>
      </c>
      <c r="C73" s="40"/>
      <c r="D73" s="41">
        <v>29295000</v>
      </c>
      <c r="E73" s="41">
        <v>30141000</v>
      </c>
      <c r="F73" s="41">
        <v>30141000</v>
      </c>
      <c r="G73" s="44">
        <f t="shared" si="15"/>
        <v>0</v>
      </c>
      <c r="H73" s="40"/>
      <c r="I73" s="42">
        <f t="shared" si="1"/>
        <v>1</v>
      </c>
      <c r="J73" s="10"/>
    </row>
    <row r="74" spans="1:10" ht="13" x14ac:dyDescent="0.3">
      <c r="A74" s="45" t="s">
        <v>469</v>
      </c>
      <c r="B74" s="39" t="s">
        <v>470</v>
      </c>
      <c r="C74" s="40"/>
      <c r="D74" s="41"/>
      <c r="E74" s="41"/>
      <c r="F74" s="41"/>
      <c r="G74" s="44">
        <f t="shared" si="15"/>
        <v>0</v>
      </c>
      <c r="H74" s="40"/>
      <c r="I74" s="42">
        <v>0</v>
      </c>
      <c r="J74" s="10"/>
    </row>
    <row r="75" spans="1:10" ht="13" x14ac:dyDescent="0.3">
      <c r="A75" s="45" t="s">
        <v>354</v>
      </c>
      <c r="B75" s="39" t="s">
        <v>286</v>
      </c>
      <c r="C75" s="40"/>
      <c r="D75" s="41"/>
      <c r="E75" s="41">
        <v>2850000</v>
      </c>
      <c r="F75" s="41">
        <v>2850000</v>
      </c>
      <c r="G75" s="44">
        <f t="shared" si="15"/>
        <v>0</v>
      </c>
      <c r="H75" s="40"/>
      <c r="I75" s="42">
        <f t="shared" si="1"/>
        <v>1</v>
      </c>
      <c r="J75" s="10"/>
    </row>
    <row r="76" spans="1:10" ht="13" x14ac:dyDescent="0.3">
      <c r="A76" s="45" t="s">
        <v>564</v>
      </c>
      <c r="B76" s="39" t="s">
        <v>565</v>
      </c>
      <c r="C76" s="40"/>
      <c r="D76" s="41"/>
      <c r="E76" s="41">
        <v>1612000</v>
      </c>
      <c r="F76" s="41">
        <v>0</v>
      </c>
      <c r="G76" s="44">
        <f t="shared" ref="G76" si="21">+E76-F76</f>
        <v>1612000</v>
      </c>
      <c r="H76" s="40"/>
      <c r="I76" s="42">
        <f t="shared" si="1"/>
        <v>0</v>
      </c>
      <c r="J76" s="10"/>
    </row>
    <row r="77" spans="1:10" ht="13" x14ac:dyDescent="0.3">
      <c r="A77" s="46" t="s">
        <v>90</v>
      </c>
      <c r="B77" s="33" t="s">
        <v>91</v>
      </c>
      <c r="C77" s="38"/>
      <c r="D77" s="36">
        <f>SUM(D78:D82)</f>
        <v>35000000</v>
      </c>
      <c r="E77" s="36">
        <f>SUM(E78:E82)</f>
        <v>14254931</v>
      </c>
      <c r="F77" s="36">
        <f>SUM(F78:F82)</f>
        <v>13951615</v>
      </c>
      <c r="G77" s="43">
        <f t="shared" si="15"/>
        <v>303316</v>
      </c>
      <c r="H77" s="38"/>
      <c r="I77" s="37">
        <f t="shared" si="1"/>
        <v>0.97872202959102361</v>
      </c>
      <c r="J77" s="10"/>
    </row>
    <row r="78" spans="1:10" ht="13" x14ac:dyDescent="0.3">
      <c r="A78" s="45" t="s">
        <v>92</v>
      </c>
      <c r="B78" s="39" t="s">
        <v>93</v>
      </c>
      <c r="C78" s="40"/>
      <c r="D78" s="41">
        <v>0</v>
      </c>
      <c r="E78" s="41">
        <v>300000</v>
      </c>
      <c r="F78" s="41">
        <v>294763</v>
      </c>
      <c r="G78" s="44">
        <f t="shared" si="15"/>
        <v>5237</v>
      </c>
      <c r="H78" s="40"/>
      <c r="I78" s="42">
        <f t="shared" si="1"/>
        <v>0.98254333333333332</v>
      </c>
      <c r="J78" s="10"/>
    </row>
    <row r="79" spans="1:10" ht="13" x14ac:dyDescent="0.3">
      <c r="A79" s="45" t="s">
        <v>94</v>
      </c>
      <c r="B79" s="39" t="s">
        <v>95</v>
      </c>
      <c r="C79" s="40"/>
      <c r="D79" s="41"/>
      <c r="E79" s="41">
        <v>500000</v>
      </c>
      <c r="F79" s="41">
        <v>500000</v>
      </c>
      <c r="G79" s="44">
        <f t="shared" si="15"/>
        <v>0</v>
      </c>
      <c r="H79" s="40"/>
      <c r="I79" s="42">
        <f t="shared" si="1"/>
        <v>1</v>
      </c>
      <c r="J79" s="10"/>
    </row>
    <row r="80" spans="1:10" ht="13" x14ac:dyDescent="0.3">
      <c r="A80" s="45" t="s">
        <v>96</v>
      </c>
      <c r="B80" s="39" t="s">
        <v>97</v>
      </c>
      <c r="C80" s="40"/>
      <c r="D80" s="41">
        <v>35000000</v>
      </c>
      <c r="E80" s="41">
        <v>10951691</v>
      </c>
      <c r="F80" s="41">
        <v>10951500</v>
      </c>
      <c r="G80" s="44">
        <f t="shared" si="15"/>
        <v>191</v>
      </c>
      <c r="H80" s="40"/>
      <c r="I80" s="42">
        <f t="shared" si="1"/>
        <v>0.99998255977090666</v>
      </c>
      <c r="J80" s="10"/>
    </row>
    <row r="81" spans="1:10" ht="13" x14ac:dyDescent="0.3">
      <c r="A81" s="45" t="s">
        <v>421</v>
      </c>
      <c r="B81" s="39" t="s">
        <v>420</v>
      </c>
      <c r="C81" s="40"/>
      <c r="D81" s="41">
        <v>0</v>
      </c>
      <c r="E81" s="41">
        <v>0</v>
      </c>
      <c r="F81" s="41"/>
      <c r="G81" s="44">
        <f t="shared" si="15"/>
        <v>0</v>
      </c>
      <c r="H81" s="40"/>
      <c r="I81" s="42">
        <v>0</v>
      </c>
      <c r="J81" s="10"/>
    </row>
    <row r="82" spans="1:10" ht="13" x14ac:dyDescent="0.3">
      <c r="A82" s="45" t="s">
        <v>355</v>
      </c>
      <c r="B82" s="39" t="s">
        <v>356</v>
      </c>
      <c r="C82" s="40"/>
      <c r="D82" s="41"/>
      <c r="E82" s="41">
        <v>2503240</v>
      </c>
      <c r="F82" s="41">
        <v>2205352</v>
      </c>
      <c r="G82" s="44">
        <f t="shared" si="15"/>
        <v>297888</v>
      </c>
      <c r="H82" s="40"/>
      <c r="I82" s="42">
        <f t="shared" si="1"/>
        <v>0.88099902526325879</v>
      </c>
      <c r="J82" s="10"/>
    </row>
    <row r="83" spans="1:10" ht="13" x14ac:dyDescent="0.3">
      <c r="A83" s="46" t="s">
        <v>98</v>
      </c>
      <c r="B83" s="33" t="s">
        <v>99</v>
      </c>
      <c r="C83" s="38"/>
      <c r="D83" s="36">
        <f>SUM(D84:D89)</f>
        <v>0</v>
      </c>
      <c r="E83" s="36">
        <f>SUM(E84:E89)</f>
        <v>24180309</v>
      </c>
      <c r="F83" s="36">
        <f>SUM(F84:F89)</f>
        <v>23028254</v>
      </c>
      <c r="G83" s="43">
        <f t="shared" si="15"/>
        <v>1152055</v>
      </c>
      <c r="H83" s="38"/>
      <c r="I83" s="37">
        <v>0</v>
      </c>
      <c r="J83" s="10"/>
    </row>
    <row r="84" spans="1:10" ht="13" x14ac:dyDescent="0.3">
      <c r="A84" s="45" t="s">
        <v>357</v>
      </c>
      <c r="B84" s="39" t="s">
        <v>358</v>
      </c>
      <c r="C84" s="38"/>
      <c r="D84" s="41">
        <v>0</v>
      </c>
      <c r="E84" s="41">
        <v>15250000</v>
      </c>
      <c r="F84" s="41">
        <v>15250000</v>
      </c>
      <c r="G84" s="44">
        <f t="shared" si="15"/>
        <v>0</v>
      </c>
      <c r="H84" s="40"/>
      <c r="I84" s="42">
        <v>0</v>
      </c>
      <c r="J84" s="10"/>
    </row>
    <row r="85" spans="1:10" ht="13" x14ac:dyDescent="0.3">
      <c r="A85" s="45" t="s">
        <v>359</v>
      </c>
      <c r="B85" s="39" t="s">
        <v>360</v>
      </c>
      <c r="C85" s="40"/>
      <c r="D85" s="41">
        <v>0</v>
      </c>
      <c r="E85" s="41">
        <v>577300</v>
      </c>
      <c r="F85" s="41">
        <v>577300</v>
      </c>
      <c r="G85" s="44">
        <f t="shared" si="15"/>
        <v>0</v>
      </c>
      <c r="H85" s="40"/>
      <c r="I85" s="42">
        <v>0</v>
      </c>
      <c r="J85" s="10"/>
    </row>
    <row r="86" spans="1:10" ht="13" x14ac:dyDescent="0.3">
      <c r="A86" s="45" t="s">
        <v>100</v>
      </c>
      <c r="B86" s="39" t="s">
        <v>466</v>
      </c>
      <c r="C86" s="40"/>
      <c r="D86" s="41">
        <v>0</v>
      </c>
      <c r="E86" s="41"/>
      <c r="F86" s="41"/>
      <c r="G86" s="44">
        <f t="shared" si="15"/>
        <v>0</v>
      </c>
      <c r="H86" s="40"/>
      <c r="I86" s="42">
        <v>0</v>
      </c>
      <c r="J86" s="10"/>
    </row>
    <row r="87" spans="1:10" ht="13" x14ac:dyDescent="0.3">
      <c r="A87" s="45" t="s">
        <v>434</v>
      </c>
      <c r="B87" s="39" t="s">
        <v>435</v>
      </c>
      <c r="C87" s="40"/>
      <c r="D87" s="41">
        <v>0</v>
      </c>
      <c r="E87" s="41">
        <v>1075009</v>
      </c>
      <c r="F87" s="41">
        <v>1066282</v>
      </c>
      <c r="G87" s="44">
        <f t="shared" si="15"/>
        <v>8727</v>
      </c>
      <c r="H87" s="40"/>
      <c r="I87" s="42">
        <v>0</v>
      </c>
      <c r="J87" s="10"/>
    </row>
    <row r="88" spans="1:10" ht="13" x14ac:dyDescent="0.3">
      <c r="A88" s="45" t="s">
        <v>361</v>
      </c>
      <c r="B88" s="39" t="s">
        <v>362</v>
      </c>
      <c r="C88" s="40"/>
      <c r="D88" s="41">
        <v>0</v>
      </c>
      <c r="E88" s="41">
        <v>7278000</v>
      </c>
      <c r="F88" s="41">
        <v>6134672</v>
      </c>
      <c r="G88" s="44">
        <f t="shared" si="15"/>
        <v>1143328</v>
      </c>
      <c r="H88" s="40"/>
      <c r="I88" s="42">
        <v>0</v>
      </c>
      <c r="J88" s="10"/>
    </row>
    <row r="89" spans="1:10" ht="13" x14ac:dyDescent="0.3">
      <c r="A89" s="45" t="s">
        <v>423</v>
      </c>
      <c r="B89" s="39" t="s">
        <v>422</v>
      </c>
      <c r="C89" s="40"/>
      <c r="D89" s="41">
        <v>0</v>
      </c>
      <c r="E89" s="41"/>
      <c r="F89" s="41"/>
      <c r="G89" s="44">
        <f t="shared" si="15"/>
        <v>0</v>
      </c>
      <c r="H89" s="40"/>
      <c r="I89" s="42">
        <v>0</v>
      </c>
      <c r="J89" s="10"/>
    </row>
    <row r="90" spans="1:10" ht="13" x14ac:dyDescent="0.3">
      <c r="A90" s="46" t="s">
        <v>102</v>
      </c>
      <c r="B90" s="33" t="s">
        <v>103</v>
      </c>
      <c r="C90" s="38"/>
      <c r="D90" s="36">
        <f>SUM(D91:D96)</f>
        <v>25144875</v>
      </c>
      <c r="E90" s="36">
        <f>SUM(E91:E96)</f>
        <v>31347800</v>
      </c>
      <c r="F90" s="36">
        <f>SUM(F91:F96)</f>
        <v>31347800</v>
      </c>
      <c r="G90" s="43">
        <f t="shared" si="15"/>
        <v>0</v>
      </c>
      <c r="H90" s="38"/>
      <c r="I90" s="37">
        <f t="shared" si="1"/>
        <v>1</v>
      </c>
      <c r="J90" s="10"/>
    </row>
    <row r="91" spans="1:10" ht="13" x14ac:dyDescent="0.3">
      <c r="A91" s="45" t="s">
        <v>104</v>
      </c>
      <c r="B91" s="39" t="s">
        <v>105</v>
      </c>
      <c r="C91" s="40"/>
      <c r="D91" s="41">
        <v>25144875</v>
      </c>
      <c r="E91" s="41">
        <v>31045000</v>
      </c>
      <c r="F91" s="41">
        <v>31045000</v>
      </c>
      <c r="G91" s="44">
        <f t="shared" si="15"/>
        <v>0</v>
      </c>
      <c r="H91" s="40"/>
      <c r="I91" s="42">
        <f t="shared" si="1"/>
        <v>1</v>
      </c>
      <c r="J91" s="10"/>
    </row>
    <row r="92" spans="1:10" ht="13" x14ac:dyDescent="0.3">
      <c r="A92" s="45" t="s">
        <v>363</v>
      </c>
      <c r="B92" s="39" t="s">
        <v>364</v>
      </c>
      <c r="C92" s="40"/>
      <c r="D92" s="41"/>
      <c r="E92" s="41"/>
      <c r="F92" s="41"/>
      <c r="G92" s="44">
        <f t="shared" si="15"/>
        <v>0</v>
      </c>
      <c r="H92" s="40"/>
      <c r="I92" s="42">
        <v>0</v>
      </c>
      <c r="J92" s="10"/>
    </row>
    <row r="93" spans="1:10" ht="13" x14ac:dyDescent="0.3">
      <c r="A93" s="45" t="s">
        <v>365</v>
      </c>
      <c r="B93" s="39" t="s">
        <v>366</v>
      </c>
      <c r="C93" s="40"/>
      <c r="D93" s="41"/>
      <c r="E93" s="41"/>
      <c r="F93" s="41"/>
      <c r="G93" s="44">
        <f t="shared" si="15"/>
        <v>0</v>
      </c>
      <c r="H93" s="40"/>
      <c r="I93" s="42">
        <v>0</v>
      </c>
      <c r="J93" s="10"/>
    </row>
    <row r="94" spans="1:10" ht="13" x14ac:dyDescent="0.3">
      <c r="A94" s="45" t="s">
        <v>106</v>
      </c>
      <c r="B94" s="39" t="s">
        <v>107</v>
      </c>
      <c r="C94" s="40"/>
      <c r="D94" s="41"/>
      <c r="E94" s="41"/>
      <c r="F94" s="41"/>
      <c r="G94" s="44">
        <f t="shared" si="15"/>
        <v>0</v>
      </c>
      <c r="H94" s="40"/>
      <c r="I94" s="42">
        <v>0</v>
      </c>
      <c r="J94" s="10"/>
    </row>
    <row r="95" spans="1:10" ht="13" x14ac:dyDescent="0.3">
      <c r="A95" s="45" t="s">
        <v>367</v>
      </c>
      <c r="B95" s="39" t="s">
        <v>368</v>
      </c>
      <c r="C95" s="40"/>
      <c r="D95" s="41"/>
      <c r="E95" s="41"/>
      <c r="F95" s="41"/>
      <c r="G95" s="44">
        <f t="shared" si="15"/>
        <v>0</v>
      </c>
      <c r="H95" s="40"/>
      <c r="I95" s="42">
        <v>0</v>
      </c>
      <c r="J95" s="10"/>
    </row>
    <row r="96" spans="1:10" ht="13" x14ac:dyDescent="0.3">
      <c r="A96" s="45" t="s">
        <v>369</v>
      </c>
      <c r="B96" s="39" t="s">
        <v>370</v>
      </c>
      <c r="C96" s="40"/>
      <c r="D96" s="41"/>
      <c r="E96" s="41">
        <v>302800</v>
      </c>
      <c r="F96" s="41">
        <v>302800</v>
      </c>
      <c r="G96" s="44">
        <f t="shared" si="15"/>
        <v>0</v>
      </c>
      <c r="H96" s="40"/>
      <c r="I96" s="42">
        <v>0</v>
      </c>
      <c r="J96" s="10"/>
    </row>
    <row r="97" spans="1:10" ht="13" x14ac:dyDescent="0.3">
      <c r="A97" s="46" t="s">
        <v>108</v>
      </c>
      <c r="B97" s="33" t="s">
        <v>109</v>
      </c>
      <c r="C97" s="38"/>
      <c r="D97" s="36">
        <f>SUM(D98:D101)</f>
        <v>25280500</v>
      </c>
      <c r="E97" s="36">
        <f>SUM(E98:E101)</f>
        <v>327143580</v>
      </c>
      <c r="F97" s="36">
        <f>SUM(F98:F101)</f>
        <v>29901171</v>
      </c>
      <c r="G97" s="43">
        <f t="shared" si="15"/>
        <v>297242409</v>
      </c>
      <c r="H97" s="38"/>
      <c r="I97" s="37">
        <f t="shared" si="1"/>
        <v>9.1400757428894072E-2</v>
      </c>
      <c r="J97" s="10"/>
    </row>
    <row r="98" spans="1:10" ht="13" x14ac:dyDescent="0.3">
      <c r="A98" s="45" t="s">
        <v>371</v>
      </c>
      <c r="B98" s="39" t="s">
        <v>372</v>
      </c>
      <c r="C98" s="38"/>
      <c r="D98" s="41"/>
      <c r="E98" s="41">
        <v>295120000</v>
      </c>
      <c r="F98" s="41"/>
      <c r="G98" s="44">
        <f t="shared" si="15"/>
        <v>295120000</v>
      </c>
      <c r="H98" s="38"/>
      <c r="I98" s="42">
        <v>0</v>
      </c>
      <c r="J98" s="10"/>
    </row>
    <row r="99" spans="1:10" ht="13" x14ac:dyDescent="0.3">
      <c r="A99" s="45" t="s">
        <v>488</v>
      </c>
      <c r="B99" s="39" t="s">
        <v>489</v>
      </c>
      <c r="C99" s="38"/>
      <c r="D99" s="41"/>
      <c r="E99" s="41"/>
      <c r="F99" s="41"/>
      <c r="G99" s="44">
        <f t="shared" si="15"/>
        <v>0</v>
      </c>
      <c r="H99" s="38"/>
      <c r="I99" s="42">
        <v>0</v>
      </c>
      <c r="J99" s="10"/>
    </row>
    <row r="100" spans="1:10" ht="13" x14ac:dyDescent="0.3">
      <c r="A100" s="45" t="s">
        <v>490</v>
      </c>
      <c r="B100" s="39" t="s">
        <v>491</v>
      </c>
      <c r="C100" s="38"/>
      <c r="D100" s="41"/>
      <c r="E100" s="41"/>
      <c r="F100" s="41"/>
      <c r="G100" s="44">
        <f t="shared" si="15"/>
        <v>0</v>
      </c>
      <c r="H100" s="38"/>
      <c r="I100" s="42">
        <v>0</v>
      </c>
      <c r="J100" s="10"/>
    </row>
    <row r="101" spans="1:10" ht="13" x14ac:dyDescent="0.3">
      <c r="A101" s="45" t="s">
        <v>110</v>
      </c>
      <c r="B101" s="39" t="s">
        <v>507</v>
      </c>
      <c r="C101" s="40"/>
      <c r="D101" s="41">
        <v>25280500</v>
      </c>
      <c r="E101" s="41">
        <v>32023580</v>
      </c>
      <c r="F101" s="41">
        <v>29901171</v>
      </c>
      <c r="G101" s="44">
        <f t="shared" si="15"/>
        <v>2122409</v>
      </c>
      <c r="H101" s="40"/>
      <c r="I101" s="42">
        <f t="shared" si="1"/>
        <v>0.93372355620452174</v>
      </c>
      <c r="J101" s="10"/>
    </row>
    <row r="102" spans="1:10" ht="13" x14ac:dyDescent="0.3">
      <c r="A102" s="46" t="s">
        <v>112</v>
      </c>
      <c r="B102" s="33" t="s">
        <v>113</v>
      </c>
      <c r="C102" s="38"/>
      <c r="D102" s="36">
        <f>+D103+D107+D119+D122+D129+D136+D114+D132</f>
        <v>389657140</v>
      </c>
      <c r="E102" s="36">
        <f>+E103+E107+E119+E122+E129+E136+E114+E132</f>
        <v>438480558</v>
      </c>
      <c r="F102" s="36">
        <f>+F103+F107+F119+F122+F129+F136+F114+F132</f>
        <v>352433312</v>
      </c>
      <c r="G102" s="43">
        <f t="shared" si="15"/>
        <v>86047246</v>
      </c>
      <c r="H102" s="38"/>
      <c r="I102" s="37">
        <f t="shared" si="1"/>
        <v>0.80376040754810385</v>
      </c>
      <c r="J102" s="10"/>
    </row>
    <row r="103" spans="1:10" ht="13" x14ac:dyDescent="0.3">
      <c r="A103" s="46" t="s">
        <v>114</v>
      </c>
      <c r="B103" s="33" t="s">
        <v>115</v>
      </c>
      <c r="C103" s="38"/>
      <c r="D103" s="36">
        <f>SUM(D104:D106)</f>
        <v>56212765</v>
      </c>
      <c r="E103" s="36">
        <f>SUM(E104:E106)</f>
        <v>59367538</v>
      </c>
      <c r="F103" s="36">
        <f>SUM(F104:F106)</f>
        <v>18153471</v>
      </c>
      <c r="G103" s="43">
        <f t="shared" si="15"/>
        <v>41214067</v>
      </c>
      <c r="H103" s="38"/>
      <c r="I103" s="37">
        <f t="shared" si="1"/>
        <v>0.30578109875467635</v>
      </c>
      <c r="J103" s="10"/>
    </row>
    <row r="104" spans="1:10" ht="13" x14ac:dyDescent="0.3">
      <c r="A104" s="45" t="s">
        <v>403</v>
      </c>
      <c r="B104" s="39" t="s">
        <v>404</v>
      </c>
      <c r="C104" s="38"/>
      <c r="D104" s="41"/>
      <c r="E104" s="41">
        <v>202273</v>
      </c>
      <c r="F104" s="41">
        <v>202273</v>
      </c>
      <c r="G104" s="44">
        <f t="shared" si="15"/>
        <v>0</v>
      </c>
      <c r="H104" s="40"/>
      <c r="I104" s="42">
        <f t="shared" si="1"/>
        <v>1</v>
      </c>
      <c r="J104" s="10"/>
    </row>
    <row r="105" spans="1:10" ht="13" x14ac:dyDescent="0.3">
      <c r="A105" s="45" t="s">
        <v>373</v>
      </c>
      <c r="B105" s="39" t="s">
        <v>374</v>
      </c>
      <c r="C105" s="40"/>
      <c r="D105" s="41"/>
      <c r="E105" s="41">
        <v>192500</v>
      </c>
      <c r="F105" s="41">
        <v>192500</v>
      </c>
      <c r="G105" s="44">
        <f t="shared" si="15"/>
        <v>0</v>
      </c>
      <c r="H105" s="40"/>
      <c r="I105" s="42">
        <f t="shared" si="1"/>
        <v>1</v>
      </c>
      <c r="J105" s="47"/>
    </row>
    <row r="106" spans="1:10" ht="13" x14ac:dyDescent="0.3">
      <c r="A106" s="45" t="s">
        <v>116</v>
      </c>
      <c r="B106" s="39" t="s">
        <v>117</v>
      </c>
      <c r="C106" s="40"/>
      <c r="D106" s="41">
        <v>56212765</v>
      </c>
      <c r="E106" s="41">
        <v>58972765</v>
      </c>
      <c r="F106" s="41">
        <v>17758698</v>
      </c>
      <c r="G106" s="44">
        <f t="shared" si="15"/>
        <v>41214067</v>
      </c>
      <c r="H106" s="40"/>
      <c r="I106" s="42">
        <f t="shared" si="1"/>
        <v>0.30113388782092887</v>
      </c>
      <c r="J106" s="10"/>
    </row>
    <row r="107" spans="1:10" ht="13" x14ac:dyDescent="0.3">
      <c r="A107" s="46" t="s">
        <v>118</v>
      </c>
      <c r="B107" s="33" t="s">
        <v>45</v>
      </c>
      <c r="C107" s="38"/>
      <c r="D107" s="36">
        <f>SUM(D108:D113)</f>
        <v>33144875</v>
      </c>
      <c r="E107" s="36">
        <f>SUM(E108:E113)</f>
        <v>124786490</v>
      </c>
      <c r="F107" s="36">
        <f>SUM(F108:F113)</f>
        <v>115247415</v>
      </c>
      <c r="G107" s="43">
        <f t="shared" si="15"/>
        <v>9539075</v>
      </c>
      <c r="H107" s="38"/>
      <c r="I107" s="37">
        <f t="shared" si="1"/>
        <v>0.9235568289483902</v>
      </c>
      <c r="J107" s="10"/>
    </row>
    <row r="108" spans="1:10" ht="13" x14ac:dyDescent="0.3">
      <c r="A108" s="45" t="s">
        <v>549</v>
      </c>
      <c r="B108" s="39" t="s">
        <v>545</v>
      </c>
      <c r="C108" s="40"/>
      <c r="D108" s="41">
        <v>0</v>
      </c>
      <c r="E108" s="41">
        <v>64926400</v>
      </c>
      <c r="F108" s="41">
        <v>64926400</v>
      </c>
      <c r="G108" s="44">
        <f t="shared" si="15"/>
        <v>0</v>
      </c>
      <c r="H108" s="40"/>
      <c r="I108" s="42">
        <f t="shared" si="1"/>
        <v>1</v>
      </c>
      <c r="J108" s="10"/>
    </row>
    <row r="109" spans="1:10" ht="13" x14ac:dyDescent="0.3">
      <c r="A109" s="45" t="s">
        <v>119</v>
      </c>
      <c r="B109" s="39" t="s">
        <v>120</v>
      </c>
      <c r="C109" s="40"/>
      <c r="D109" s="41">
        <v>0</v>
      </c>
      <c r="E109" s="41">
        <v>714000</v>
      </c>
      <c r="F109" s="41">
        <v>714000</v>
      </c>
      <c r="G109" s="44">
        <f t="shared" si="15"/>
        <v>0</v>
      </c>
      <c r="H109" s="40"/>
      <c r="I109" s="42">
        <f t="shared" si="1"/>
        <v>1</v>
      </c>
      <c r="J109" s="10"/>
    </row>
    <row r="110" spans="1:10" ht="13" x14ac:dyDescent="0.3">
      <c r="A110" s="45" t="s">
        <v>452</v>
      </c>
      <c r="B110" s="39" t="s">
        <v>453</v>
      </c>
      <c r="C110" s="40"/>
      <c r="D110" s="41">
        <v>0</v>
      </c>
      <c r="E110" s="41">
        <v>10015000</v>
      </c>
      <c r="F110" s="41">
        <v>10015000</v>
      </c>
      <c r="G110" s="44">
        <f t="shared" si="15"/>
        <v>0</v>
      </c>
      <c r="H110" s="40"/>
      <c r="I110" s="42">
        <f t="shared" si="1"/>
        <v>1</v>
      </c>
      <c r="J110" s="10"/>
    </row>
    <row r="111" spans="1:10" ht="13" x14ac:dyDescent="0.3">
      <c r="A111" s="45" t="s">
        <v>424</v>
      </c>
      <c r="B111" s="39" t="s">
        <v>413</v>
      </c>
      <c r="C111" s="40"/>
      <c r="D111" s="41">
        <v>0</v>
      </c>
      <c r="E111" s="41">
        <v>0</v>
      </c>
      <c r="F111" s="41"/>
      <c r="G111" s="44">
        <f t="shared" si="15"/>
        <v>0</v>
      </c>
      <c r="H111" s="40"/>
      <c r="I111" s="42">
        <v>0</v>
      </c>
      <c r="J111" s="10"/>
    </row>
    <row r="112" spans="1:10" ht="13" x14ac:dyDescent="0.3">
      <c r="A112" s="45" t="s">
        <v>471</v>
      </c>
      <c r="B112" s="39" t="s">
        <v>122</v>
      </c>
      <c r="C112" s="40"/>
      <c r="D112" s="41">
        <v>0</v>
      </c>
      <c r="E112" s="41">
        <v>0</v>
      </c>
      <c r="F112" s="41"/>
      <c r="G112" s="44">
        <f t="shared" si="15"/>
        <v>0</v>
      </c>
      <c r="H112" s="40"/>
      <c r="I112" s="42">
        <v>0</v>
      </c>
      <c r="J112" s="10"/>
    </row>
    <row r="113" spans="1:10" ht="13" x14ac:dyDescent="0.3">
      <c r="A113" s="45" t="s">
        <v>121</v>
      </c>
      <c r="B113" s="39" t="s">
        <v>122</v>
      </c>
      <c r="C113" s="40"/>
      <c r="D113" s="41">
        <v>33144875</v>
      </c>
      <c r="E113" s="41">
        <v>49131090</v>
      </c>
      <c r="F113" s="41">
        <v>39592015</v>
      </c>
      <c r="G113" s="44">
        <f t="shared" si="15"/>
        <v>9539075</v>
      </c>
      <c r="H113" s="40"/>
      <c r="I113" s="42">
        <f t="shared" si="1"/>
        <v>0.80584442559690816</v>
      </c>
      <c r="J113" s="10"/>
    </row>
    <row r="114" spans="1:10" ht="13" x14ac:dyDescent="0.3">
      <c r="A114" s="46" t="s">
        <v>375</v>
      </c>
      <c r="B114" s="33" t="s">
        <v>376</v>
      </c>
      <c r="C114" s="38"/>
      <c r="D114" s="36">
        <v>0</v>
      </c>
      <c r="E114" s="36">
        <f>SUM(E115:E118)</f>
        <v>1702020</v>
      </c>
      <c r="F114" s="36">
        <f>SUM(F115:F118)</f>
        <v>1702020</v>
      </c>
      <c r="G114" s="43">
        <f>+E114-F114</f>
        <v>0</v>
      </c>
      <c r="H114" s="38"/>
      <c r="I114" s="37">
        <f t="shared" ref="I114" si="22">+F114/E114</f>
        <v>1</v>
      </c>
      <c r="J114" s="10"/>
    </row>
    <row r="115" spans="1:10" ht="13" x14ac:dyDescent="0.3">
      <c r="A115" s="45" t="s">
        <v>436</v>
      </c>
      <c r="B115" s="39" t="s">
        <v>437</v>
      </c>
      <c r="C115" s="38"/>
      <c r="D115" s="41"/>
      <c r="E115" s="41">
        <v>157500</v>
      </c>
      <c r="F115" s="41">
        <v>157500</v>
      </c>
      <c r="G115" s="44">
        <f t="shared" ref="G115:G118" si="23">+E115-F115</f>
        <v>0</v>
      </c>
      <c r="H115" s="38"/>
      <c r="I115" s="42">
        <f t="shared" si="1"/>
        <v>1</v>
      </c>
      <c r="J115" s="10"/>
    </row>
    <row r="116" spans="1:10" ht="13" x14ac:dyDescent="0.3">
      <c r="A116" s="45" t="s">
        <v>377</v>
      </c>
      <c r="B116" s="39" t="s">
        <v>378</v>
      </c>
      <c r="C116" s="40"/>
      <c r="D116" s="41">
        <v>0</v>
      </c>
      <c r="E116" s="41">
        <v>359520</v>
      </c>
      <c r="F116" s="41">
        <v>359520</v>
      </c>
      <c r="G116" s="44">
        <f t="shared" si="23"/>
        <v>0</v>
      </c>
      <c r="H116" s="40"/>
      <c r="I116" s="42">
        <f t="shared" si="1"/>
        <v>1</v>
      </c>
      <c r="J116" s="10"/>
    </row>
    <row r="117" spans="1:10" ht="13" x14ac:dyDescent="0.3">
      <c r="A117" s="45" t="s">
        <v>438</v>
      </c>
      <c r="B117" s="39" t="s">
        <v>439</v>
      </c>
      <c r="C117" s="40"/>
      <c r="D117" s="41"/>
      <c r="E117" s="41">
        <v>1185000</v>
      </c>
      <c r="F117" s="41">
        <v>1185000</v>
      </c>
      <c r="G117" s="44">
        <f t="shared" si="23"/>
        <v>0</v>
      </c>
      <c r="H117" s="40"/>
      <c r="I117" s="42">
        <f t="shared" si="1"/>
        <v>1</v>
      </c>
      <c r="J117" s="10"/>
    </row>
    <row r="118" spans="1:10" ht="13" x14ac:dyDescent="0.3">
      <c r="A118" s="45" t="s">
        <v>425</v>
      </c>
      <c r="B118" s="39" t="s">
        <v>426</v>
      </c>
      <c r="C118" s="40"/>
      <c r="D118" s="41"/>
      <c r="E118" s="41"/>
      <c r="F118" s="41"/>
      <c r="G118" s="44">
        <f t="shared" si="23"/>
        <v>0</v>
      </c>
      <c r="H118" s="40"/>
      <c r="I118" s="42">
        <v>0</v>
      </c>
      <c r="J118" s="10"/>
    </row>
    <row r="119" spans="1:10" ht="13" x14ac:dyDescent="0.3">
      <c r="A119" s="46" t="s">
        <v>123</v>
      </c>
      <c r="B119" s="33" t="s">
        <v>51</v>
      </c>
      <c r="C119" s="38"/>
      <c r="D119" s="36">
        <f>SUM(D120:D121)</f>
        <v>33526500</v>
      </c>
      <c r="E119" s="36">
        <f>SUM(E120:E121)</f>
        <v>80846500</v>
      </c>
      <c r="F119" s="36">
        <f>SUM(F120:F121)</f>
        <v>80483324</v>
      </c>
      <c r="G119" s="43">
        <f t="shared" si="15"/>
        <v>363176</v>
      </c>
      <c r="H119" s="38"/>
      <c r="I119" s="37">
        <f t="shared" si="1"/>
        <v>0.99550783274476939</v>
      </c>
      <c r="J119" s="10"/>
    </row>
    <row r="120" spans="1:10" ht="13" x14ac:dyDescent="0.3">
      <c r="A120" s="45" t="s">
        <v>379</v>
      </c>
      <c r="B120" s="39" t="s">
        <v>380</v>
      </c>
      <c r="C120" s="38"/>
      <c r="D120" s="41">
        <v>0</v>
      </c>
      <c r="E120" s="41">
        <v>2320000</v>
      </c>
      <c r="F120" s="41">
        <v>1991435</v>
      </c>
      <c r="G120" s="44">
        <f>+E120-F120</f>
        <v>328565</v>
      </c>
      <c r="H120" s="40"/>
      <c r="I120" s="42">
        <f t="shared" si="1"/>
        <v>0.85837715517241375</v>
      </c>
      <c r="J120" s="10"/>
    </row>
    <row r="121" spans="1:10" ht="13" x14ac:dyDescent="0.3">
      <c r="A121" s="45" t="s">
        <v>124</v>
      </c>
      <c r="B121" s="39" t="s">
        <v>125</v>
      </c>
      <c r="C121" s="40"/>
      <c r="D121" s="41">
        <v>33526500</v>
      </c>
      <c r="E121" s="41">
        <v>78526500</v>
      </c>
      <c r="F121" s="41">
        <v>78491889</v>
      </c>
      <c r="G121" s="44">
        <f t="shared" si="15"/>
        <v>34611</v>
      </c>
      <c r="H121" s="40"/>
      <c r="I121" s="42">
        <f t="shared" si="1"/>
        <v>0.99955924433153143</v>
      </c>
      <c r="J121" s="10"/>
    </row>
    <row r="122" spans="1:10" ht="13" x14ac:dyDescent="0.3">
      <c r="A122" s="46" t="s">
        <v>126</v>
      </c>
      <c r="B122" s="33" t="s">
        <v>127</v>
      </c>
      <c r="C122" s="38"/>
      <c r="D122" s="36">
        <f>SUM(D123:D128)</f>
        <v>67053000</v>
      </c>
      <c r="E122" s="36">
        <f>SUM(E123:E128)</f>
        <v>33544644</v>
      </c>
      <c r="F122" s="36">
        <f>SUM(F123:F128)</f>
        <v>3215267</v>
      </c>
      <c r="G122" s="43">
        <f t="shared" si="15"/>
        <v>30329377</v>
      </c>
      <c r="H122" s="38"/>
      <c r="I122" s="37">
        <f t="shared" si="1"/>
        <v>9.585038374531564E-2</v>
      </c>
      <c r="J122" s="10"/>
    </row>
    <row r="123" spans="1:10" ht="13" x14ac:dyDescent="0.3">
      <c r="A123" s="45" t="s">
        <v>405</v>
      </c>
      <c r="B123" s="39" t="s">
        <v>400</v>
      </c>
      <c r="C123" s="38"/>
      <c r="D123" s="41"/>
      <c r="E123" s="41"/>
      <c r="F123" s="41"/>
      <c r="G123" s="44">
        <f t="shared" si="15"/>
        <v>0</v>
      </c>
      <c r="H123" s="38"/>
      <c r="I123" s="42">
        <v>0</v>
      </c>
      <c r="J123" s="10"/>
    </row>
    <row r="124" spans="1:10" ht="13" x14ac:dyDescent="0.3">
      <c r="A124" s="45" t="s">
        <v>406</v>
      </c>
      <c r="B124" s="39" t="s">
        <v>409</v>
      </c>
      <c r="C124" s="38"/>
      <c r="D124" s="41"/>
      <c r="E124" s="41">
        <v>168004</v>
      </c>
      <c r="F124" s="41">
        <v>168004</v>
      </c>
      <c r="G124" s="44">
        <f t="shared" ref="G124:G128" si="24">+E124-F124</f>
        <v>0</v>
      </c>
      <c r="H124" s="38"/>
      <c r="I124" s="42">
        <f t="shared" si="1"/>
        <v>1</v>
      </c>
      <c r="J124" s="10"/>
    </row>
    <row r="125" spans="1:10" ht="13" x14ac:dyDescent="0.3">
      <c r="A125" s="45" t="s">
        <v>407</v>
      </c>
      <c r="B125" s="39" t="s">
        <v>410</v>
      </c>
      <c r="C125" s="38"/>
      <c r="D125" s="41"/>
      <c r="E125" s="41"/>
      <c r="F125" s="41"/>
      <c r="G125" s="44">
        <f t="shared" si="24"/>
        <v>0</v>
      </c>
      <c r="H125" s="38"/>
      <c r="I125" s="42">
        <v>0</v>
      </c>
      <c r="J125" s="10"/>
    </row>
    <row r="126" spans="1:10" ht="13" x14ac:dyDescent="0.3">
      <c r="A126" s="45" t="s">
        <v>381</v>
      </c>
      <c r="B126" s="39" t="s">
        <v>382</v>
      </c>
      <c r="C126" s="40"/>
      <c r="D126" s="41"/>
      <c r="E126" s="41">
        <v>3308640</v>
      </c>
      <c r="F126" s="41">
        <v>3047263</v>
      </c>
      <c r="G126" s="44">
        <f t="shared" si="24"/>
        <v>261377</v>
      </c>
      <c r="H126" s="40"/>
      <c r="I126" s="42">
        <f t="shared" si="1"/>
        <v>0.9210016804487644</v>
      </c>
      <c r="J126" s="10"/>
    </row>
    <row r="127" spans="1:10" ht="13" x14ac:dyDescent="0.3">
      <c r="A127" s="45" t="s">
        <v>128</v>
      </c>
      <c r="B127" s="39" t="s">
        <v>129</v>
      </c>
      <c r="C127" s="40"/>
      <c r="D127" s="41">
        <v>67053000</v>
      </c>
      <c r="E127" s="41">
        <v>30068000</v>
      </c>
      <c r="F127" s="41"/>
      <c r="G127" s="44">
        <f t="shared" si="15"/>
        <v>30068000</v>
      </c>
      <c r="H127" s="40"/>
      <c r="I127" s="42">
        <f t="shared" si="1"/>
        <v>0</v>
      </c>
      <c r="J127" s="10"/>
    </row>
    <row r="128" spans="1:10" ht="13" x14ac:dyDescent="0.3">
      <c r="A128" s="45" t="s">
        <v>408</v>
      </c>
      <c r="B128" s="39" t="s">
        <v>411</v>
      </c>
      <c r="C128" s="40"/>
      <c r="D128" s="41"/>
      <c r="E128" s="41"/>
      <c r="F128" s="41"/>
      <c r="G128" s="44">
        <f t="shared" si="24"/>
        <v>0</v>
      </c>
      <c r="H128" s="40"/>
      <c r="I128" s="42">
        <v>0</v>
      </c>
      <c r="J128" s="10"/>
    </row>
    <row r="129" spans="1:11" ht="13" x14ac:dyDescent="0.3">
      <c r="A129" s="46" t="s">
        <v>130</v>
      </c>
      <c r="B129" s="33" t="s">
        <v>55</v>
      </c>
      <c r="C129" s="38"/>
      <c r="D129" s="36">
        <f>SUM(D130:D131)</f>
        <v>13020000</v>
      </c>
      <c r="E129" s="36">
        <f>SUM(E130:E131)</f>
        <v>21022366</v>
      </c>
      <c r="F129" s="36">
        <f>SUM(F130:F131)</f>
        <v>16421286</v>
      </c>
      <c r="G129" s="43">
        <f t="shared" si="15"/>
        <v>4601080</v>
      </c>
      <c r="H129" s="38"/>
      <c r="I129" s="37">
        <f t="shared" si="1"/>
        <v>0.78113405503452848</v>
      </c>
      <c r="J129" s="10"/>
    </row>
    <row r="130" spans="1:11" ht="13" x14ac:dyDescent="0.3">
      <c r="A130" s="45" t="s">
        <v>383</v>
      </c>
      <c r="B130" s="39" t="s">
        <v>384</v>
      </c>
      <c r="C130" s="40"/>
      <c r="D130" s="41"/>
      <c r="E130" s="41"/>
      <c r="F130" s="41"/>
      <c r="G130" s="44">
        <f t="shared" ref="G130" si="25">+E130-F130</f>
        <v>0</v>
      </c>
      <c r="H130" s="40"/>
      <c r="I130" s="42">
        <v>0</v>
      </c>
      <c r="J130" s="10"/>
    </row>
    <row r="131" spans="1:11" ht="13" x14ac:dyDescent="0.3">
      <c r="A131" s="45" t="s">
        <v>131</v>
      </c>
      <c r="B131" s="39" t="s">
        <v>132</v>
      </c>
      <c r="C131" s="40"/>
      <c r="D131" s="41">
        <v>13020000</v>
      </c>
      <c r="E131" s="41">
        <v>21022366</v>
      </c>
      <c r="F131" s="41">
        <v>16421286</v>
      </c>
      <c r="G131" s="44">
        <f t="shared" si="15"/>
        <v>4601080</v>
      </c>
      <c r="H131" s="40"/>
      <c r="I131" s="42">
        <f t="shared" si="1"/>
        <v>0.78113405503452848</v>
      </c>
      <c r="J131" s="10"/>
    </row>
    <row r="132" spans="1:11" ht="13" x14ac:dyDescent="0.3">
      <c r="A132" s="46" t="s">
        <v>385</v>
      </c>
      <c r="B132" s="33" t="s">
        <v>386</v>
      </c>
      <c r="C132" s="38"/>
      <c r="D132" s="36">
        <f>SUM(D133:D135)</f>
        <v>100000000</v>
      </c>
      <c r="E132" s="36">
        <f>SUM(E133:E135)</f>
        <v>100100000</v>
      </c>
      <c r="F132" s="36">
        <f>SUM(F133:F135)</f>
        <v>100099529</v>
      </c>
      <c r="G132" s="43">
        <f t="shared" ref="G132:G135" si="26">+E132-F132</f>
        <v>471</v>
      </c>
      <c r="H132" s="38"/>
      <c r="I132" s="37">
        <f t="shared" ref="I132" si="27">+F132/E132</f>
        <v>0.99999529470529469</v>
      </c>
      <c r="J132" s="10"/>
    </row>
    <row r="133" spans="1:11" ht="13" x14ac:dyDescent="0.3">
      <c r="A133" s="45" t="s">
        <v>492</v>
      </c>
      <c r="B133" s="39" t="s">
        <v>493</v>
      </c>
      <c r="C133" s="40"/>
      <c r="D133" s="41"/>
      <c r="E133" s="41"/>
      <c r="F133" s="41"/>
      <c r="G133" s="44">
        <v>1998</v>
      </c>
      <c r="H133" s="40"/>
      <c r="I133" s="42">
        <v>0.99936298421807745</v>
      </c>
      <c r="J133" s="10"/>
    </row>
    <row r="134" spans="1:11" ht="13" x14ac:dyDescent="0.3">
      <c r="A134" s="45" t="s">
        <v>388</v>
      </c>
      <c r="B134" s="39" t="s">
        <v>387</v>
      </c>
      <c r="C134" s="40"/>
      <c r="D134" s="41"/>
      <c r="E134" s="41">
        <v>100000</v>
      </c>
      <c r="F134" s="41">
        <v>99529</v>
      </c>
      <c r="G134" s="44">
        <f t="shared" si="26"/>
        <v>471</v>
      </c>
      <c r="H134" s="40"/>
      <c r="I134" s="42">
        <v>0</v>
      </c>
      <c r="J134" s="10"/>
    </row>
    <row r="135" spans="1:11" ht="13" x14ac:dyDescent="0.3">
      <c r="A135" s="45" t="s">
        <v>494</v>
      </c>
      <c r="B135" s="39" t="s">
        <v>427</v>
      </c>
      <c r="C135" s="40"/>
      <c r="D135" s="41">
        <v>100000000</v>
      </c>
      <c r="E135" s="41">
        <v>100000000</v>
      </c>
      <c r="F135" s="41">
        <v>100000000</v>
      </c>
      <c r="G135" s="44">
        <f t="shared" si="26"/>
        <v>0</v>
      </c>
      <c r="H135" s="40"/>
      <c r="I135" s="42">
        <v>0</v>
      </c>
      <c r="J135" s="10"/>
    </row>
    <row r="136" spans="1:11" ht="13" x14ac:dyDescent="0.3">
      <c r="A136" s="46" t="s">
        <v>133</v>
      </c>
      <c r="B136" s="33" t="s">
        <v>134</v>
      </c>
      <c r="C136" s="38"/>
      <c r="D136" s="36">
        <f>+D137</f>
        <v>86700000</v>
      </c>
      <c r="E136" s="36">
        <f>+E137</f>
        <v>17111000</v>
      </c>
      <c r="F136" s="36">
        <f>+F137</f>
        <v>17111000</v>
      </c>
      <c r="G136" s="43">
        <f t="shared" si="15"/>
        <v>0</v>
      </c>
      <c r="H136" s="38"/>
      <c r="I136" s="37">
        <f t="shared" si="1"/>
        <v>1</v>
      </c>
      <c r="J136" s="10"/>
    </row>
    <row r="137" spans="1:11" ht="13" x14ac:dyDescent="0.3">
      <c r="A137" s="45" t="s">
        <v>135</v>
      </c>
      <c r="B137" s="39" t="s">
        <v>136</v>
      </c>
      <c r="C137" s="40"/>
      <c r="D137" s="41">
        <v>86700000</v>
      </c>
      <c r="E137" s="41">
        <v>17111000</v>
      </c>
      <c r="F137" s="41">
        <v>17111000</v>
      </c>
      <c r="G137" s="44">
        <f t="shared" si="15"/>
        <v>0</v>
      </c>
      <c r="H137" s="40"/>
      <c r="I137" s="42">
        <f t="shared" si="1"/>
        <v>1</v>
      </c>
      <c r="J137" s="10"/>
    </row>
    <row r="138" spans="1:11" ht="13" x14ac:dyDescent="0.3">
      <c r="A138" s="46" t="s">
        <v>137</v>
      </c>
      <c r="B138" s="33" t="s">
        <v>138</v>
      </c>
      <c r="C138" s="38"/>
      <c r="D138" s="36">
        <f>+D139+D143+D170+D194+D264+D288+D291</f>
        <v>17240375204</v>
      </c>
      <c r="E138" s="36">
        <f>+E139+E143+E170+E194+E264+E288+E291</f>
        <v>23081980214</v>
      </c>
      <c r="F138" s="36">
        <f>+F139+F143+F170+F194+F264+F288+F291</f>
        <v>19548861815</v>
      </c>
      <c r="G138" s="43">
        <f t="shared" si="15"/>
        <v>3533118399</v>
      </c>
      <c r="H138" s="38"/>
      <c r="I138" s="37">
        <f t="shared" si="1"/>
        <v>0.84693174648607294</v>
      </c>
      <c r="J138" s="10"/>
    </row>
    <row r="139" spans="1:11" ht="13" x14ac:dyDescent="0.3">
      <c r="A139" s="46" t="s">
        <v>139</v>
      </c>
      <c r="B139" s="33" t="s">
        <v>140</v>
      </c>
      <c r="C139" s="38"/>
      <c r="D139" s="36">
        <f t="shared" ref="D139:F141" si="28">+D140</f>
        <v>49700000</v>
      </c>
      <c r="E139" s="36">
        <f t="shared" si="28"/>
        <v>32171901</v>
      </c>
      <c r="F139" s="36">
        <f t="shared" si="28"/>
        <v>23166150</v>
      </c>
      <c r="G139" s="43">
        <f t="shared" si="15"/>
        <v>9005751</v>
      </c>
      <c r="H139" s="38"/>
      <c r="I139" s="37">
        <v>0</v>
      </c>
      <c r="J139" s="10"/>
      <c r="K139" s="48"/>
    </row>
    <row r="140" spans="1:11" ht="13" x14ac:dyDescent="0.3">
      <c r="A140" s="46" t="s">
        <v>141</v>
      </c>
      <c r="B140" s="33" t="s">
        <v>142</v>
      </c>
      <c r="C140" s="38"/>
      <c r="D140" s="36">
        <f t="shared" si="28"/>
        <v>49700000</v>
      </c>
      <c r="E140" s="36">
        <f t="shared" si="28"/>
        <v>32171901</v>
      </c>
      <c r="F140" s="36">
        <f t="shared" si="28"/>
        <v>23166150</v>
      </c>
      <c r="G140" s="43">
        <f t="shared" si="15"/>
        <v>9005751</v>
      </c>
      <c r="H140" s="38"/>
      <c r="I140" s="37">
        <v>0</v>
      </c>
      <c r="J140" s="10"/>
    </row>
    <row r="141" spans="1:11" ht="13" x14ac:dyDescent="0.3">
      <c r="A141" s="46" t="s">
        <v>389</v>
      </c>
      <c r="B141" s="33" t="s">
        <v>390</v>
      </c>
      <c r="C141" s="38"/>
      <c r="D141" s="36">
        <f t="shared" si="28"/>
        <v>49700000</v>
      </c>
      <c r="E141" s="36">
        <f t="shared" si="28"/>
        <v>32171901</v>
      </c>
      <c r="F141" s="36">
        <f t="shared" si="28"/>
        <v>23166150</v>
      </c>
      <c r="G141" s="43">
        <f t="shared" si="15"/>
        <v>9005751</v>
      </c>
      <c r="H141" s="38"/>
      <c r="I141" s="37">
        <v>0</v>
      </c>
      <c r="J141" s="10"/>
    </row>
    <row r="142" spans="1:11" ht="13" x14ac:dyDescent="0.3">
      <c r="A142" s="45" t="s">
        <v>391</v>
      </c>
      <c r="B142" s="39" t="s">
        <v>390</v>
      </c>
      <c r="C142" s="40"/>
      <c r="D142" s="41">
        <v>49700000</v>
      </c>
      <c r="E142" s="41">
        <v>32171901</v>
      </c>
      <c r="F142" s="41">
        <v>23166150</v>
      </c>
      <c r="G142" s="44">
        <f t="shared" si="15"/>
        <v>9005751</v>
      </c>
      <c r="H142" s="40"/>
      <c r="I142" s="42">
        <v>0</v>
      </c>
      <c r="J142" s="10"/>
    </row>
    <row r="143" spans="1:11" ht="13" x14ac:dyDescent="0.3">
      <c r="A143" s="46" t="s">
        <v>147</v>
      </c>
      <c r="B143" s="33" t="s">
        <v>148</v>
      </c>
      <c r="C143" s="38"/>
      <c r="D143" s="36">
        <f>+D144+D155+D157+D159+D163</f>
        <v>3737294560</v>
      </c>
      <c r="E143" s="36">
        <f>+E144+E155+E157+E159+E163</f>
        <v>4879232460</v>
      </c>
      <c r="F143" s="36">
        <f>+F144+F155+F157+F159+F163</f>
        <v>3573740816</v>
      </c>
      <c r="G143" s="43">
        <f t="shared" ref="G143:H293" si="29">+E143-F143</f>
        <v>1305491644</v>
      </c>
      <c r="H143" s="38"/>
      <c r="I143" s="37">
        <f t="shared" ref="I143:I293" si="30">+F143/E143</f>
        <v>0.73243913777373093</v>
      </c>
      <c r="J143" s="10"/>
    </row>
    <row r="144" spans="1:11" ht="13" x14ac:dyDescent="0.3">
      <c r="A144" s="46" t="s">
        <v>149</v>
      </c>
      <c r="B144" s="33" t="s">
        <v>150</v>
      </c>
      <c r="C144" s="38"/>
      <c r="D144" s="36">
        <f>SUM(D145:D154)</f>
        <v>1719255560</v>
      </c>
      <c r="E144" s="36">
        <f>SUM(E145:E154)</f>
        <v>2171028511</v>
      </c>
      <c r="F144" s="36">
        <f>SUM(F145:F154)</f>
        <v>1548040255</v>
      </c>
      <c r="G144" s="43">
        <f t="shared" si="29"/>
        <v>622988256</v>
      </c>
      <c r="H144" s="38"/>
      <c r="I144" s="37">
        <f t="shared" si="30"/>
        <v>0.7130446455016638</v>
      </c>
      <c r="J144" s="10"/>
    </row>
    <row r="145" spans="1:10" ht="13" x14ac:dyDescent="0.3">
      <c r="A145" s="45" t="s">
        <v>440</v>
      </c>
      <c r="B145" s="39" t="s">
        <v>152</v>
      </c>
      <c r="C145" s="40"/>
      <c r="D145" s="41">
        <v>0</v>
      </c>
      <c r="E145" s="41">
        <v>50000000</v>
      </c>
      <c r="F145" s="41">
        <v>22800000</v>
      </c>
      <c r="G145" s="44">
        <f t="shared" si="29"/>
        <v>27200000</v>
      </c>
      <c r="H145" s="40"/>
      <c r="I145" s="42">
        <v>0</v>
      </c>
      <c r="J145" s="10"/>
    </row>
    <row r="146" spans="1:10" ht="13" x14ac:dyDescent="0.3">
      <c r="A146" s="45" t="s">
        <v>151</v>
      </c>
      <c r="B146" s="39" t="s">
        <v>152</v>
      </c>
      <c r="C146" s="40"/>
      <c r="D146" s="41">
        <v>603350000</v>
      </c>
      <c r="E146" s="41">
        <v>489467171</v>
      </c>
      <c r="F146" s="41">
        <v>406631438</v>
      </c>
      <c r="G146" s="44">
        <f t="shared" si="29"/>
        <v>82835733</v>
      </c>
      <c r="H146" s="40"/>
      <c r="I146" s="42">
        <f t="shared" si="30"/>
        <v>0.83076345481809644</v>
      </c>
      <c r="J146" s="10"/>
    </row>
    <row r="147" spans="1:10" ht="13" x14ac:dyDescent="0.3">
      <c r="A147" s="45" t="s">
        <v>454</v>
      </c>
      <c r="B147" s="39" t="s">
        <v>154</v>
      </c>
      <c r="C147" s="40"/>
      <c r="D147" s="41">
        <v>0</v>
      </c>
      <c r="E147" s="41">
        <v>0</v>
      </c>
      <c r="F147" s="41">
        <v>0</v>
      </c>
      <c r="G147" s="44">
        <f t="shared" si="29"/>
        <v>0</v>
      </c>
      <c r="H147" s="40"/>
      <c r="I147" s="42">
        <v>0</v>
      </c>
      <c r="J147" s="10"/>
    </row>
    <row r="148" spans="1:10" ht="13" x14ac:dyDescent="0.3">
      <c r="A148" s="45" t="s">
        <v>153</v>
      </c>
      <c r="B148" s="39" t="s">
        <v>154</v>
      </c>
      <c r="C148" s="40"/>
      <c r="D148" s="41">
        <v>473350000</v>
      </c>
      <c r="E148" s="41">
        <v>389296405</v>
      </c>
      <c r="F148" s="41">
        <v>338136797</v>
      </c>
      <c r="G148" s="44">
        <f t="shared" si="29"/>
        <v>51159608</v>
      </c>
      <c r="H148" s="40"/>
      <c r="I148" s="42">
        <f t="shared" si="30"/>
        <v>0.86858443247119121</v>
      </c>
      <c r="J148" s="10"/>
    </row>
    <row r="149" spans="1:10" ht="13" x14ac:dyDescent="0.3">
      <c r="A149" s="45" t="s">
        <v>455</v>
      </c>
      <c r="B149" s="39" t="s">
        <v>456</v>
      </c>
      <c r="C149" s="40"/>
      <c r="D149" s="41">
        <v>250000000</v>
      </c>
      <c r="E149" s="41">
        <v>804709375</v>
      </c>
      <c r="F149" s="41">
        <v>448716000</v>
      </c>
      <c r="G149" s="44">
        <f t="shared" si="29"/>
        <v>355993375</v>
      </c>
      <c r="H149" s="40"/>
      <c r="I149" s="42">
        <f t="shared" si="30"/>
        <v>0.55761249208759378</v>
      </c>
      <c r="J149" s="10"/>
    </row>
    <row r="150" spans="1:10" ht="13" x14ac:dyDescent="0.3">
      <c r="A150" s="45" t="s">
        <v>290</v>
      </c>
      <c r="B150" s="39" t="s">
        <v>289</v>
      </c>
      <c r="C150" s="40"/>
      <c r="D150" s="41">
        <v>27125000</v>
      </c>
      <c r="E150" s="41">
        <v>40692252</v>
      </c>
      <c r="F150" s="41">
        <v>28827592</v>
      </c>
      <c r="G150" s="44">
        <f t="shared" si="29"/>
        <v>11864660</v>
      </c>
      <c r="H150" s="40"/>
      <c r="I150" s="42">
        <f t="shared" si="30"/>
        <v>0.70842950643282165</v>
      </c>
      <c r="J150" s="10"/>
    </row>
    <row r="151" spans="1:10" ht="13" x14ac:dyDescent="0.3">
      <c r="A151" s="45" t="s">
        <v>526</v>
      </c>
      <c r="B151" s="39" t="s">
        <v>289</v>
      </c>
      <c r="C151" s="40"/>
      <c r="D151" s="41">
        <v>0</v>
      </c>
      <c r="E151" s="41">
        <v>21432748</v>
      </c>
      <c r="F151" s="41">
        <v>14432748</v>
      </c>
      <c r="G151" s="44">
        <f t="shared" si="29"/>
        <v>7000000</v>
      </c>
      <c r="H151" s="40"/>
      <c r="I151" s="42">
        <f t="shared" si="30"/>
        <v>0.67339699043725054</v>
      </c>
      <c r="J151" s="10"/>
    </row>
    <row r="152" spans="1:10" ht="13" x14ac:dyDescent="0.3">
      <c r="A152" s="45" t="s">
        <v>527</v>
      </c>
      <c r="B152" s="39" t="s">
        <v>156</v>
      </c>
      <c r="C152" s="40"/>
      <c r="D152" s="41">
        <v>0</v>
      </c>
      <c r="E152" s="41">
        <v>57493590</v>
      </c>
      <c r="F152" s="41">
        <v>49772000</v>
      </c>
      <c r="G152" s="44">
        <f t="shared" si="29"/>
        <v>7721590</v>
      </c>
      <c r="H152" s="40"/>
      <c r="I152" s="42">
        <f t="shared" si="30"/>
        <v>0.86569650634096773</v>
      </c>
      <c r="J152" s="10"/>
    </row>
    <row r="153" spans="1:10" ht="13" x14ac:dyDescent="0.3">
      <c r="A153" s="45" t="s">
        <v>528</v>
      </c>
      <c r="B153" s="39" t="s">
        <v>156</v>
      </c>
      <c r="C153" s="40"/>
      <c r="D153" s="41">
        <v>0</v>
      </c>
      <c r="E153" s="41">
        <v>92506410</v>
      </c>
      <c r="F153" s="41">
        <v>28024000</v>
      </c>
      <c r="G153" s="44">
        <f t="shared" si="29"/>
        <v>64482410</v>
      </c>
      <c r="H153" s="40"/>
      <c r="I153" s="42">
        <f t="shared" si="30"/>
        <v>0.30294116915789943</v>
      </c>
      <c r="J153" s="10"/>
    </row>
    <row r="154" spans="1:10" ht="13" x14ac:dyDescent="0.3">
      <c r="A154" s="45" t="s">
        <v>155</v>
      </c>
      <c r="B154" s="39" t="s">
        <v>156</v>
      </c>
      <c r="C154" s="40"/>
      <c r="D154" s="41">
        <v>365430560</v>
      </c>
      <c r="E154" s="41">
        <v>225430560</v>
      </c>
      <c r="F154" s="41">
        <v>210699680</v>
      </c>
      <c r="G154" s="44">
        <f t="shared" si="29"/>
        <v>14730880</v>
      </c>
      <c r="H154" s="40"/>
      <c r="I154" s="42">
        <v>0</v>
      </c>
      <c r="J154" s="10"/>
    </row>
    <row r="155" spans="1:10" ht="13" x14ac:dyDescent="0.3">
      <c r="A155" s="46" t="s">
        <v>157</v>
      </c>
      <c r="B155" s="33" t="s">
        <v>158</v>
      </c>
      <c r="C155" s="38"/>
      <c r="D155" s="36">
        <f>+D156</f>
        <v>469625000</v>
      </c>
      <c r="E155" s="36">
        <f>+E156</f>
        <v>234415798</v>
      </c>
      <c r="F155" s="36">
        <f>+F156</f>
        <v>0</v>
      </c>
      <c r="G155" s="43">
        <f t="shared" si="29"/>
        <v>234415798</v>
      </c>
      <c r="H155" s="38"/>
      <c r="I155" s="37">
        <v>0</v>
      </c>
      <c r="J155" s="10"/>
    </row>
    <row r="156" spans="1:10" ht="13" x14ac:dyDescent="0.3">
      <c r="A156" s="45" t="s">
        <v>159</v>
      </c>
      <c r="B156" s="39" t="s">
        <v>160</v>
      </c>
      <c r="C156" s="40"/>
      <c r="D156" s="41">
        <v>469625000</v>
      </c>
      <c r="E156" s="41">
        <v>234415798</v>
      </c>
      <c r="F156" s="41">
        <v>0</v>
      </c>
      <c r="G156" s="44">
        <f t="shared" si="29"/>
        <v>234415798</v>
      </c>
      <c r="H156" s="40"/>
      <c r="I156" s="42">
        <v>0</v>
      </c>
      <c r="J156" s="10"/>
    </row>
    <row r="157" spans="1:10" ht="13" x14ac:dyDescent="0.3">
      <c r="A157" s="46" t="s">
        <v>161</v>
      </c>
      <c r="B157" s="33" t="s">
        <v>162</v>
      </c>
      <c r="C157" s="38"/>
      <c r="D157" s="36">
        <f>+D158</f>
        <v>13020000</v>
      </c>
      <c r="E157" s="36">
        <f>+E158</f>
        <v>39874561</v>
      </c>
      <c r="F157" s="36">
        <f>+F158</f>
        <v>13904161</v>
      </c>
      <c r="G157" s="43">
        <f t="shared" si="29"/>
        <v>25970400</v>
      </c>
      <c r="H157" s="38"/>
      <c r="I157" s="37">
        <f t="shared" si="30"/>
        <v>0.34869753174210494</v>
      </c>
      <c r="J157" s="10"/>
    </row>
    <row r="158" spans="1:10" ht="13" x14ac:dyDescent="0.3">
      <c r="A158" s="45" t="s">
        <v>163</v>
      </c>
      <c r="B158" s="39" t="s">
        <v>164</v>
      </c>
      <c r="C158" s="40"/>
      <c r="D158" s="41">
        <v>13020000</v>
      </c>
      <c r="E158" s="41">
        <v>39874561</v>
      </c>
      <c r="F158" s="41">
        <v>13904161</v>
      </c>
      <c r="G158" s="44">
        <f t="shared" si="29"/>
        <v>25970400</v>
      </c>
      <c r="H158" s="40"/>
      <c r="I158" s="42">
        <f t="shared" si="30"/>
        <v>0.34869753174210494</v>
      </c>
      <c r="J158" s="10"/>
    </row>
    <row r="159" spans="1:10" ht="13" x14ac:dyDescent="0.3">
      <c r="A159" s="46" t="s">
        <v>165</v>
      </c>
      <c r="B159" s="33" t="s">
        <v>166</v>
      </c>
      <c r="C159" s="38"/>
      <c r="D159" s="36">
        <f>+D160</f>
        <v>51775000</v>
      </c>
      <c r="E159" s="36">
        <f>+E160</f>
        <v>50294590</v>
      </c>
      <c r="F159" s="36">
        <f>+F160</f>
        <v>28177400</v>
      </c>
      <c r="G159" s="43">
        <f t="shared" si="29"/>
        <v>22117190</v>
      </c>
      <c r="H159" s="38"/>
      <c r="I159" s="37">
        <f t="shared" si="30"/>
        <v>0.56024713592455966</v>
      </c>
      <c r="J159" s="10"/>
    </row>
    <row r="160" spans="1:10" ht="13" x14ac:dyDescent="0.3">
      <c r="A160" s="46" t="s">
        <v>167</v>
      </c>
      <c r="B160" s="33" t="s">
        <v>166</v>
      </c>
      <c r="C160" s="38"/>
      <c r="D160" s="36">
        <f>SUM(D161:D162)</f>
        <v>51775000</v>
      </c>
      <c r="E160" s="36">
        <f>SUM(E161:E162)</f>
        <v>50294590</v>
      </c>
      <c r="F160" s="36">
        <f>SUM(F161:F162)</f>
        <v>28177400</v>
      </c>
      <c r="G160" s="36">
        <f>SUM(G161:G162)</f>
        <v>22117190</v>
      </c>
      <c r="H160" s="38"/>
      <c r="I160" s="37">
        <f t="shared" si="30"/>
        <v>0.56024713592455966</v>
      </c>
      <c r="J160" s="10"/>
    </row>
    <row r="161" spans="1:10" ht="13" x14ac:dyDescent="0.3">
      <c r="A161" s="45" t="s">
        <v>168</v>
      </c>
      <c r="B161" s="39" t="s">
        <v>166</v>
      </c>
      <c r="C161" s="40"/>
      <c r="D161" s="41">
        <v>51775000</v>
      </c>
      <c r="E161" s="41">
        <v>50294590</v>
      </c>
      <c r="F161" s="41">
        <v>28177400</v>
      </c>
      <c r="G161" s="44">
        <f t="shared" si="29"/>
        <v>22117190</v>
      </c>
      <c r="H161" s="40"/>
      <c r="I161" s="42">
        <f t="shared" si="30"/>
        <v>0.56024713592455966</v>
      </c>
      <c r="J161" s="10"/>
    </row>
    <row r="162" spans="1:10" ht="13" x14ac:dyDescent="0.3">
      <c r="A162" s="45" t="s">
        <v>495</v>
      </c>
      <c r="B162" s="39" t="s">
        <v>166</v>
      </c>
      <c r="C162" s="40"/>
      <c r="D162" s="41"/>
      <c r="E162" s="41"/>
      <c r="F162" s="41"/>
      <c r="G162" s="44">
        <v>0</v>
      </c>
      <c r="H162" s="40"/>
      <c r="I162" s="42">
        <v>0</v>
      </c>
      <c r="J162" s="10"/>
    </row>
    <row r="163" spans="1:10" ht="13" x14ac:dyDescent="0.3">
      <c r="A163" s="46" t="s">
        <v>169</v>
      </c>
      <c r="B163" s="33" t="s">
        <v>170</v>
      </c>
      <c r="C163" s="38"/>
      <c r="D163" s="36">
        <f>SUM(D164:D169)</f>
        <v>1483619000</v>
      </c>
      <c r="E163" s="36">
        <f>SUM(E164:E169)</f>
        <v>2383619000</v>
      </c>
      <c r="F163" s="36">
        <f>SUM(F164:F169)</f>
        <v>1983619000</v>
      </c>
      <c r="G163" s="43">
        <f t="shared" si="29"/>
        <v>400000000</v>
      </c>
      <c r="H163" s="38"/>
      <c r="I163" s="37">
        <f t="shared" si="30"/>
        <v>0.83218794614407754</v>
      </c>
      <c r="J163" s="10"/>
    </row>
    <row r="164" spans="1:10" ht="13" x14ac:dyDescent="0.3">
      <c r="A164" s="45" t="s">
        <v>428</v>
      </c>
      <c r="B164" s="39" t="s">
        <v>172</v>
      </c>
      <c r="C164" s="38"/>
      <c r="D164" s="41">
        <v>0</v>
      </c>
      <c r="E164" s="41">
        <v>0</v>
      </c>
      <c r="F164" s="41"/>
      <c r="G164" s="44">
        <f t="shared" si="29"/>
        <v>0</v>
      </c>
      <c r="H164" s="40"/>
      <c r="I164" s="42">
        <v>0</v>
      </c>
      <c r="J164" s="10"/>
    </row>
    <row r="165" spans="1:10" ht="13" x14ac:dyDescent="0.3">
      <c r="A165" s="45" t="s">
        <v>529</v>
      </c>
      <c r="B165" s="39" t="s">
        <v>172</v>
      </c>
      <c r="C165" s="38"/>
      <c r="D165" s="41">
        <v>0</v>
      </c>
      <c r="E165" s="41">
        <v>200000000</v>
      </c>
      <c r="F165" s="41">
        <v>200000000</v>
      </c>
      <c r="G165" s="44">
        <f t="shared" si="29"/>
        <v>0</v>
      </c>
      <c r="H165" s="40"/>
      <c r="I165" s="42">
        <v>0</v>
      </c>
      <c r="J165" s="10"/>
    </row>
    <row r="166" spans="1:10" ht="13" x14ac:dyDescent="0.3">
      <c r="A166" s="45" t="s">
        <v>472</v>
      </c>
      <c r="B166" s="39" t="s">
        <v>172</v>
      </c>
      <c r="C166" s="38"/>
      <c r="D166" s="41">
        <v>0</v>
      </c>
      <c r="E166" s="41">
        <v>0</v>
      </c>
      <c r="F166" s="41"/>
      <c r="G166" s="44">
        <f t="shared" si="29"/>
        <v>0</v>
      </c>
      <c r="H166" s="40"/>
      <c r="I166" s="42">
        <v>0</v>
      </c>
      <c r="J166" s="10"/>
    </row>
    <row r="167" spans="1:10" ht="13" x14ac:dyDescent="0.3">
      <c r="A167" s="45" t="s">
        <v>171</v>
      </c>
      <c r="B167" s="39" t="s">
        <v>172</v>
      </c>
      <c r="C167" s="40"/>
      <c r="D167" s="41">
        <v>1200000000</v>
      </c>
      <c r="E167" s="41">
        <v>1900000000</v>
      </c>
      <c r="F167" s="41">
        <v>1500000000</v>
      </c>
      <c r="G167" s="44">
        <f t="shared" si="29"/>
        <v>400000000</v>
      </c>
      <c r="H167" s="40"/>
      <c r="I167" s="42">
        <f t="shared" si="30"/>
        <v>0.78947368421052633</v>
      </c>
      <c r="J167" s="10"/>
    </row>
    <row r="168" spans="1:10" ht="13" x14ac:dyDescent="0.3">
      <c r="A168" s="45" t="s">
        <v>473</v>
      </c>
      <c r="B168" s="39" t="s">
        <v>172</v>
      </c>
      <c r="C168" s="40"/>
      <c r="D168" s="41">
        <v>0</v>
      </c>
      <c r="E168" s="41">
        <v>0</v>
      </c>
      <c r="F168" s="41"/>
      <c r="G168" s="44">
        <f t="shared" si="29"/>
        <v>0</v>
      </c>
      <c r="H168" s="40"/>
      <c r="I168" s="42">
        <v>0</v>
      </c>
      <c r="J168" s="10"/>
    </row>
    <row r="169" spans="1:10" ht="13" x14ac:dyDescent="0.3">
      <c r="A169" s="45" t="s">
        <v>173</v>
      </c>
      <c r="B169" s="39" t="s">
        <v>174</v>
      </c>
      <c r="C169" s="40"/>
      <c r="D169" s="41">
        <v>283619000</v>
      </c>
      <c r="E169" s="41">
        <v>283619000</v>
      </c>
      <c r="F169" s="41">
        <v>283619000</v>
      </c>
      <c r="G169" s="44">
        <f t="shared" si="29"/>
        <v>0</v>
      </c>
      <c r="H169" s="40"/>
      <c r="I169" s="42">
        <f t="shared" si="30"/>
        <v>1</v>
      </c>
      <c r="J169" s="10"/>
    </row>
    <row r="170" spans="1:10" ht="13" x14ac:dyDescent="0.3">
      <c r="A170" s="46" t="s">
        <v>175</v>
      </c>
      <c r="B170" s="33" t="s">
        <v>176</v>
      </c>
      <c r="C170" s="38"/>
      <c r="D170" s="36">
        <f>+D171+D188+D173+D192</f>
        <v>1507311000</v>
      </c>
      <c r="E170" s="36">
        <f>+E171+E188+E173+E192</f>
        <v>2029953328</v>
      </c>
      <c r="F170" s="36">
        <f t="shared" ref="F170:G170" si="31">+F171+F188+F173+F192</f>
        <v>1365521063</v>
      </c>
      <c r="G170" s="36">
        <f t="shared" si="31"/>
        <v>664432265</v>
      </c>
      <c r="H170" s="38"/>
      <c r="I170" s="37">
        <f t="shared" si="30"/>
        <v>0.67268594019615802</v>
      </c>
      <c r="J170" s="10"/>
    </row>
    <row r="171" spans="1:10" ht="13" x14ac:dyDescent="0.3">
      <c r="A171" s="46" t="s">
        <v>177</v>
      </c>
      <c r="B171" s="33" t="s">
        <v>178</v>
      </c>
      <c r="C171" s="38"/>
      <c r="D171" s="36">
        <f>+D172</f>
        <v>200000000</v>
      </c>
      <c r="E171" s="36">
        <f>+E172</f>
        <v>200427000</v>
      </c>
      <c r="F171" s="36">
        <f>+F172</f>
        <v>139585904</v>
      </c>
      <c r="G171" s="43">
        <f t="shared" si="29"/>
        <v>60841096</v>
      </c>
      <c r="H171" s="38"/>
      <c r="I171" s="37">
        <f t="shared" si="30"/>
        <v>0.69644261501693883</v>
      </c>
      <c r="J171" s="10"/>
    </row>
    <row r="172" spans="1:10" ht="13" x14ac:dyDescent="0.3">
      <c r="A172" s="45" t="s">
        <v>308</v>
      </c>
      <c r="B172" s="39" t="s">
        <v>309</v>
      </c>
      <c r="C172" s="40"/>
      <c r="D172" s="41">
        <v>200000000</v>
      </c>
      <c r="E172" s="41">
        <v>200427000</v>
      </c>
      <c r="F172" s="41">
        <v>139585904</v>
      </c>
      <c r="G172" s="44">
        <f t="shared" si="29"/>
        <v>60841096</v>
      </c>
      <c r="H172" s="40"/>
      <c r="I172" s="42">
        <f t="shared" si="30"/>
        <v>0.69644261501693883</v>
      </c>
      <c r="J172" s="10"/>
    </row>
    <row r="173" spans="1:10" ht="13" x14ac:dyDescent="0.3">
      <c r="A173" s="46" t="s">
        <v>179</v>
      </c>
      <c r="B173" s="33" t="s">
        <v>180</v>
      </c>
      <c r="C173" s="38"/>
      <c r="D173" s="36">
        <f>SUM(D174:D187)</f>
        <v>1243326000</v>
      </c>
      <c r="E173" s="36">
        <f>SUM(E174:E187)</f>
        <v>1340385119</v>
      </c>
      <c r="F173" s="36">
        <f>SUM(F174:F187)</f>
        <v>1156038271</v>
      </c>
      <c r="G173" s="43">
        <f t="shared" si="29"/>
        <v>184346848</v>
      </c>
      <c r="H173" s="38"/>
      <c r="I173" s="37">
        <f t="shared" si="30"/>
        <v>0.86246725259264834</v>
      </c>
      <c r="J173" s="10"/>
    </row>
    <row r="174" spans="1:10" ht="13" x14ac:dyDescent="0.3">
      <c r="A174" s="45" t="s">
        <v>181</v>
      </c>
      <c r="B174" s="39" t="s">
        <v>182</v>
      </c>
      <c r="C174" s="40"/>
      <c r="D174" s="41">
        <v>163080000</v>
      </c>
      <c r="E174" s="41">
        <v>209472552</v>
      </c>
      <c r="F174" s="41">
        <v>156841904</v>
      </c>
      <c r="G174" s="44">
        <f t="shared" si="29"/>
        <v>52630648</v>
      </c>
      <c r="H174" s="40"/>
      <c r="I174" s="42">
        <f t="shared" si="30"/>
        <v>0.74874680478423727</v>
      </c>
      <c r="J174" s="10"/>
    </row>
    <row r="175" spans="1:10" ht="13" x14ac:dyDescent="0.3">
      <c r="A175" s="45" t="s">
        <v>457</v>
      </c>
      <c r="B175" s="39" t="s">
        <v>291</v>
      </c>
      <c r="C175" s="40"/>
      <c r="D175" s="41">
        <v>0</v>
      </c>
      <c r="E175" s="41">
        <v>0</v>
      </c>
      <c r="F175" s="41"/>
      <c r="G175" s="44">
        <f t="shared" si="29"/>
        <v>0</v>
      </c>
      <c r="H175" s="40"/>
      <c r="I175" s="42">
        <v>0</v>
      </c>
      <c r="J175" s="10"/>
    </row>
    <row r="176" spans="1:10" ht="13" x14ac:dyDescent="0.3">
      <c r="A176" s="45" t="s">
        <v>292</v>
      </c>
      <c r="B176" s="39" t="s">
        <v>291</v>
      </c>
      <c r="C176" s="40"/>
      <c r="D176" s="41">
        <v>336000000</v>
      </c>
      <c r="E176" s="41">
        <v>336000000</v>
      </c>
      <c r="F176" s="41">
        <v>268309900</v>
      </c>
      <c r="G176" s="44">
        <f t="shared" si="29"/>
        <v>67690100</v>
      </c>
      <c r="H176" s="40"/>
      <c r="I176" s="42">
        <f t="shared" si="30"/>
        <v>0.79854136904761908</v>
      </c>
      <c r="J176" s="10"/>
    </row>
    <row r="177" spans="1:10" ht="13" x14ac:dyDescent="0.3">
      <c r="A177" s="45" t="s">
        <v>293</v>
      </c>
      <c r="B177" s="39" t="s">
        <v>294</v>
      </c>
      <c r="C177" s="40"/>
      <c r="D177" s="41">
        <v>218375000</v>
      </c>
      <c r="E177" s="41">
        <v>218375000</v>
      </c>
      <c r="F177" s="41">
        <v>202957890</v>
      </c>
      <c r="G177" s="44">
        <f t="shared" si="29"/>
        <v>15417110</v>
      </c>
      <c r="H177" s="40"/>
      <c r="I177" s="42">
        <f t="shared" si="30"/>
        <v>0.929400755580996</v>
      </c>
      <c r="J177" s="10"/>
    </row>
    <row r="178" spans="1:10" ht="13" x14ac:dyDescent="0.3">
      <c r="A178" s="45" t="s">
        <v>474</v>
      </c>
      <c r="B178" s="39" t="s">
        <v>295</v>
      </c>
      <c r="C178" s="40"/>
      <c r="D178" s="41">
        <v>0</v>
      </c>
      <c r="E178" s="41">
        <v>0</v>
      </c>
      <c r="F178" s="41"/>
      <c r="G178" s="44">
        <f t="shared" si="29"/>
        <v>0</v>
      </c>
      <c r="H178" s="40"/>
      <c r="I178" s="42">
        <v>0</v>
      </c>
      <c r="J178" s="10"/>
    </row>
    <row r="179" spans="1:10" ht="13" x14ac:dyDescent="0.3">
      <c r="A179" s="45" t="s">
        <v>297</v>
      </c>
      <c r="B179" s="39" t="s">
        <v>295</v>
      </c>
      <c r="C179" s="40"/>
      <c r="D179" s="41">
        <v>33635000</v>
      </c>
      <c r="E179" s="41">
        <v>33635000</v>
      </c>
      <c r="F179" s="41">
        <v>27255748</v>
      </c>
      <c r="G179" s="44">
        <f t="shared" si="29"/>
        <v>6379252</v>
      </c>
      <c r="H179" s="40"/>
      <c r="I179" s="42">
        <f t="shared" si="30"/>
        <v>0.81033887319756204</v>
      </c>
      <c r="J179" s="10"/>
    </row>
    <row r="180" spans="1:10" ht="13" x14ac:dyDescent="0.3">
      <c r="A180" s="45" t="s">
        <v>296</v>
      </c>
      <c r="B180" s="39" t="s">
        <v>298</v>
      </c>
      <c r="C180" s="40"/>
      <c r="D180" s="41">
        <v>241097000</v>
      </c>
      <c r="E180" s="41">
        <v>241097000</v>
      </c>
      <c r="F180" s="41">
        <v>228454483</v>
      </c>
      <c r="G180" s="44">
        <f t="shared" si="29"/>
        <v>12642517</v>
      </c>
      <c r="H180" s="40"/>
      <c r="I180" s="42">
        <f t="shared" si="30"/>
        <v>0.94756252877472558</v>
      </c>
      <c r="J180" s="10"/>
    </row>
    <row r="181" spans="1:10" ht="13" x14ac:dyDescent="0.3">
      <c r="A181" s="45" t="s">
        <v>299</v>
      </c>
      <c r="B181" s="39" t="s">
        <v>300</v>
      </c>
      <c r="C181" s="40"/>
      <c r="D181" s="41">
        <v>99850000</v>
      </c>
      <c r="E181" s="41">
        <v>99850000</v>
      </c>
      <c r="F181" s="41">
        <v>94217234</v>
      </c>
      <c r="G181" s="44">
        <f t="shared" si="29"/>
        <v>5632766</v>
      </c>
      <c r="H181" s="40"/>
      <c r="I181" s="42">
        <f t="shared" si="30"/>
        <v>0.94358772158237358</v>
      </c>
      <c r="J181" s="10"/>
    </row>
    <row r="182" spans="1:10" ht="13" x14ac:dyDescent="0.3">
      <c r="A182" s="45" t="s">
        <v>301</v>
      </c>
      <c r="B182" s="39" t="s">
        <v>302</v>
      </c>
      <c r="C182" s="40"/>
      <c r="D182" s="41">
        <v>7378000</v>
      </c>
      <c r="E182" s="41">
        <v>7378000</v>
      </c>
      <c r="F182" s="41">
        <v>5359100</v>
      </c>
      <c r="G182" s="44">
        <f t="shared" si="29"/>
        <v>2018900</v>
      </c>
      <c r="H182" s="40"/>
      <c r="I182" s="42">
        <f t="shared" si="30"/>
        <v>0.72636215776633239</v>
      </c>
      <c r="J182" s="10"/>
    </row>
    <row r="183" spans="1:10" ht="13" x14ac:dyDescent="0.3">
      <c r="A183" s="45" t="s">
        <v>303</v>
      </c>
      <c r="B183" s="39" t="s">
        <v>304</v>
      </c>
      <c r="C183" s="40"/>
      <c r="D183" s="41">
        <v>57291000</v>
      </c>
      <c r="E183" s="41">
        <v>57291000</v>
      </c>
      <c r="F183" s="41">
        <v>53959012</v>
      </c>
      <c r="G183" s="44">
        <f t="shared" si="29"/>
        <v>3331988</v>
      </c>
      <c r="H183" s="40"/>
      <c r="I183" s="42">
        <f t="shared" si="30"/>
        <v>0.94184098724057885</v>
      </c>
      <c r="J183" s="10"/>
    </row>
    <row r="184" spans="1:10" ht="13" x14ac:dyDescent="0.3">
      <c r="A184" s="45" t="s">
        <v>441</v>
      </c>
      <c r="B184" s="39" t="s">
        <v>442</v>
      </c>
      <c r="C184" s="40"/>
      <c r="D184" s="41">
        <v>0</v>
      </c>
      <c r="E184" s="41">
        <v>0</v>
      </c>
      <c r="F184" s="41"/>
      <c r="G184" s="44">
        <f t="shared" si="29"/>
        <v>0</v>
      </c>
      <c r="H184" s="40"/>
      <c r="I184" s="42">
        <v>0</v>
      </c>
      <c r="J184" s="10"/>
    </row>
    <row r="185" spans="1:10" ht="13" x14ac:dyDescent="0.3">
      <c r="A185" s="45" t="s">
        <v>443</v>
      </c>
      <c r="B185" s="39" t="s">
        <v>442</v>
      </c>
      <c r="C185" s="40"/>
      <c r="D185" s="41">
        <v>0</v>
      </c>
      <c r="E185" s="41">
        <v>0</v>
      </c>
      <c r="F185" s="41"/>
      <c r="G185" s="44">
        <f t="shared" si="29"/>
        <v>0</v>
      </c>
      <c r="H185" s="40"/>
      <c r="I185" s="42">
        <v>0</v>
      </c>
      <c r="J185" s="10"/>
    </row>
    <row r="186" spans="1:10" ht="13" x14ac:dyDescent="0.3">
      <c r="A186" s="45" t="s">
        <v>496</v>
      </c>
      <c r="B186" s="39" t="s">
        <v>216</v>
      </c>
      <c r="C186" s="40"/>
      <c r="D186" s="41">
        <v>0</v>
      </c>
      <c r="E186" s="41">
        <v>0</v>
      </c>
      <c r="F186" s="41"/>
      <c r="G186" s="44">
        <f t="shared" si="29"/>
        <v>0</v>
      </c>
      <c r="H186" s="40"/>
      <c r="I186" s="42">
        <v>0</v>
      </c>
      <c r="J186" s="10"/>
    </row>
    <row r="187" spans="1:10" ht="13" x14ac:dyDescent="0.3">
      <c r="A187" s="45" t="s">
        <v>497</v>
      </c>
      <c r="B187" s="39" t="s">
        <v>216</v>
      </c>
      <c r="C187" s="40"/>
      <c r="D187" s="41">
        <v>86620000</v>
      </c>
      <c r="E187" s="41">
        <v>137286567</v>
      </c>
      <c r="F187" s="41">
        <v>118683000</v>
      </c>
      <c r="G187" s="44">
        <f t="shared" si="29"/>
        <v>18603567</v>
      </c>
      <c r="H187" s="40"/>
      <c r="I187" s="42">
        <f t="shared" si="30"/>
        <v>0.86449098840092631</v>
      </c>
      <c r="J187" s="10"/>
    </row>
    <row r="188" spans="1:10" ht="13" x14ac:dyDescent="0.3">
      <c r="A188" s="46" t="s">
        <v>183</v>
      </c>
      <c r="B188" s="33" t="s">
        <v>184</v>
      </c>
      <c r="C188" s="38"/>
      <c r="D188" s="36">
        <f>+D189</f>
        <v>63985000</v>
      </c>
      <c r="E188" s="36">
        <f>+E189</f>
        <v>89141209</v>
      </c>
      <c r="F188" s="36">
        <f>+F189</f>
        <v>69896888</v>
      </c>
      <c r="G188" s="43">
        <f t="shared" si="29"/>
        <v>19244321</v>
      </c>
      <c r="H188" s="38"/>
      <c r="I188" s="37">
        <f t="shared" si="30"/>
        <v>0.78411420244479746</v>
      </c>
      <c r="J188" s="10"/>
    </row>
    <row r="189" spans="1:10" ht="13" x14ac:dyDescent="0.3">
      <c r="A189" s="46" t="s">
        <v>185</v>
      </c>
      <c r="B189" s="33" t="s">
        <v>186</v>
      </c>
      <c r="C189" s="38"/>
      <c r="D189" s="36">
        <f>SUM(D190:D191)</f>
        <v>63985000</v>
      </c>
      <c r="E189" s="36">
        <f>SUM(E190:E191)</f>
        <v>89141209</v>
      </c>
      <c r="F189" s="36">
        <f>SUM(F190:F191)</f>
        <v>69896888</v>
      </c>
      <c r="G189" s="43">
        <f t="shared" si="29"/>
        <v>19244321</v>
      </c>
      <c r="H189" s="38"/>
      <c r="I189" s="37">
        <f t="shared" si="30"/>
        <v>0.78411420244479746</v>
      </c>
      <c r="J189" s="10"/>
    </row>
    <row r="190" spans="1:10" ht="13" x14ac:dyDescent="0.3">
      <c r="A190" s="45" t="s">
        <v>306</v>
      </c>
      <c r="B190" s="39" t="s">
        <v>307</v>
      </c>
      <c r="C190" s="40"/>
      <c r="D190" s="41"/>
      <c r="E190" s="41">
        <v>25156209</v>
      </c>
      <c r="F190" s="41">
        <v>12482488</v>
      </c>
      <c r="G190" s="43">
        <f t="shared" si="29"/>
        <v>12673721</v>
      </c>
      <c r="H190" s="40"/>
      <c r="I190" s="37">
        <f t="shared" si="30"/>
        <v>0.49619908945739799</v>
      </c>
      <c r="J190" s="10"/>
    </row>
    <row r="191" spans="1:10" ht="13" x14ac:dyDescent="0.3">
      <c r="A191" s="45" t="s">
        <v>187</v>
      </c>
      <c r="B191" s="39" t="s">
        <v>188</v>
      </c>
      <c r="C191" s="40"/>
      <c r="D191" s="41">
        <v>63985000</v>
      </c>
      <c r="E191" s="41">
        <v>63985000</v>
      </c>
      <c r="F191" s="41">
        <v>57414400</v>
      </c>
      <c r="G191" s="44">
        <f t="shared" si="29"/>
        <v>6570600</v>
      </c>
      <c r="H191" s="40"/>
      <c r="I191" s="42">
        <f t="shared" si="30"/>
        <v>0.89731030710322734</v>
      </c>
      <c r="J191" s="10"/>
    </row>
    <row r="192" spans="1:10" ht="13" x14ac:dyDescent="0.3">
      <c r="A192" s="46" t="s">
        <v>567</v>
      </c>
      <c r="B192" s="33" t="s">
        <v>568</v>
      </c>
      <c r="C192" s="38"/>
      <c r="D192" s="36">
        <f>+D193</f>
        <v>0</v>
      </c>
      <c r="E192" s="36">
        <f t="shared" ref="E192:F192" si="32">+E193</f>
        <v>400000000</v>
      </c>
      <c r="F192" s="36">
        <f t="shared" si="32"/>
        <v>0</v>
      </c>
      <c r="G192" s="43">
        <f>+E192-F192</f>
        <v>400000000</v>
      </c>
      <c r="H192" s="38"/>
      <c r="I192" s="37">
        <f t="shared" si="30"/>
        <v>0</v>
      </c>
      <c r="J192" s="10"/>
    </row>
    <row r="193" spans="1:10" ht="13" x14ac:dyDescent="0.3">
      <c r="A193" s="45" t="s">
        <v>569</v>
      </c>
      <c r="B193" s="39" t="s">
        <v>568</v>
      </c>
      <c r="C193" s="40"/>
      <c r="D193" s="41">
        <v>0</v>
      </c>
      <c r="E193" s="41">
        <v>400000000</v>
      </c>
      <c r="F193" s="41">
        <v>0</v>
      </c>
      <c r="G193" s="44">
        <f>+E193-F193</f>
        <v>400000000</v>
      </c>
      <c r="H193" s="40"/>
      <c r="I193" s="42">
        <f t="shared" si="30"/>
        <v>0</v>
      </c>
      <c r="J193" s="10"/>
    </row>
    <row r="194" spans="1:10" ht="13" x14ac:dyDescent="0.3">
      <c r="A194" s="46" t="s">
        <v>189</v>
      </c>
      <c r="B194" s="33" t="s">
        <v>190</v>
      </c>
      <c r="C194" s="38"/>
      <c r="D194" s="36">
        <f>+D201+D218+D228+D244+D246+D262+D195</f>
        <v>10256054444</v>
      </c>
      <c r="E194" s="36">
        <f>+E201+E218+E228+E244+E246+E262+E195</f>
        <v>14399099497</v>
      </c>
      <c r="F194" s="36">
        <f>+F201+F218+F228+F244+F246+F262+F195</f>
        <v>13321466229</v>
      </c>
      <c r="G194" s="43">
        <f t="shared" si="29"/>
        <v>1077633268</v>
      </c>
      <c r="H194" s="38"/>
      <c r="I194" s="37">
        <f t="shared" si="30"/>
        <v>0.92515967625444073</v>
      </c>
      <c r="J194" s="10"/>
    </row>
    <row r="195" spans="1:10" ht="13" x14ac:dyDescent="0.3">
      <c r="A195" s="46" t="s">
        <v>310</v>
      </c>
      <c r="B195" s="33" t="s">
        <v>312</v>
      </c>
      <c r="C195" s="38"/>
      <c r="D195" s="36">
        <f>SUM(D196:D200)</f>
        <v>1304600000</v>
      </c>
      <c r="E195" s="36">
        <f>SUM(E196:E200)</f>
        <v>2164398700</v>
      </c>
      <c r="F195" s="36">
        <f>SUM(F196:F200)</f>
        <v>2151761852</v>
      </c>
      <c r="G195" s="43">
        <f t="shared" si="29"/>
        <v>12636848</v>
      </c>
      <c r="H195" s="38"/>
      <c r="I195" s="37">
        <f t="shared" si="30"/>
        <v>0.99416149714006019</v>
      </c>
      <c r="J195" s="10"/>
    </row>
    <row r="196" spans="1:10" ht="13" x14ac:dyDescent="0.3">
      <c r="A196" s="45" t="s">
        <v>450</v>
      </c>
      <c r="B196" s="39" t="s">
        <v>429</v>
      </c>
      <c r="C196" s="38"/>
      <c r="D196" s="41">
        <v>0</v>
      </c>
      <c r="E196" s="41">
        <v>0</v>
      </c>
      <c r="F196" s="41">
        <v>0</v>
      </c>
      <c r="G196" s="44">
        <f t="shared" si="29"/>
        <v>0</v>
      </c>
      <c r="H196" s="40"/>
      <c r="I196" s="42">
        <v>0</v>
      </c>
      <c r="J196" s="10"/>
    </row>
    <row r="197" spans="1:10" ht="13" x14ac:dyDescent="0.3">
      <c r="A197" s="45" t="s">
        <v>311</v>
      </c>
      <c r="B197" s="39" t="s">
        <v>313</v>
      </c>
      <c r="C197" s="40"/>
      <c r="D197" s="41">
        <v>1120000000</v>
      </c>
      <c r="E197" s="41">
        <v>1963881867</v>
      </c>
      <c r="F197" s="41">
        <v>1954485019</v>
      </c>
      <c r="G197" s="44">
        <f t="shared" si="29"/>
        <v>9396848</v>
      </c>
      <c r="H197" s="40"/>
      <c r="I197" s="42">
        <f t="shared" si="30"/>
        <v>0.99521516637130802</v>
      </c>
      <c r="J197" s="10"/>
    </row>
    <row r="198" spans="1:10" ht="13" x14ac:dyDescent="0.3">
      <c r="A198" s="45" t="s">
        <v>430</v>
      </c>
      <c r="B198" s="39" t="s">
        <v>429</v>
      </c>
      <c r="C198" s="40"/>
      <c r="D198" s="41">
        <v>0</v>
      </c>
      <c r="E198" s="41">
        <v>0</v>
      </c>
      <c r="F198" s="41">
        <v>0</v>
      </c>
      <c r="G198" s="44">
        <f t="shared" si="29"/>
        <v>0</v>
      </c>
      <c r="H198" s="40"/>
      <c r="I198" s="42">
        <v>0</v>
      </c>
      <c r="J198" s="10"/>
    </row>
    <row r="199" spans="1:10" ht="13" x14ac:dyDescent="0.3">
      <c r="A199" s="45" t="s">
        <v>431</v>
      </c>
      <c r="B199" s="39" t="s">
        <v>314</v>
      </c>
      <c r="C199" s="40"/>
      <c r="D199" s="41">
        <v>0</v>
      </c>
      <c r="E199" s="41">
        <v>0</v>
      </c>
      <c r="F199" s="41">
        <v>0</v>
      </c>
      <c r="G199" s="44">
        <f t="shared" si="29"/>
        <v>0</v>
      </c>
      <c r="H199" s="40"/>
      <c r="I199" s="42">
        <v>0</v>
      </c>
      <c r="J199" s="10"/>
    </row>
    <row r="200" spans="1:10" ht="13" x14ac:dyDescent="0.3">
      <c r="A200" s="45" t="s">
        <v>315</v>
      </c>
      <c r="B200" s="39" t="s">
        <v>314</v>
      </c>
      <c r="C200" s="40"/>
      <c r="D200" s="41">
        <v>184600000</v>
      </c>
      <c r="E200" s="41">
        <v>200516833</v>
      </c>
      <c r="F200" s="41">
        <v>197276833</v>
      </c>
      <c r="G200" s="43">
        <f t="shared" si="29"/>
        <v>3240000</v>
      </c>
      <c r="H200" s="40"/>
      <c r="I200" s="37">
        <f t="shared" si="30"/>
        <v>0.9838417555697182</v>
      </c>
      <c r="J200" s="10"/>
    </row>
    <row r="201" spans="1:10" ht="13" x14ac:dyDescent="0.3">
      <c r="A201" s="46" t="s">
        <v>191</v>
      </c>
      <c r="B201" s="33" t="s">
        <v>192</v>
      </c>
      <c r="C201" s="38"/>
      <c r="D201" s="36">
        <f>SUM(D202:D217)</f>
        <v>617160875</v>
      </c>
      <c r="E201" s="36">
        <f>SUM(E202:E217)</f>
        <v>842009660</v>
      </c>
      <c r="F201" s="36">
        <f>SUM(F202:F217)</f>
        <v>802315194</v>
      </c>
      <c r="G201" s="43">
        <f t="shared" si="29"/>
        <v>39694466</v>
      </c>
      <c r="H201" s="38"/>
      <c r="I201" s="37">
        <f t="shared" si="30"/>
        <v>0.95285746959245099</v>
      </c>
      <c r="J201" s="10"/>
    </row>
    <row r="202" spans="1:10" ht="13" x14ac:dyDescent="0.3">
      <c r="A202" s="45" t="s">
        <v>458</v>
      </c>
      <c r="B202" s="39" t="s">
        <v>194</v>
      </c>
      <c r="C202" s="38"/>
      <c r="D202" s="41">
        <v>0</v>
      </c>
      <c r="E202" s="41">
        <v>0</v>
      </c>
      <c r="F202" s="41"/>
      <c r="G202" s="44">
        <f t="shared" si="29"/>
        <v>0</v>
      </c>
      <c r="H202" s="38"/>
      <c r="I202" s="42">
        <v>0</v>
      </c>
      <c r="J202" s="10"/>
    </row>
    <row r="203" spans="1:10" ht="13" x14ac:dyDescent="0.3">
      <c r="A203" s="45" t="s">
        <v>459</v>
      </c>
      <c r="B203" s="39" t="s">
        <v>194</v>
      </c>
      <c r="C203" s="38"/>
      <c r="D203" s="41">
        <v>0</v>
      </c>
      <c r="E203" s="41">
        <v>0</v>
      </c>
      <c r="F203" s="41"/>
      <c r="G203" s="44">
        <f t="shared" si="29"/>
        <v>0</v>
      </c>
      <c r="H203" s="38"/>
      <c r="I203" s="42">
        <v>0</v>
      </c>
      <c r="J203" s="10"/>
    </row>
    <row r="204" spans="1:10" ht="13" x14ac:dyDescent="0.3">
      <c r="A204" s="45" t="s">
        <v>193</v>
      </c>
      <c r="B204" s="39" t="s">
        <v>194</v>
      </c>
      <c r="C204" s="40"/>
      <c r="D204" s="41">
        <v>215000000</v>
      </c>
      <c r="E204" s="41">
        <v>428054090</v>
      </c>
      <c r="F204" s="41">
        <v>420938667</v>
      </c>
      <c r="G204" s="44">
        <f t="shared" si="29"/>
        <v>7115423</v>
      </c>
      <c r="H204" s="40"/>
      <c r="I204" s="42">
        <f t="shared" si="30"/>
        <v>0.98337728066095575</v>
      </c>
      <c r="J204" s="10"/>
    </row>
    <row r="205" spans="1:10" ht="13" x14ac:dyDescent="0.3">
      <c r="A205" s="45" t="s">
        <v>195</v>
      </c>
      <c r="B205" s="39" t="s">
        <v>196</v>
      </c>
      <c r="C205" s="40"/>
      <c r="D205" s="41">
        <v>96524000</v>
      </c>
      <c r="E205" s="41">
        <v>96524000</v>
      </c>
      <c r="F205" s="41">
        <v>94105720</v>
      </c>
      <c r="G205" s="44">
        <f t="shared" si="29"/>
        <v>2418280</v>
      </c>
      <c r="H205" s="40"/>
      <c r="I205" s="42">
        <f t="shared" si="30"/>
        <v>0.97494633459036095</v>
      </c>
      <c r="J205" s="10"/>
    </row>
    <row r="206" spans="1:10" ht="13" x14ac:dyDescent="0.3">
      <c r="A206" s="45" t="s">
        <v>537</v>
      </c>
      <c r="B206" s="39" t="s">
        <v>538</v>
      </c>
      <c r="C206" s="40"/>
      <c r="D206" s="41">
        <v>0</v>
      </c>
      <c r="E206" s="41">
        <v>8970000</v>
      </c>
      <c r="F206" s="41">
        <v>8970000</v>
      </c>
      <c r="G206" s="44">
        <f t="shared" si="29"/>
        <v>0</v>
      </c>
      <c r="H206" s="40"/>
      <c r="I206" s="42">
        <f t="shared" si="30"/>
        <v>1</v>
      </c>
      <c r="J206" s="10"/>
    </row>
    <row r="207" spans="1:10" ht="13" x14ac:dyDescent="0.3">
      <c r="A207" s="45" t="s">
        <v>461</v>
      </c>
      <c r="B207" s="39" t="s">
        <v>460</v>
      </c>
      <c r="C207" s="40"/>
      <c r="D207" s="41">
        <v>17360000</v>
      </c>
      <c r="E207" s="41">
        <v>17360000</v>
      </c>
      <c r="F207" s="41"/>
      <c r="G207" s="44">
        <f t="shared" si="29"/>
        <v>17360000</v>
      </c>
      <c r="H207" s="40"/>
      <c r="I207" s="42">
        <f t="shared" si="30"/>
        <v>0</v>
      </c>
      <c r="J207" s="10"/>
    </row>
    <row r="208" spans="1:10" ht="13" x14ac:dyDescent="0.3">
      <c r="A208" s="45" t="s">
        <v>463</v>
      </c>
      <c r="B208" s="39" t="s">
        <v>317</v>
      </c>
      <c r="C208" s="40"/>
      <c r="D208" s="41">
        <v>0</v>
      </c>
      <c r="E208" s="41">
        <v>0</v>
      </c>
      <c r="F208" s="41"/>
      <c r="G208" s="44">
        <f t="shared" si="29"/>
        <v>0</v>
      </c>
      <c r="H208" s="40"/>
      <c r="I208" s="42">
        <v>0</v>
      </c>
      <c r="J208" s="10"/>
    </row>
    <row r="209" spans="1:10" ht="13" x14ac:dyDescent="0.3">
      <c r="A209" s="45" t="s">
        <v>462</v>
      </c>
      <c r="B209" s="39" t="s">
        <v>317</v>
      </c>
      <c r="C209" s="40"/>
      <c r="D209" s="41">
        <v>0</v>
      </c>
      <c r="E209" s="41">
        <v>0</v>
      </c>
      <c r="F209" s="41"/>
      <c r="G209" s="44">
        <f t="shared" si="29"/>
        <v>0</v>
      </c>
      <c r="H209" s="40"/>
      <c r="I209" s="42">
        <v>0</v>
      </c>
      <c r="J209" s="10"/>
    </row>
    <row r="210" spans="1:10" ht="13" x14ac:dyDescent="0.3">
      <c r="A210" s="45" t="s">
        <v>316</v>
      </c>
      <c r="B210" s="39" t="s">
        <v>317</v>
      </c>
      <c r="C210" s="40"/>
      <c r="D210" s="41">
        <v>179630000</v>
      </c>
      <c r="E210" s="41">
        <v>215294600</v>
      </c>
      <c r="F210" s="41">
        <v>211589000</v>
      </c>
      <c r="G210" s="44">
        <f t="shared" si="29"/>
        <v>3705600</v>
      </c>
      <c r="H210" s="40"/>
      <c r="I210" s="42">
        <f t="shared" si="30"/>
        <v>0.9827882352831887</v>
      </c>
      <c r="J210" s="10"/>
    </row>
    <row r="211" spans="1:10" ht="13" x14ac:dyDescent="0.3">
      <c r="A211" s="45" t="s">
        <v>499</v>
      </c>
      <c r="B211" s="39" t="s">
        <v>476</v>
      </c>
      <c r="C211" s="40"/>
      <c r="D211" s="41">
        <v>0</v>
      </c>
      <c r="E211" s="41">
        <v>0</v>
      </c>
      <c r="F211" s="41"/>
      <c r="G211" s="44">
        <f t="shared" si="29"/>
        <v>0</v>
      </c>
      <c r="H211" s="40"/>
      <c r="I211" s="42">
        <v>0</v>
      </c>
      <c r="J211" s="10"/>
    </row>
    <row r="212" spans="1:10" ht="13" x14ac:dyDescent="0.3">
      <c r="A212" s="45" t="s">
        <v>475</v>
      </c>
      <c r="B212" s="39" t="s">
        <v>476</v>
      </c>
      <c r="C212" s="40"/>
      <c r="D212" s="41">
        <v>0</v>
      </c>
      <c r="E212" s="41">
        <v>0</v>
      </c>
      <c r="F212" s="41"/>
      <c r="G212" s="44">
        <f t="shared" si="29"/>
        <v>0</v>
      </c>
      <c r="H212" s="40"/>
      <c r="I212" s="42">
        <v>0</v>
      </c>
      <c r="J212" s="10"/>
    </row>
    <row r="213" spans="1:10" ht="13" x14ac:dyDescent="0.3">
      <c r="A213" s="45" t="s">
        <v>498</v>
      </c>
      <c r="B213" s="39" t="s">
        <v>445</v>
      </c>
      <c r="C213" s="40"/>
      <c r="D213" s="41">
        <v>0</v>
      </c>
      <c r="E213" s="41">
        <v>0</v>
      </c>
      <c r="F213" s="41"/>
      <c r="G213" s="44">
        <f t="shared" si="29"/>
        <v>0</v>
      </c>
      <c r="H213" s="40"/>
      <c r="I213" s="42">
        <v>0</v>
      </c>
      <c r="J213" s="10"/>
    </row>
    <row r="214" spans="1:10" ht="13" x14ac:dyDescent="0.3">
      <c r="A214" s="45" t="s">
        <v>444</v>
      </c>
      <c r="B214" s="39" t="s">
        <v>445</v>
      </c>
      <c r="C214" s="40"/>
      <c r="D214" s="41">
        <v>35500000</v>
      </c>
      <c r="E214" s="49">
        <v>0</v>
      </c>
      <c r="F214" s="41"/>
      <c r="G214" s="44">
        <f t="shared" si="29"/>
        <v>0</v>
      </c>
      <c r="H214" s="40"/>
      <c r="I214" s="42">
        <v>0</v>
      </c>
      <c r="J214" s="10"/>
    </row>
    <row r="215" spans="1:10" ht="13" x14ac:dyDescent="0.3">
      <c r="A215" s="45" t="s">
        <v>197</v>
      </c>
      <c r="B215" s="39" t="s">
        <v>198</v>
      </c>
      <c r="C215" s="40"/>
      <c r="D215" s="41">
        <v>7500000</v>
      </c>
      <c r="E215" s="41">
        <v>10160095</v>
      </c>
      <c r="F215" s="41">
        <v>6711807</v>
      </c>
      <c r="G215" s="44">
        <f t="shared" si="29"/>
        <v>3448288</v>
      </c>
      <c r="H215" s="40"/>
      <c r="I215" s="42">
        <f t="shared" si="30"/>
        <v>0.66060474828237337</v>
      </c>
      <c r="J215" s="10"/>
    </row>
    <row r="216" spans="1:10" ht="13" x14ac:dyDescent="0.3">
      <c r="A216" s="45" t="s">
        <v>199</v>
      </c>
      <c r="B216" s="39" t="s">
        <v>200</v>
      </c>
      <c r="C216" s="40"/>
      <c r="D216" s="41">
        <v>60000000</v>
      </c>
      <c r="E216" s="41">
        <v>60000000</v>
      </c>
      <c r="F216" s="41">
        <v>60000000</v>
      </c>
      <c r="G216" s="44">
        <f t="shared" si="29"/>
        <v>0</v>
      </c>
      <c r="H216" s="40"/>
      <c r="I216" s="42">
        <f t="shared" si="30"/>
        <v>1</v>
      </c>
      <c r="J216" s="10"/>
    </row>
    <row r="217" spans="1:10" ht="13" x14ac:dyDescent="0.3">
      <c r="A217" s="45" t="s">
        <v>318</v>
      </c>
      <c r="B217" s="39" t="s">
        <v>201</v>
      </c>
      <c r="C217" s="40"/>
      <c r="D217" s="41">
        <v>5646875</v>
      </c>
      <c r="E217" s="41">
        <v>5646875</v>
      </c>
      <c r="F217" s="41">
        <v>0</v>
      </c>
      <c r="G217" s="44">
        <f t="shared" si="29"/>
        <v>5646875</v>
      </c>
      <c r="H217" s="40"/>
      <c r="I217" s="42">
        <v>0</v>
      </c>
      <c r="J217" s="10"/>
    </row>
    <row r="218" spans="1:10" ht="13" x14ac:dyDescent="0.3">
      <c r="A218" s="46" t="s">
        <v>202</v>
      </c>
      <c r="B218" s="33" t="s">
        <v>203</v>
      </c>
      <c r="C218" s="38"/>
      <c r="D218" s="36">
        <f>SUM(D219:D227)</f>
        <v>876080000</v>
      </c>
      <c r="E218" s="36">
        <f>SUM(E219:E227)</f>
        <v>1010951086</v>
      </c>
      <c r="F218" s="36">
        <f>SUM(F219:F227)</f>
        <v>918284261</v>
      </c>
      <c r="G218" s="43">
        <f t="shared" si="29"/>
        <v>92666825</v>
      </c>
      <c r="H218" s="38"/>
      <c r="I218" s="37">
        <f t="shared" si="30"/>
        <v>0.90833698456504752</v>
      </c>
      <c r="J218" s="10"/>
    </row>
    <row r="219" spans="1:10" ht="13" x14ac:dyDescent="0.3">
      <c r="A219" s="45" t="s">
        <v>204</v>
      </c>
      <c r="B219" s="39" t="s">
        <v>205</v>
      </c>
      <c r="C219" s="40"/>
      <c r="D219" s="41">
        <v>52080000</v>
      </c>
      <c r="E219" s="41">
        <v>52080000</v>
      </c>
      <c r="F219" s="41">
        <v>10000000</v>
      </c>
      <c r="G219" s="44">
        <f t="shared" si="29"/>
        <v>42080000</v>
      </c>
      <c r="H219" s="40"/>
      <c r="I219" s="42">
        <f t="shared" si="30"/>
        <v>0.19201228878648233</v>
      </c>
      <c r="J219" s="10"/>
    </row>
    <row r="220" spans="1:10" ht="13" x14ac:dyDescent="0.3">
      <c r="A220" s="45" t="s">
        <v>206</v>
      </c>
      <c r="B220" s="39" t="s">
        <v>207</v>
      </c>
      <c r="C220" s="40"/>
      <c r="D220" s="41">
        <v>582700000</v>
      </c>
      <c r="E220" s="41">
        <v>575748561</v>
      </c>
      <c r="F220" s="41">
        <v>537406228</v>
      </c>
      <c r="G220" s="44">
        <f t="shared" ref="G220:G227" si="33">+E220-F220</f>
        <v>38342333</v>
      </c>
      <c r="H220" s="40"/>
      <c r="I220" s="42">
        <f t="shared" si="30"/>
        <v>0.93340437892991968</v>
      </c>
      <c r="J220" s="10"/>
    </row>
    <row r="221" spans="1:10" ht="13" x14ac:dyDescent="0.3">
      <c r="A221" s="45" t="s">
        <v>446</v>
      </c>
      <c r="B221" s="39" t="s">
        <v>320</v>
      </c>
      <c r="C221" s="40"/>
      <c r="D221" s="41">
        <v>0</v>
      </c>
      <c r="E221" s="41">
        <v>0</v>
      </c>
      <c r="F221" s="41"/>
      <c r="G221" s="44">
        <f t="shared" si="33"/>
        <v>0</v>
      </c>
      <c r="H221" s="40"/>
      <c r="I221" s="42">
        <v>0</v>
      </c>
      <c r="J221" s="10"/>
    </row>
    <row r="222" spans="1:10" ht="13" x14ac:dyDescent="0.3">
      <c r="A222" s="45" t="s">
        <v>319</v>
      </c>
      <c r="B222" s="39" t="s">
        <v>320</v>
      </c>
      <c r="C222" s="40"/>
      <c r="D222" s="41">
        <v>0</v>
      </c>
      <c r="E222" s="41">
        <v>0</v>
      </c>
      <c r="F222" s="41"/>
      <c r="G222" s="44">
        <f t="shared" si="33"/>
        <v>0</v>
      </c>
      <c r="H222" s="40"/>
      <c r="I222" s="42">
        <v>0</v>
      </c>
      <c r="J222" s="10"/>
    </row>
    <row r="223" spans="1:10" ht="13" x14ac:dyDescent="0.3">
      <c r="A223" s="45" t="s">
        <v>319</v>
      </c>
      <c r="B223" s="39" t="s">
        <v>320</v>
      </c>
      <c r="C223" s="40"/>
      <c r="D223" s="41">
        <v>21300000</v>
      </c>
      <c r="E223" s="41">
        <v>32351116</v>
      </c>
      <c r="F223" s="41">
        <v>31892000</v>
      </c>
      <c r="G223" s="44">
        <f t="shared" si="33"/>
        <v>459116</v>
      </c>
      <c r="H223" s="40"/>
      <c r="I223" s="42">
        <f t="shared" si="30"/>
        <v>0.98580834120220151</v>
      </c>
      <c r="J223" s="10"/>
    </row>
    <row r="224" spans="1:10" ht="13" x14ac:dyDescent="0.3">
      <c r="A224" s="45" t="s">
        <v>464</v>
      </c>
      <c r="B224" s="39" t="s">
        <v>322</v>
      </c>
      <c r="C224" s="40"/>
      <c r="D224" s="41">
        <v>0</v>
      </c>
      <c r="E224" s="41">
        <v>0</v>
      </c>
      <c r="F224" s="41"/>
      <c r="G224" s="44">
        <f t="shared" si="33"/>
        <v>0</v>
      </c>
      <c r="H224" s="40"/>
      <c r="I224" s="42">
        <v>0</v>
      </c>
      <c r="J224" s="10"/>
    </row>
    <row r="225" spans="1:11" ht="13" x14ac:dyDescent="0.3">
      <c r="A225" s="45" t="s">
        <v>465</v>
      </c>
      <c r="B225" s="39" t="s">
        <v>322</v>
      </c>
      <c r="C225" s="40"/>
      <c r="D225" s="41">
        <v>0</v>
      </c>
      <c r="E225" s="41">
        <v>0</v>
      </c>
      <c r="F225" s="41"/>
      <c r="G225" s="44">
        <f t="shared" si="33"/>
        <v>0</v>
      </c>
      <c r="H225" s="40"/>
      <c r="I225" s="42">
        <v>0</v>
      </c>
      <c r="J225" s="10"/>
    </row>
    <row r="226" spans="1:11" ht="13" x14ac:dyDescent="0.3">
      <c r="A226" s="45" t="s">
        <v>500</v>
      </c>
      <c r="B226" s="39" t="s">
        <v>322</v>
      </c>
      <c r="C226" s="40"/>
      <c r="D226" s="41">
        <v>0</v>
      </c>
      <c r="E226" s="41">
        <v>0</v>
      </c>
      <c r="F226" s="41"/>
      <c r="G226" s="44">
        <f t="shared" si="33"/>
        <v>0</v>
      </c>
      <c r="H226" s="40"/>
      <c r="I226" s="42">
        <v>0</v>
      </c>
      <c r="J226" s="10"/>
    </row>
    <row r="227" spans="1:11" ht="13" x14ac:dyDescent="0.3">
      <c r="A227" s="45" t="s">
        <v>321</v>
      </c>
      <c r="B227" s="39" t="s">
        <v>322</v>
      </c>
      <c r="C227" s="40"/>
      <c r="D227" s="41">
        <v>220000000</v>
      </c>
      <c r="E227" s="41">
        <v>350771409</v>
      </c>
      <c r="F227" s="41">
        <v>338986033</v>
      </c>
      <c r="G227" s="44">
        <f t="shared" si="33"/>
        <v>11785376</v>
      </c>
      <c r="H227" s="40"/>
      <c r="I227" s="42">
        <f t="shared" si="30"/>
        <v>0.96640154899283714</v>
      </c>
      <c r="J227" s="10"/>
    </row>
    <row r="228" spans="1:11" ht="13" x14ac:dyDescent="0.3">
      <c r="A228" s="46" t="s">
        <v>208</v>
      </c>
      <c r="B228" s="33" t="s">
        <v>209</v>
      </c>
      <c r="C228" s="38"/>
      <c r="D228" s="36">
        <f>SUM(D229:D243)</f>
        <v>7171577019</v>
      </c>
      <c r="E228" s="36">
        <f>SUM(E229:E243)</f>
        <v>10030480563</v>
      </c>
      <c r="F228" s="36">
        <f>SUM(F229:F243)</f>
        <v>9133946522</v>
      </c>
      <c r="G228" s="36">
        <f>SUM(G229:G243)</f>
        <v>896534041</v>
      </c>
      <c r="H228" s="38"/>
      <c r="I228" s="37">
        <f t="shared" si="30"/>
        <v>0.9106190341161623</v>
      </c>
      <c r="J228" s="10"/>
    </row>
    <row r="229" spans="1:11" ht="13" x14ac:dyDescent="0.3">
      <c r="A229" s="45" t="s">
        <v>530</v>
      </c>
      <c r="B229" s="39" t="s">
        <v>211</v>
      </c>
      <c r="C229" s="38"/>
      <c r="D229" s="41">
        <v>0</v>
      </c>
      <c r="E229" s="41">
        <v>239979069</v>
      </c>
      <c r="F229" s="41">
        <v>343000</v>
      </c>
      <c r="G229" s="44">
        <f t="shared" si="29"/>
        <v>239636069</v>
      </c>
      <c r="H229" s="40"/>
      <c r="I229" s="42">
        <f t="shared" si="30"/>
        <v>1.4292913187358019E-3</v>
      </c>
      <c r="J229" s="10"/>
    </row>
    <row r="230" spans="1:11" ht="13" x14ac:dyDescent="0.3">
      <c r="A230" s="45" t="s">
        <v>531</v>
      </c>
      <c r="B230" s="39" t="s">
        <v>211</v>
      </c>
      <c r="C230" s="38"/>
      <c r="D230" s="41">
        <v>0</v>
      </c>
      <c r="E230" s="41">
        <v>447680931</v>
      </c>
      <c r="F230" s="41">
        <v>0</v>
      </c>
      <c r="G230" s="44">
        <f t="shared" si="29"/>
        <v>447680931</v>
      </c>
      <c r="H230" s="40"/>
      <c r="I230" s="42">
        <f t="shared" si="30"/>
        <v>0</v>
      </c>
      <c r="J230" s="10"/>
    </row>
    <row r="231" spans="1:11" ht="13" x14ac:dyDescent="0.3">
      <c r="A231" s="45" t="s">
        <v>210</v>
      </c>
      <c r="B231" s="39" t="s">
        <v>211</v>
      </c>
      <c r="C231" s="40"/>
      <c r="D231" s="41">
        <v>3085750470</v>
      </c>
      <c r="E231" s="41">
        <v>3085750470</v>
      </c>
      <c r="F231" s="41">
        <v>3079850841</v>
      </c>
      <c r="G231" s="44">
        <f t="shared" si="29"/>
        <v>5899629</v>
      </c>
      <c r="H231" s="40"/>
      <c r="I231" s="42">
        <f t="shared" si="30"/>
        <v>0.99808810561406158</v>
      </c>
      <c r="J231" s="10"/>
    </row>
    <row r="232" spans="1:11" ht="13" x14ac:dyDescent="0.3">
      <c r="A232" s="45" t="s">
        <v>532</v>
      </c>
      <c r="B232" s="39" t="s">
        <v>533</v>
      </c>
      <c r="C232" s="40"/>
      <c r="D232" s="41"/>
      <c r="E232" s="41">
        <v>600000000</v>
      </c>
      <c r="F232" s="41">
        <v>600000000</v>
      </c>
      <c r="G232" s="44">
        <f t="shared" si="29"/>
        <v>0</v>
      </c>
      <c r="H232" s="40"/>
      <c r="I232" s="42">
        <f t="shared" si="30"/>
        <v>1</v>
      </c>
      <c r="J232" s="10"/>
    </row>
    <row r="233" spans="1:11" ht="13" x14ac:dyDescent="0.3">
      <c r="A233" s="45" t="s">
        <v>212</v>
      </c>
      <c r="B233" s="39" t="s">
        <v>214</v>
      </c>
      <c r="C233" s="40"/>
      <c r="D233" s="41">
        <v>2211153549</v>
      </c>
      <c r="E233" s="41">
        <v>2229273549</v>
      </c>
      <c r="F233" s="41">
        <v>2086566845</v>
      </c>
      <c r="G233" s="44">
        <f t="shared" si="29"/>
        <v>142706704</v>
      </c>
      <c r="H233" s="40"/>
      <c r="I233" s="42">
        <f t="shared" si="30"/>
        <v>0.935985108662858</v>
      </c>
      <c r="J233" s="10"/>
      <c r="K233" s="48"/>
    </row>
    <row r="234" spans="1:11" ht="13" x14ac:dyDescent="0.3">
      <c r="A234" s="45" t="s">
        <v>432</v>
      </c>
      <c r="B234" s="39" t="s">
        <v>324</v>
      </c>
      <c r="C234" s="40"/>
      <c r="D234" s="41">
        <v>0</v>
      </c>
      <c r="E234" s="41">
        <v>0</v>
      </c>
      <c r="F234" s="41"/>
      <c r="G234" s="44">
        <f t="shared" si="29"/>
        <v>0</v>
      </c>
      <c r="H234" s="40"/>
      <c r="I234" s="42">
        <v>0</v>
      </c>
      <c r="J234" s="10"/>
      <c r="K234" s="48"/>
    </row>
    <row r="235" spans="1:11" ht="13" x14ac:dyDescent="0.3">
      <c r="A235" s="45" t="s">
        <v>447</v>
      </c>
      <c r="B235" s="39" t="s">
        <v>324</v>
      </c>
      <c r="C235" s="40"/>
      <c r="D235" s="41">
        <v>0</v>
      </c>
      <c r="E235" s="41">
        <v>0</v>
      </c>
      <c r="F235" s="41"/>
      <c r="G235" s="44">
        <f t="shared" si="29"/>
        <v>0</v>
      </c>
      <c r="H235" s="40"/>
      <c r="I235" s="42">
        <v>0</v>
      </c>
      <c r="J235" s="10"/>
      <c r="K235" s="48"/>
    </row>
    <row r="236" spans="1:11" ht="13" x14ac:dyDescent="0.3">
      <c r="A236" s="45" t="s">
        <v>501</v>
      </c>
      <c r="B236" s="39" t="s">
        <v>324</v>
      </c>
      <c r="C236" s="40"/>
      <c r="D236" s="41">
        <v>0</v>
      </c>
      <c r="E236" s="41">
        <v>0</v>
      </c>
      <c r="F236" s="41"/>
      <c r="G236" s="44">
        <f t="shared" si="29"/>
        <v>0</v>
      </c>
      <c r="H236" s="40"/>
      <c r="I236" s="42">
        <v>0</v>
      </c>
      <c r="J236" s="10"/>
      <c r="K236" s="48"/>
    </row>
    <row r="237" spans="1:11" ht="13" x14ac:dyDescent="0.3">
      <c r="A237" s="45" t="s">
        <v>323</v>
      </c>
      <c r="B237" s="39" t="s">
        <v>324</v>
      </c>
      <c r="C237" s="40"/>
      <c r="D237" s="41">
        <v>1784250000</v>
      </c>
      <c r="E237" s="41">
        <v>3353117658</v>
      </c>
      <c r="F237" s="41">
        <v>3323285886</v>
      </c>
      <c r="G237" s="44">
        <f t="shared" si="29"/>
        <v>29831772</v>
      </c>
      <c r="H237" s="40"/>
      <c r="I237" s="42">
        <f t="shared" si="30"/>
        <v>0.99110327311991986</v>
      </c>
      <c r="J237" s="10"/>
    </row>
    <row r="238" spans="1:11" ht="13" x14ac:dyDescent="0.3">
      <c r="A238" s="45" t="s">
        <v>502</v>
      </c>
      <c r="B238" s="39" t="s">
        <v>324</v>
      </c>
      <c r="C238" s="40"/>
      <c r="D238" s="41">
        <v>0</v>
      </c>
      <c r="E238" s="41">
        <v>0</v>
      </c>
      <c r="F238" s="41"/>
      <c r="G238" s="44">
        <f t="shared" si="29"/>
        <v>0</v>
      </c>
      <c r="H238" s="40"/>
      <c r="I238" s="42">
        <v>0</v>
      </c>
      <c r="J238" s="10"/>
    </row>
    <row r="239" spans="1:11" ht="13" x14ac:dyDescent="0.3">
      <c r="A239" s="45" t="s">
        <v>503</v>
      </c>
      <c r="B239" s="39" t="s">
        <v>216</v>
      </c>
      <c r="C239" s="40"/>
      <c r="D239" s="41">
        <v>0</v>
      </c>
      <c r="E239" s="41">
        <v>0</v>
      </c>
      <c r="F239" s="41"/>
      <c r="G239" s="44">
        <f t="shared" si="29"/>
        <v>0</v>
      </c>
      <c r="H239" s="40"/>
      <c r="I239" s="42">
        <v>0</v>
      </c>
      <c r="J239" s="10"/>
    </row>
    <row r="240" spans="1:11" ht="13" x14ac:dyDescent="0.3">
      <c r="A240" s="45" t="s">
        <v>217</v>
      </c>
      <c r="B240" s="39" t="s">
        <v>218</v>
      </c>
      <c r="C240" s="40"/>
      <c r="D240" s="41">
        <v>65573000</v>
      </c>
      <c r="E240" s="41">
        <v>65573000</v>
      </c>
      <c r="F240" s="41">
        <v>34999950</v>
      </c>
      <c r="G240" s="44">
        <f t="shared" si="29"/>
        <v>30573050</v>
      </c>
      <c r="H240" s="40"/>
      <c r="I240" s="42">
        <f t="shared" si="30"/>
        <v>0.53375550912723224</v>
      </c>
      <c r="J240" s="10"/>
    </row>
    <row r="241" spans="1:10" ht="13" x14ac:dyDescent="0.3">
      <c r="A241" s="45" t="s">
        <v>477</v>
      </c>
      <c r="B241" s="39" t="s">
        <v>222</v>
      </c>
      <c r="C241" s="40"/>
      <c r="D241" s="41">
        <v>0</v>
      </c>
      <c r="E241" s="41">
        <v>0</v>
      </c>
      <c r="F241" s="41"/>
      <c r="G241" s="44">
        <f t="shared" si="29"/>
        <v>0</v>
      </c>
      <c r="H241" s="40"/>
      <c r="I241" s="42">
        <v>0</v>
      </c>
      <c r="J241" s="10"/>
    </row>
    <row r="242" spans="1:10" ht="13" x14ac:dyDescent="0.3">
      <c r="A242" s="45" t="s">
        <v>504</v>
      </c>
      <c r="B242" s="39" t="s">
        <v>222</v>
      </c>
      <c r="C242" s="40"/>
      <c r="D242" s="41">
        <v>0</v>
      </c>
      <c r="E242" s="41">
        <v>0</v>
      </c>
      <c r="F242" s="41"/>
      <c r="G242" s="44">
        <f t="shared" si="29"/>
        <v>0</v>
      </c>
      <c r="H242" s="40"/>
      <c r="I242" s="42">
        <v>0</v>
      </c>
      <c r="J242" s="10"/>
    </row>
    <row r="243" spans="1:10" ht="13" x14ac:dyDescent="0.3">
      <c r="A243" s="45" t="s">
        <v>221</v>
      </c>
      <c r="B243" s="39" t="s">
        <v>222</v>
      </c>
      <c r="C243" s="40"/>
      <c r="D243" s="41">
        <v>24850000</v>
      </c>
      <c r="E243" s="41">
        <v>9105886</v>
      </c>
      <c r="F243" s="41">
        <v>8900000</v>
      </c>
      <c r="G243" s="44">
        <f t="shared" si="29"/>
        <v>205886</v>
      </c>
      <c r="H243" s="40"/>
      <c r="I243" s="42">
        <f t="shared" si="30"/>
        <v>0.97738978941752619</v>
      </c>
      <c r="J243" s="10"/>
    </row>
    <row r="244" spans="1:10" ht="13" x14ac:dyDescent="0.3">
      <c r="A244" s="46" t="s">
        <v>223</v>
      </c>
      <c r="B244" s="33" t="s">
        <v>224</v>
      </c>
      <c r="C244" s="38"/>
      <c r="D244" s="36">
        <f>+D245</f>
        <v>0</v>
      </c>
      <c r="E244" s="36">
        <f>+E245</f>
        <v>0</v>
      </c>
      <c r="F244" s="36">
        <f>+F245</f>
        <v>0</v>
      </c>
      <c r="G244" s="43">
        <f t="shared" si="29"/>
        <v>0</v>
      </c>
      <c r="H244" s="38"/>
      <c r="I244" s="37">
        <v>0</v>
      </c>
      <c r="J244" s="10"/>
    </row>
    <row r="245" spans="1:10" ht="13" x14ac:dyDescent="0.3">
      <c r="A245" s="45" t="s">
        <v>225</v>
      </c>
      <c r="B245" s="39" t="s">
        <v>226</v>
      </c>
      <c r="C245" s="40"/>
      <c r="D245" s="41">
        <v>0</v>
      </c>
      <c r="E245" s="41">
        <v>0</v>
      </c>
      <c r="F245" s="41">
        <v>0</v>
      </c>
      <c r="G245" s="44">
        <f t="shared" si="29"/>
        <v>0</v>
      </c>
      <c r="H245" s="40"/>
      <c r="I245" s="42">
        <v>0</v>
      </c>
      <c r="J245" s="10"/>
    </row>
    <row r="246" spans="1:10" ht="13" x14ac:dyDescent="0.3">
      <c r="A246" s="46" t="s">
        <v>227</v>
      </c>
      <c r="B246" s="33" t="s">
        <v>228</v>
      </c>
      <c r="C246" s="38"/>
      <c r="D246" s="36">
        <f>+D247+D260</f>
        <v>238636550</v>
      </c>
      <c r="E246" s="36">
        <f>+E247+E260</f>
        <v>253579488</v>
      </c>
      <c r="F246" s="36">
        <f>+F247+F260</f>
        <v>217479378</v>
      </c>
      <c r="G246" s="43">
        <f t="shared" si="29"/>
        <v>36100110</v>
      </c>
      <c r="H246" s="38"/>
      <c r="I246" s="37">
        <f t="shared" si="30"/>
        <v>0.85763789380314548</v>
      </c>
      <c r="J246" s="10"/>
    </row>
    <row r="247" spans="1:10" ht="13" x14ac:dyDescent="0.3">
      <c r="A247" s="46" t="s">
        <v>229</v>
      </c>
      <c r="B247" s="33" t="s">
        <v>230</v>
      </c>
      <c r="C247" s="38"/>
      <c r="D247" s="36">
        <f>SUM(D248:D259)</f>
        <v>227461050</v>
      </c>
      <c r="E247" s="36">
        <f>SUM(E248:E259)</f>
        <v>242403988</v>
      </c>
      <c r="F247" s="36">
        <f>SUM(F248:F259)</f>
        <v>217479378</v>
      </c>
      <c r="G247" s="43">
        <f>+E247-F247</f>
        <v>24924610</v>
      </c>
      <c r="H247" s="38"/>
      <c r="I247" s="37">
        <f t="shared" si="30"/>
        <v>0.89717739297259413</v>
      </c>
      <c r="J247" s="10"/>
    </row>
    <row r="248" spans="1:10" ht="13" x14ac:dyDescent="0.3">
      <c r="A248" s="45" t="s">
        <v>478</v>
      </c>
      <c r="B248" s="39" t="s">
        <v>232</v>
      </c>
      <c r="C248" s="38"/>
      <c r="D248" s="41">
        <v>0</v>
      </c>
      <c r="E248" s="41">
        <v>0</v>
      </c>
      <c r="F248" s="41"/>
      <c r="G248" s="44">
        <f t="shared" si="29"/>
        <v>0</v>
      </c>
      <c r="H248" s="52"/>
      <c r="I248" s="42">
        <v>0</v>
      </c>
      <c r="J248" s="10"/>
    </row>
    <row r="249" spans="1:10" ht="13" x14ac:dyDescent="0.3">
      <c r="A249" s="45" t="s">
        <v>479</v>
      </c>
      <c r="B249" s="39" t="s">
        <v>232</v>
      </c>
      <c r="C249" s="38"/>
      <c r="D249" s="41">
        <v>0</v>
      </c>
      <c r="E249" s="41">
        <v>0</v>
      </c>
      <c r="F249" s="41"/>
      <c r="G249" s="44">
        <f t="shared" si="29"/>
        <v>0</v>
      </c>
      <c r="H249" s="52"/>
      <c r="I249" s="42">
        <v>0</v>
      </c>
      <c r="J249" s="10"/>
    </row>
    <row r="250" spans="1:10" ht="13" x14ac:dyDescent="0.3">
      <c r="A250" s="45" t="s">
        <v>505</v>
      </c>
      <c r="B250" s="39" t="s">
        <v>232</v>
      </c>
      <c r="C250" s="38"/>
      <c r="D250" s="41">
        <v>0</v>
      </c>
      <c r="E250" s="41">
        <v>0</v>
      </c>
      <c r="F250" s="41"/>
      <c r="G250" s="44">
        <f t="shared" si="29"/>
        <v>0</v>
      </c>
      <c r="H250" s="52"/>
      <c r="I250" s="42">
        <v>0</v>
      </c>
      <c r="J250" s="10"/>
    </row>
    <row r="251" spans="1:10" ht="13" x14ac:dyDescent="0.3">
      <c r="A251" s="45" t="s">
        <v>231</v>
      </c>
      <c r="B251" s="39" t="s">
        <v>232</v>
      </c>
      <c r="C251" s="40"/>
      <c r="D251" s="41">
        <v>95519550</v>
      </c>
      <c r="E251" s="41">
        <v>109561583</v>
      </c>
      <c r="F251" s="41">
        <v>102651383</v>
      </c>
      <c r="G251" s="44">
        <f t="shared" si="29"/>
        <v>6910200</v>
      </c>
      <c r="H251" s="44">
        <f t="shared" si="29"/>
        <v>95741183</v>
      </c>
      <c r="I251" s="42">
        <f t="shared" si="30"/>
        <v>0.93692862214303707</v>
      </c>
      <c r="J251" s="10"/>
    </row>
    <row r="252" spans="1:10" ht="13" x14ac:dyDescent="0.3">
      <c r="A252" s="45" t="s">
        <v>233</v>
      </c>
      <c r="B252" s="39" t="s">
        <v>519</v>
      </c>
      <c r="C252" s="40"/>
      <c r="D252" s="41">
        <v>0</v>
      </c>
      <c r="E252" s="49">
        <v>1600000</v>
      </c>
      <c r="F252" s="49">
        <v>0</v>
      </c>
      <c r="G252" s="67">
        <f t="shared" si="29"/>
        <v>1600000</v>
      </c>
      <c r="H252" s="44"/>
      <c r="I252" s="42">
        <f t="shared" si="30"/>
        <v>0</v>
      </c>
      <c r="J252" s="10"/>
    </row>
    <row r="253" spans="1:10" ht="13" x14ac:dyDescent="0.3">
      <c r="A253" s="45" t="s">
        <v>448</v>
      </c>
      <c r="B253" s="39" t="s">
        <v>326</v>
      </c>
      <c r="C253" s="40"/>
      <c r="D253" s="41">
        <v>0</v>
      </c>
      <c r="E253" s="41">
        <v>0</v>
      </c>
      <c r="F253" s="41"/>
      <c r="G253" s="44">
        <f t="shared" si="29"/>
        <v>0</v>
      </c>
      <c r="H253" s="44"/>
      <c r="I253" s="42">
        <v>0</v>
      </c>
      <c r="J253" s="10"/>
    </row>
    <row r="254" spans="1:10" ht="13" x14ac:dyDescent="0.3">
      <c r="A254" s="45" t="s">
        <v>449</v>
      </c>
      <c r="B254" s="39" t="s">
        <v>326</v>
      </c>
      <c r="C254" s="40"/>
      <c r="D254" s="41">
        <v>0</v>
      </c>
      <c r="E254" s="41">
        <v>0</v>
      </c>
      <c r="F254" s="41"/>
      <c r="G254" s="44">
        <f t="shared" si="29"/>
        <v>0</v>
      </c>
      <c r="H254" s="44"/>
      <c r="I254" s="42">
        <v>0</v>
      </c>
      <c r="J254" s="10"/>
    </row>
    <row r="255" spans="1:10" ht="13" x14ac:dyDescent="0.3">
      <c r="A255" s="45" t="s">
        <v>325</v>
      </c>
      <c r="B255" s="39" t="s">
        <v>326</v>
      </c>
      <c r="C255" s="40"/>
      <c r="D255" s="41">
        <v>0</v>
      </c>
      <c r="E255" s="41">
        <v>238000</v>
      </c>
      <c r="F255" s="41">
        <v>0</v>
      </c>
      <c r="G255" s="44">
        <f t="shared" si="29"/>
        <v>238000</v>
      </c>
      <c r="H255" s="40"/>
      <c r="I255" s="42">
        <v>0</v>
      </c>
      <c r="J255" s="10"/>
    </row>
    <row r="256" spans="1:10" ht="13" x14ac:dyDescent="0.3">
      <c r="A256" s="45" t="s">
        <v>480</v>
      </c>
      <c r="B256" s="39" t="s">
        <v>236</v>
      </c>
      <c r="C256" s="40"/>
      <c r="D256" s="41">
        <v>0</v>
      </c>
      <c r="E256" s="41">
        <v>0</v>
      </c>
      <c r="F256" s="41"/>
      <c r="G256" s="44">
        <f t="shared" si="29"/>
        <v>0</v>
      </c>
      <c r="H256" s="40"/>
      <c r="I256" s="42">
        <v>0</v>
      </c>
      <c r="J256" s="10"/>
    </row>
    <row r="257" spans="1:10" ht="13" x14ac:dyDescent="0.3">
      <c r="A257" s="45" t="s">
        <v>235</v>
      </c>
      <c r="B257" s="39" t="s">
        <v>236</v>
      </c>
      <c r="C257" s="40"/>
      <c r="D257" s="41">
        <v>33526500</v>
      </c>
      <c r="E257" s="41">
        <v>72829405</v>
      </c>
      <c r="F257" s="41">
        <v>63084661</v>
      </c>
      <c r="G257" s="44">
        <f t="shared" si="29"/>
        <v>9744744</v>
      </c>
      <c r="H257" s="40"/>
      <c r="I257" s="42">
        <f t="shared" si="30"/>
        <v>0.86619767111924095</v>
      </c>
      <c r="J257" s="10"/>
    </row>
    <row r="258" spans="1:10" ht="13" x14ac:dyDescent="0.3">
      <c r="A258" s="45" t="s">
        <v>237</v>
      </c>
      <c r="B258" s="39" t="s">
        <v>238</v>
      </c>
      <c r="C258" s="40"/>
      <c r="D258" s="41">
        <v>98415000</v>
      </c>
      <c r="E258" s="41">
        <v>58175000</v>
      </c>
      <c r="F258" s="41">
        <v>51743334</v>
      </c>
      <c r="G258" s="44">
        <f t="shared" si="29"/>
        <v>6431666</v>
      </c>
      <c r="H258" s="40"/>
      <c r="I258" s="42">
        <f t="shared" si="30"/>
        <v>0.8894427847013322</v>
      </c>
      <c r="J258" s="10"/>
    </row>
    <row r="259" spans="1:10" ht="13" x14ac:dyDescent="0.3">
      <c r="A259" s="45" t="s">
        <v>392</v>
      </c>
      <c r="B259" s="39" t="s">
        <v>393</v>
      </c>
      <c r="C259" s="40"/>
      <c r="D259" s="41">
        <v>0</v>
      </c>
      <c r="E259" s="41">
        <v>0</v>
      </c>
      <c r="F259" s="41"/>
      <c r="G259" s="44">
        <f t="shared" si="29"/>
        <v>0</v>
      </c>
      <c r="H259" s="40"/>
      <c r="I259" s="42">
        <v>0</v>
      </c>
      <c r="J259" s="10"/>
    </row>
    <row r="260" spans="1:10" ht="13" x14ac:dyDescent="0.3">
      <c r="A260" s="46" t="s">
        <v>239</v>
      </c>
      <c r="B260" s="33" t="s">
        <v>240</v>
      </c>
      <c r="C260" s="38"/>
      <c r="D260" s="36">
        <f>+D261</f>
        <v>11175500</v>
      </c>
      <c r="E260" s="36">
        <f>+E261</f>
        <v>11175500</v>
      </c>
      <c r="F260" s="36">
        <f>+F261</f>
        <v>0</v>
      </c>
      <c r="G260" s="43">
        <f t="shared" si="29"/>
        <v>11175500</v>
      </c>
      <c r="H260" s="38"/>
      <c r="I260" s="37">
        <v>0</v>
      </c>
      <c r="J260" s="10"/>
    </row>
    <row r="261" spans="1:10" ht="13" x14ac:dyDescent="0.3">
      <c r="A261" s="45" t="s">
        <v>241</v>
      </c>
      <c r="B261" s="39" t="s">
        <v>242</v>
      </c>
      <c r="C261" s="40"/>
      <c r="D261" s="41">
        <v>11175500</v>
      </c>
      <c r="E261" s="41">
        <v>11175500</v>
      </c>
      <c r="F261" s="41"/>
      <c r="G261" s="44">
        <f t="shared" si="29"/>
        <v>11175500</v>
      </c>
      <c r="H261" s="40"/>
      <c r="I261" s="42">
        <v>0</v>
      </c>
      <c r="J261" s="10"/>
    </row>
    <row r="262" spans="1:10" ht="13" x14ac:dyDescent="0.3">
      <c r="A262" s="46" t="s">
        <v>243</v>
      </c>
      <c r="B262" s="33" t="s">
        <v>244</v>
      </c>
      <c r="C262" s="38"/>
      <c r="D262" s="36">
        <f>+D263</f>
        <v>48000000</v>
      </c>
      <c r="E262" s="36">
        <f>+E263</f>
        <v>97680000</v>
      </c>
      <c r="F262" s="36">
        <f>+F263</f>
        <v>97679022</v>
      </c>
      <c r="G262" s="43">
        <f t="shared" si="29"/>
        <v>978</v>
      </c>
      <c r="H262" s="38"/>
      <c r="I262" s="37">
        <f t="shared" si="30"/>
        <v>0.9999899877149877</v>
      </c>
      <c r="J262" s="10"/>
    </row>
    <row r="263" spans="1:10" ht="13" x14ac:dyDescent="0.3">
      <c r="A263" s="45" t="s">
        <v>245</v>
      </c>
      <c r="B263" s="39" t="s">
        <v>246</v>
      </c>
      <c r="C263" s="40"/>
      <c r="D263" s="41">
        <v>48000000</v>
      </c>
      <c r="E263" s="41">
        <v>97680000</v>
      </c>
      <c r="F263" s="41">
        <v>97679022</v>
      </c>
      <c r="G263" s="44">
        <f t="shared" si="29"/>
        <v>978</v>
      </c>
      <c r="H263" s="40"/>
      <c r="I263" s="42">
        <f t="shared" si="30"/>
        <v>0.9999899877149877</v>
      </c>
      <c r="J263" s="10"/>
    </row>
    <row r="264" spans="1:10" ht="13" x14ac:dyDescent="0.3">
      <c r="A264" s="46" t="s">
        <v>247</v>
      </c>
      <c r="B264" s="33" t="s">
        <v>248</v>
      </c>
      <c r="C264" s="38"/>
      <c r="D264" s="36">
        <f>+D275+D277+D280+D286+D265+D270</f>
        <v>646215200</v>
      </c>
      <c r="E264" s="36">
        <f>+E275+E277+E280+E286+E265+E270</f>
        <v>685454130</v>
      </c>
      <c r="F264" s="36">
        <f>+F275+F277+F280+F286+F265+F270</f>
        <v>450619535</v>
      </c>
      <c r="G264" s="43">
        <f t="shared" si="29"/>
        <v>234834595</v>
      </c>
      <c r="H264" s="38"/>
      <c r="I264" s="37">
        <f t="shared" si="30"/>
        <v>0.65740290309433247</v>
      </c>
      <c r="J264" s="10"/>
    </row>
    <row r="265" spans="1:10" ht="13" x14ac:dyDescent="0.3">
      <c r="A265" s="46" t="s">
        <v>327</v>
      </c>
      <c r="B265" s="33" t="s">
        <v>328</v>
      </c>
      <c r="C265" s="38"/>
      <c r="D265" s="36">
        <f>SUM(D266:D269)</f>
        <v>109850000</v>
      </c>
      <c r="E265" s="36">
        <f>SUM(E266:E269)</f>
        <v>100368825</v>
      </c>
      <c r="F265" s="36">
        <f>SUM(F266:F269)</f>
        <v>69942566</v>
      </c>
      <c r="G265" s="43">
        <f t="shared" si="29"/>
        <v>30426259</v>
      </c>
      <c r="H265" s="38"/>
      <c r="I265" s="37">
        <f>+F265/E265</f>
        <v>0.69685548276568943</v>
      </c>
      <c r="J265" s="10"/>
    </row>
    <row r="266" spans="1:10" ht="13" x14ac:dyDescent="0.3">
      <c r="A266" s="45" t="s">
        <v>481</v>
      </c>
      <c r="B266" s="39" t="s">
        <v>328</v>
      </c>
      <c r="C266" s="38"/>
      <c r="D266" s="41"/>
      <c r="E266" s="41"/>
      <c r="F266" s="41"/>
      <c r="G266" s="44">
        <f t="shared" si="29"/>
        <v>0</v>
      </c>
      <c r="H266" s="40"/>
      <c r="I266" s="42">
        <v>0</v>
      </c>
      <c r="J266" s="10"/>
    </row>
    <row r="267" spans="1:10" ht="13" x14ac:dyDescent="0.3">
      <c r="A267" s="45" t="s">
        <v>482</v>
      </c>
      <c r="B267" s="39" t="s">
        <v>328</v>
      </c>
      <c r="C267" s="38"/>
      <c r="D267" s="41"/>
      <c r="E267" s="41"/>
      <c r="F267" s="41"/>
      <c r="G267" s="44">
        <f t="shared" si="29"/>
        <v>0</v>
      </c>
      <c r="H267" s="40"/>
      <c r="I267" s="42">
        <v>0</v>
      </c>
      <c r="J267" s="10"/>
    </row>
    <row r="268" spans="1:10" ht="13" x14ac:dyDescent="0.3">
      <c r="A268" s="45" t="s">
        <v>506</v>
      </c>
      <c r="B268" s="39" t="s">
        <v>328</v>
      </c>
      <c r="C268" s="38"/>
      <c r="D268" s="41"/>
      <c r="E268" s="41"/>
      <c r="F268" s="41"/>
      <c r="G268" s="44">
        <f t="shared" si="29"/>
        <v>0</v>
      </c>
      <c r="H268" s="40"/>
      <c r="I268" s="42">
        <v>0</v>
      </c>
      <c r="J268" s="10"/>
    </row>
    <row r="269" spans="1:10" ht="13" x14ac:dyDescent="0.3">
      <c r="A269" s="45" t="s">
        <v>329</v>
      </c>
      <c r="B269" s="39" t="s">
        <v>328</v>
      </c>
      <c r="C269" s="40"/>
      <c r="D269" s="41">
        <v>109850000</v>
      </c>
      <c r="E269" s="41">
        <v>100368825</v>
      </c>
      <c r="F269" s="41">
        <v>69942566</v>
      </c>
      <c r="G269" s="44">
        <f t="shared" si="29"/>
        <v>30426259</v>
      </c>
      <c r="H269" s="40"/>
      <c r="I269" s="42">
        <f t="shared" si="30"/>
        <v>0.69685548276568943</v>
      </c>
      <c r="J269" s="10"/>
    </row>
    <row r="270" spans="1:10" ht="13" x14ac:dyDescent="0.3">
      <c r="A270" s="46" t="s">
        <v>330</v>
      </c>
      <c r="B270" s="33" t="s">
        <v>331</v>
      </c>
      <c r="C270" s="38"/>
      <c r="D270" s="36">
        <f>SUM(D271:D274)</f>
        <v>222273000</v>
      </c>
      <c r="E270" s="36">
        <f>SUM(E271:E274)</f>
        <v>209116791</v>
      </c>
      <c r="F270" s="36">
        <f>SUM(F271:F274)</f>
        <v>98648840</v>
      </c>
      <c r="G270" s="43">
        <f t="shared" si="29"/>
        <v>110467951</v>
      </c>
      <c r="H270" s="38"/>
      <c r="I270" s="37">
        <f t="shared" si="30"/>
        <v>0.4717404065367472</v>
      </c>
      <c r="J270" s="10"/>
    </row>
    <row r="271" spans="1:10" ht="13" x14ac:dyDescent="0.3">
      <c r="A271" s="45" t="s">
        <v>483</v>
      </c>
      <c r="B271" s="39" t="s">
        <v>331</v>
      </c>
      <c r="C271" s="38"/>
      <c r="D271" s="41"/>
      <c r="E271" s="41"/>
      <c r="F271" s="41"/>
      <c r="G271" s="44">
        <f t="shared" si="29"/>
        <v>0</v>
      </c>
      <c r="H271" s="40"/>
      <c r="I271" s="42">
        <v>0</v>
      </c>
      <c r="J271" s="10"/>
    </row>
    <row r="272" spans="1:10" ht="13" x14ac:dyDescent="0.3">
      <c r="A272" s="45" t="s">
        <v>332</v>
      </c>
      <c r="B272" s="39" t="s">
        <v>331</v>
      </c>
      <c r="C272" s="40"/>
      <c r="D272" s="41">
        <v>122273000</v>
      </c>
      <c r="E272" s="41">
        <v>122273000</v>
      </c>
      <c r="F272" s="41">
        <v>87004918</v>
      </c>
      <c r="G272" s="44">
        <f t="shared" si="29"/>
        <v>35268082</v>
      </c>
      <c r="H272" s="40"/>
      <c r="I272" s="42">
        <f t="shared" si="30"/>
        <v>0.71156279800119404</v>
      </c>
      <c r="J272" s="10"/>
    </row>
    <row r="273" spans="1:10" ht="13" x14ac:dyDescent="0.3">
      <c r="A273" s="45" t="s">
        <v>433</v>
      </c>
      <c r="B273" s="39" t="s">
        <v>334</v>
      </c>
      <c r="C273" s="40"/>
      <c r="D273" s="41">
        <v>0</v>
      </c>
      <c r="E273" s="41">
        <v>0</v>
      </c>
      <c r="F273" s="41"/>
      <c r="G273" s="44">
        <f t="shared" si="29"/>
        <v>0</v>
      </c>
      <c r="H273" s="40"/>
      <c r="I273" s="42">
        <v>0</v>
      </c>
      <c r="J273" s="10"/>
    </row>
    <row r="274" spans="1:10" ht="13" x14ac:dyDescent="0.3">
      <c r="A274" s="45" t="s">
        <v>333</v>
      </c>
      <c r="B274" s="39" t="s">
        <v>334</v>
      </c>
      <c r="C274" s="40"/>
      <c r="D274" s="41">
        <v>100000000</v>
      </c>
      <c r="E274" s="41">
        <v>86843791</v>
      </c>
      <c r="F274" s="41">
        <v>11643922</v>
      </c>
      <c r="G274" s="44">
        <f t="shared" si="29"/>
        <v>75199869</v>
      </c>
      <c r="H274" s="40"/>
      <c r="I274" s="42">
        <f t="shared" si="30"/>
        <v>0.13407892338555327</v>
      </c>
      <c r="J274" s="10"/>
    </row>
    <row r="275" spans="1:10" ht="13" x14ac:dyDescent="0.3">
      <c r="A275" s="46" t="s">
        <v>249</v>
      </c>
      <c r="B275" s="33" t="s">
        <v>250</v>
      </c>
      <c r="C275" s="38"/>
      <c r="D275" s="36">
        <f>+D276</f>
        <v>47125000</v>
      </c>
      <c r="E275" s="36">
        <f>+E276</f>
        <v>29465000</v>
      </c>
      <c r="F275" s="36">
        <f>+F276</f>
        <v>29285000</v>
      </c>
      <c r="G275" s="43">
        <f t="shared" si="29"/>
        <v>180000</v>
      </c>
      <c r="H275" s="38"/>
      <c r="I275" s="37">
        <f t="shared" si="30"/>
        <v>0.9938910571864924</v>
      </c>
      <c r="J275" s="10"/>
    </row>
    <row r="276" spans="1:10" ht="13" x14ac:dyDescent="0.3">
      <c r="A276" s="45" t="s">
        <v>251</v>
      </c>
      <c r="B276" s="39" t="s">
        <v>252</v>
      </c>
      <c r="C276" s="40"/>
      <c r="D276" s="41">
        <v>47125000</v>
      </c>
      <c r="E276" s="41">
        <v>29465000</v>
      </c>
      <c r="F276" s="41">
        <v>29285000</v>
      </c>
      <c r="G276" s="44">
        <f t="shared" si="29"/>
        <v>180000</v>
      </c>
      <c r="H276" s="40"/>
      <c r="I276" s="42">
        <f t="shared" si="30"/>
        <v>0.9938910571864924</v>
      </c>
      <c r="J276" s="10"/>
    </row>
    <row r="277" spans="1:10" ht="13" x14ac:dyDescent="0.3">
      <c r="A277" s="46" t="s">
        <v>253</v>
      </c>
      <c r="B277" s="33" t="s">
        <v>254</v>
      </c>
      <c r="C277" s="38"/>
      <c r="D277" s="36">
        <f>SUM(D278:D279)</f>
        <v>127292200</v>
      </c>
      <c r="E277" s="36">
        <f>SUM(E278:E279)</f>
        <v>127788514</v>
      </c>
      <c r="F277" s="36">
        <f>SUM(F278:F279)</f>
        <v>127788514</v>
      </c>
      <c r="G277" s="43">
        <f t="shared" si="29"/>
        <v>0</v>
      </c>
      <c r="H277" s="38"/>
      <c r="I277" s="37">
        <f t="shared" si="30"/>
        <v>1</v>
      </c>
      <c r="J277" s="10"/>
    </row>
    <row r="278" spans="1:10" ht="13" x14ac:dyDescent="0.3">
      <c r="A278" s="45" t="s">
        <v>255</v>
      </c>
      <c r="B278" s="39" t="s">
        <v>256</v>
      </c>
      <c r="C278" s="40"/>
      <c r="D278" s="41">
        <v>127292200</v>
      </c>
      <c r="E278" s="41">
        <v>127292200</v>
      </c>
      <c r="F278" s="49">
        <v>127292200</v>
      </c>
      <c r="G278" s="44">
        <f t="shared" si="29"/>
        <v>0</v>
      </c>
      <c r="H278" s="40"/>
      <c r="I278" s="42">
        <f t="shared" si="30"/>
        <v>1</v>
      </c>
      <c r="J278" s="10"/>
    </row>
    <row r="279" spans="1:10" ht="13" x14ac:dyDescent="0.3">
      <c r="A279" s="45" t="s">
        <v>541</v>
      </c>
      <c r="B279" s="39" t="s">
        <v>542</v>
      </c>
      <c r="C279" s="40"/>
      <c r="D279" s="41">
        <v>0</v>
      </c>
      <c r="E279" s="41">
        <v>496314</v>
      </c>
      <c r="F279" s="41">
        <v>496314</v>
      </c>
      <c r="G279" s="44">
        <f t="shared" ref="G279" si="34">+E279-F279</f>
        <v>0</v>
      </c>
      <c r="H279" s="40"/>
      <c r="I279" s="42">
        <v>0</v>
      </c>
      <c r="J279" s="10"/>
    </row>
    <row r="280" spans="1:10" ht="13" x14ac:dyDescent="0.3">
      <c r="A280" s="46" t="s">
        <v>257</v>
      </c>
      <c r="B280" s="33" t="s">
        <v>258</v>
      </c>
      <c r="C280" s="38"/>
      <c r="D280" s="36">
        <f>SUM(D281:D285)</f>
        <v>139675000</v>
      </c>
      <c r="E280" s="36">
        <f>SUM(E281:E285)</f>
        <v>218715000</v>
      </c>
      <c r="F280" s="36">
        <f>SUM(F281:F285)</f>
        <v>124954615</v>
      </c>
      <c r="G280" s="43">
        <f t="shared" si="29"/>
        <v>93760385</v>
      </c>
      <c r="H280" s="38"/>
      <c r="I280" s="37">
        <f t="shared" si="30"/>
        <v>0.57131250714400017</v>
      </c>
      <c r="J280" s="10"/>
    </row>
    <row r="281" spans="1:10" ht="13" x14ac:dyDescent="0.3">
      <c r="A281" s="45" t="s">
        <v>394</v>
      </c>
      <c r="B281" s="39" t="s">
        <v>396</v>
      </c>
      <c r="C281" s="40"/>
      <c r="D281" s="41"/>
      <c r="E281" s="41"/>
      <c r="F281" s="41"/>
      <c r="G281" s="44">
        <f t="shared" ref="G281:G284" si="35">+E281-F281</f>
        <v>0</v>
      </c>
      <c r="H281" s="40"/>
      <c r="I281" s="42">
        <v>0</v>
      </c>
      <c r="J281" s="10"/>
    </row>
    <row r="282" spans="1:10" ht="13" x14ac:dyDescent="0.3">
      <c r="A282" s="45" t="s">
        <v>539</v>
      </c>
      <c r="B282" s="39" t="s">
        <v>540</v>
      </c>
      <c r="C282" s="40"/>
      <c r="D282" s="41"/>
      <c r="E282" s="41">
        <v>14040000</v>
      </c>
      <c r="F282" s="41">
        <v>14040000</v>
      </c>
      <c r="G282" s="44">
        <f t="shared" si="35"/>
        <v>0</v>
      </c>
      <c r="H282" s="40"/>
      <c r="I282" s="42">
        <v>0</v>
      </c>
      <c r="J282" s="10"/>
    </row>
    <row r="283" spans="1:10" ht="13" x14ac:dyDescent="0.3">
      <c r="A283" s="45" t="s">
        <v>570</v>
      </c>
      <c r="B283" s="39" t="s">
        <v>551</v>
      </c>
      <c r="C283" s="40"/>
      <c r="D283" s="41"/>
      <c r="E283" s="41">
        <v>12340000</v>
      </c>
      <c r="F283" s="41">
        <v>11759500</v>
      </c>
      <c r="G283" s="44">
        <f t="shared" si="35"/>
        <v>580500</v>
      </c>
      <c r="H283" s="40"/>
      <c r="I283" s="42">
        <v>0</v>
      </c>
      <c r="J283" s="10"/>
    </row>
    <row r="284" spans="1:10" ht="13" x14ac:dyDescent="0.3">
      <c r="A284" s="45" t="s">
        <v>550</v>
      </c>
      <c r="B284" s="39" t="s">
        <v>551</v>
      </c>
      <c r="C284" s="40"/>
      <c r="D284" s="41"/>
      <c r="E284" s="41">
        <v>52660000</v>
      </c>
      <c r="F284" s="41">
        <v>44457915</v>
      </c>
      <c r="G284" s="44">
        <f t="shared" si="35"/>
        <v>8202085</v>
      </c>
      <c r="H284" s="40"/>
      <c r="I284" s="42">
        <f t="shared" si="30"/>
        <v>0.84424449297379411</v>
      </c>
      <c r="J284" s="10"/>
    </row>
    <row r="285" spans="1:10" ht="13" x14ac:dyDescent="0.3">
      <c r="A285" s="45" t="s">
        <v>259</v>
      </c>
      <c r="B285" s="39" t="s">
        <v>260</v>
      </c>
      <c r="C285" s="40"/>
      <c r="D285" s="41">
        <v>139675000</v>
      </c>
      <c r="E285" s="41">
        <v>139675000</v>
      </c>
      <c r="F285" s="41">
        <v>54697200</v>
      </c>
      <c r="G285" s="44">
        <f t="shared" si="29"/>
        <v>84977800</v>
      </c>
      <c r="H285" s="40"/>
      <c r="I285" s="42">
        <f t="shared" si="30"/>
        <v>0.39160336495435832</v>
      </c>
      <c r="J285" s="10"/>
    </row>
    <row r="286" spans="1:10" ht="13" x14ac:dyDescent="0.3">
      <c r="A286" s="46" t="s">
        <v>261</v>
      </c>
      <c r="B286" s="33" t="s">
        <v>262</v>
      </c>
      <c r="C286" s="38"/>
      <c r="D286" s="36">
        <f>+D287</f>
        <v>0</v>
      </c>
      <c r="E286" s="36">
        <f>+E287</f>
        <v>0</v>
      </c>
      <c r="F286" s="36">
        <f>+F287</f>
        <v>0</v>
      </c>
      <c r="G286" s="43">
        <f t="shared" si="29"/>
        <v>0</v>
      </c>
      <c r="H286" s="38"/>
      <c r="I286" s="37">
        <v>0</v>
      </c>
      <c r="J286" s="10"/>
    </row>
    <row r="287" spans="1:10" ht="13" x14ac:dyDescent="0.3">
      <c r="A287" s="45" t="s">
        <v>263</v>
      </c>
      <c r="B287" s="39" t="s">
        <v>264</v>
      </c>
      <c r="C287" s="40"/>
      <c r="D287" s="41"/>
      <c r="E287" s="41"/>
      <c r="F287" s="41"/>
      <c r="G287" s="44">
        <f t="shared" si="29"/>
        <v>0</v>
      </c>
      <c r="H287" s="40"/>
      <c r="I287" s="42">
        <v>0</v>
      </c>
      <c r="J287" s="10"/>
    </row>
    <row r="288" spans="1:10" ht="13" x14ac:dyDescent="0.3">
      <c r="A288" s="46" t="s">
        <v>534</v>
      </c>
      <c r="B288" s="33" t="s">
        <v>266</v>
      </c>
      <c r="C288" s="38"/>
      <c r="D288" s="36">
        <f>SUM(D289:D290)</f>
        <v>443800000</v>
      </c>
      <c r="E288" s="36">
        <f t="shared" ref="E288:G288" si="36">SUM(E289:E290)</f>
        <v>456068898</v>
      </c>
      <c r="F288" s="36">
        <f t="shared" si="36"/>
        <v>238196486</v>
      </c>
      <c r="G288" s="36">
        <f t="shared" si="36"/>
        <v>217872412</v>
      </c>
      <c r="H288" s="38"/>
      <c r="I288" s="37">
        <f t="shared" si="30"/>
        <v>0.52228180225523735</v>
      </c>
      <c r="J288" s="10"/>
    </row>
    <row r="289" spans="1:10" ht="13" x14ac:dyDescent="0.3">
      <c r="A289" s="45" t="s">
        <v>535</v>
      </c>
      <c r="B289" s="39" t="s">
        <v>266</v>
      </c>
      <c r="C289" s="38"/>
      <c r="D289" s="41">
        <v>0</v>
      </c>
      <c r="E289" s="41">
        <v>33149774</v>
      </c>
      <c r="F289" s="41">
        <v>31351719</v>
      </c>
      <c r="G289" s="44">
        <f t="shared" si="29"/>
        <v>1798055</v>
      </c>
      <c r="H289" s="40"/>
      <c r="I289" s="42">
        <f t="shared" si="30"/>
        <v>0.94575966038260173</v>
      </c>
      <c r="J289" s="10"/>
    </row>
    <row r="290" spans="1:10" ht="13" x14ac:dyDescent="0.3">
      <c r="A290" s="45" t="s">
        <v>536</v>
      </c>
      <c r="B290" s="39" t="s">
        <v>266</v>
      </c>
      <c r="C290" s="40"/>
      <c r="D290" s="41">
        <v>443800000</v>
      </c>
      <c r="E290" s="41">
        <v>422919124</v>
      </c>
      <c r="F290" s="41">
        <v>206844767</v>
      </c>
      <c r="G290" s="44">
        <f t="shared" si="29"/>
        <v>216074357</v>
      </c>
      <c r="H290" s="40"/>
      <c r="I290" s="42">
        <f t="shared" si="30"/>
        <v>0.48908823286033287</v>
      </c>
      <c r="J290" s="10"/>
    </row>
    <row r="291" spans="1:10" ht="13" x14ac:dyDescent="0.3">
      <c r="A291" s="46" t="s">
        <v>335</v>
      </c>
      <c r="B291" s="33" t="s">
        <v>336</v>
      </c>
      <c r="C291" s="38"/>
      <c r="D291" s="36">
        <f>+D292</f>
        <v>600000000</v>
      </c>
      <c r="E291" s="36">
        <f>+E292</f>
        <v>600000000</v>
      </c>
      <c r="F291" s="36">
        <f>+F292</f>
        <v>576151536</v>
      </c>
      <c r="G291" s="44">
        <f t="shared" si="29"/>
        <v>23848464</v>
      </c>
      <c r="H291" s="38"/>
      <c r="I291" s="42">
        <f t="shared" si="30"/>
        <v>0.96025256000000003</v>
      </c>
      <c r="J291" s="10"/>
    </row>
    <row r="292" spans="1:10" ht="13" x14ac:dyDescent="0.3">
      <c r="A292" s="45" t="s">
        <v>337</v>
      </c>
      <c r="B292" s="39" t="s">
        <v>336</v>
      </c>
      <c r="C292" s="40"/>
      <c r="D292" s="41">
        <v>600000000</v>
      </c>
      <c r="E292" s="41">
        <v>600000000</v>
      </c>
      <c r="F292" s="41">
        <v>576151536</v>
      </c>
      <c r="G292" s="44">
        <f t="shared" si="29"/>
        <v>23848464</v>
      </c>
      <c r="H292" s="40"/>
      <c r="I292" s="42">
        <f t="shared" si="30"/>
        <v>0.96025256000000003</v>
      </c>
      <c r="J292" s="10"/>
    </row>
    <row r="293" spans="1:10" ht="13" x14ac:dyDescent="0.3">
      <c r="A293" s="46" t="s">
        <v>268</v>
      </c>
      <c r="B293" s="33" t="s">
        <v>285</v>
      </c>
      <c r="C293" s="38"/>
      <c r="D293" s="36">
        <f>+D294</f>
        <v>253849313</v>
      </c>
      <c r="E293" s="36">
        <f>+E294</f>
        <v>232504413</v>
      </c>
      <c r="F293" s="36">
        <f>+F294</f>
        <v>84886900</v>
      </c>
      <c r="G293" s="43">
        <f t="shared" si="29"/>
        <v>147617513</v>
      </c>
      <c r="H293" s="38"/>
      <c r="I293" s="37">
        <f t="shared" si="30"/>
        <v>0.36509801644065998</v>
      </c>
      <c r="J293" s="10"/>
    </row>
    <row r="294" spans="1:10" ht="13" x14ac:dyDescent="0.3">
      <c r="A294" s="46" t="s">
        <v>269</v>
      </c>
      <c r="B294" s="33" t="s">
        <v>285</v>
      </c>
      <c r="C294" s="38"/>
      <c r="D294" s="36">
        <f>+D295+D306</f>
        <v>253849313</v>
      </c>
      <c r="E294" s="36">
        <f>+E295+E306</f>
        <v>232504413</v>
      </c>
      <c r="F294" s="36">
        <f>+F295+F306</f>
        <v>84886900</v>
      </c>
      <c r="G294" s="43">
        <f t="shared" ref="G294:G316" si="37">+E294-F294</f>
        <v>147617513</v>
      </c>
      <c r="H294" s="38"/>
      <c r="I294" s="37">
        <f t="shared" ref="I294:I314" si="38">+F294/E294</f>
        <v>0.36509801644065998</v>
      </c>
      <c r="J294" s="10"/>
    </row>
    <row r="295" spans="1:10" ht="13" x14ac:dyDescent="0.3">
      <c r="A295" s="46" t="s">
        <v>270</v>
      </c>
      <c r="B295" s="33" t="s">
        <v>61</v>
      </c>
      <c r="C295" s="38"/>
      <c r="D295" s="36">
        <f>SUM(D296:D305)</f>
        <v>160973313</v>
      </c>
      <c r="E295" s="36">
        <f>SUM(E296:E305)</f>
        <v>139628413</v>
      </c>
      <c r="F295" s="36">
        <f>SUM(F296:F305)</f>
        <v>11392500</v>
      </c>
      <c r="G295" s="43">
        <f t="shared" si="37"/>
        <v>128235913</v>
      </c>
      <c r="H295" s="38"/>
      <c r="I295" s="37">
        <f t="shared" si="38"/>
        <v>8.1591559735051916E-2</v>
      </c>
      <c r="J295" s="10"/>
    </row>
    <row r="296" spans="1:10" ht="13" x14ac:dyDescent="0.3">
      <c r="A296" s="45" t="s">
        <v>271</v>
      </c>
      <c r="B296" s="39" t="s">
        <v>67</v>
      </c>
      <c r="C296" s="40"/>
      <c r="D296" s="41">
        <v>32550000</v>
      </c>
      <c r="E296" s="41">
        <v>32550000</v>
      </c>
      <c r="F296" s="41"/>
      <c r="G296" s="44">
        <f t="shared" si="37"/>
        <v>32550000</v>
      </c>
      <c r="H296" s="40"/>
      <c r="I296" s="42">
        <f t="shared" si="38"/>
        <v>0</v>
      </c>
      <c r="J296" s="10"/>
    </row>
    <row r="297" spans="1:10" ht="13" x14ac:dyDescent="0.3">
      <c r="A297" s="45" t="s">
        <v>272</v>
      </c>
      <c r="B297" s="39" t="s">
        <v>85</v>
      </c>
      <c r="C297" s="40"/>
      <c r="D297" s="41">
        <v>11392500</v>
      </c>
      <c r="E297" s="41">
        <v>11392500</v>
      </c>
      <c r="F297" s="41">
        <v>11392500</v>
      </c>
      <c r="G297" s="44">
        <f t="shared" si="37"/>
        <v>0</v>
      </c>
      <c r="H297" s="40"/>
      <c r="I297" s="42">
        <f t="shared" si="38"/>
        <v>1</v>
      </c>
      <c r="J297" s="10"/>
    </row>
    <row r="298" spans="1:10" ht="13" x14ac:dyDescent="0.3">
      <c r="A298" s="45" t="s">
        <v>273</v>
      </c>
      <c r="B298" s="39" t="s">
        <v>286</v>
      </c>
      <c r="C298" s="40"/>
      <c r="D298" s="41">
        <v>86800000</v>
      </c>
      <c r="E298" s="41">
        <v>83076187</v>
      </c>
      <c r="F298" s="41"/>
      <c r="G298" s="44">
        <f t="shared" si="37"/>
        <v>83076187</v>
      </c>
      <c r="H298" s="40"/>
      <c r="I298" s="42">
        <f t="shared" si="38"/>
        <v>0</v>
      </c>
      <c r="J298" s="10"/>
    </row>
    <row r="299" spans="1:10" ht="13" x14ac:dyDescent="0.3">
      <c r="A299" s="45" t="s">
        <v>274</v>
      </c>
      <c r="B299" s="39" t="s">
        <v>93</v>
      </c>
      <c r="C299" s="40"/>
      <c r="D299" s="41">
        <v>1085000</v>
      </c>
      <c r="E299" s="41">
        <v>1085000</v>
      </c>
      <c r="F299" s="41"/>
      <c r="G299" s="44">
        <f t="shared" si="37"/>
        <v>1085000</v>
      </c>
      <c r="H299" s="40"/>
      <c r="I299" s="42">
        <f t="shared" si="38"/>
        <v>0</v>
      </c>
      <c r="J299" s="10"/>
    </row>
    <row r="300" spans="1:10" ht="13" x14ac:dyDescent="0.3">
      <c r="A300" s="45" t="s">
        <v>275</v>
      </c>
      <c r="B300" s="39" t="s">
        <v>101</v>
      </c>
      <c r="C300" s="40"/>
      <c r="D300" s="41">
        <v>3797500</v>
      </c>
      <c r="E300" s="41">
        <v>0</v>
      </c>
      <c r="F300" s="41"/>
      <c r="G300" s="44">
        <f t="shared" si="37"/>
        <v>0</v>
      </c>
      <c r="H300" s="40"/>
      <c r="I300" s="42">
        <v>0</v>
      </c>
      <c r="J300" s="10"/>
    </row>
    <row r="301" spans="1:10" ht="13" x14ac:dyDescent="0.3">
      <c r="A301" s="45" t="s">
        <v>276</v>
      </c>
      <c r="B301" s="39" t="s">
        <v>287</v>
      </c>
      <c r="C301" s="40"/>
      <c r="D301" s="41">
        <v>2712500</v>
      </c>
      <c r="E301" s="41">
        <v>0</v>
      </c>
      <c r="F301" s="41"/>
      <c r="G301" s="44">
        <f t="shared" si="37"/>
        <v>0</v>
      </c>
      <c r="H301" s="40"/>
      <c r="I301" s="42">
        <v>0</v>
      </c>
      <c r="J301" s="10"/>
    </row>
    <row r="302" spans="1:10" ht="13" x14ac:dyDescent="0.3">
      <c r="A302" s="45" t="s">
        <v>277</v>
      </c>
      <c r="B302" s="39" t="s">
        <v>117</v>
      </c>
      <c r="C302" s="40"/>
      <c r="D302" s="41">
        <v>3255000</v>
      </c>
      <c r="E302" s="41">
        <v>0</v>
      </c>
      <c r="F302" s="41"/>
      <c r="G302" s="44">
        <f t="shared" si="37"/>
        <v>0</v>
      </c>
      <c r="H302" s="40"/>
      <c r="I302" s="42">
        <v>0</v>
      </c>
      <c r="J302" s="10"/>
    </row>
    <row r="303" spans="1:10" ht="13" x14ac:dyDescent="0.3">
      <c r="A303" s="45" t="s">
        <v>278</v>
      </c>
      <c r="B303" s="39" t="s">
        <v>120</v>
      </c>
      <c r="C303" s="40"/>
      <c r="D303" s="41">
        <v>6510000</v>
      </c>
      <c r="E303" s="41">
        <v>0</v>
      </c>
      <c r="F303" s="41"/>
      <c r="G303" s="44">
        <f t="shared" si="37"/>
        <v>0</v>
      </c>
      <c r="H303" s="40"/>
      <c r="I303" s="42">
        <v>0</v>
      </c>
      <c r="J303" s="10"/>
    </row>
    <row r="304" spans="1:10" ht="13" x14ac:dyDescent="0.3">
      <c r="A304" s="45" t="s">
        <v>279</v>
      </c>
      <c r="B304" s="39" t="s">
        <v>136</v>
      </c>
      <c r="C304" s="40"/>
      <c r="D304" s="41">
        <v>7595000</v>
      </c>
      <c r="E304" s="41">
        <v>6248913</v>
      </c>
      <c r="F304" s="41"/>
      <c r="G304" s="44">
        <f t="shared" si="37"/>
        <v>6248913</v>
      </c>
      <c r="H304" s="40"/>
      <c r="I304" s="42">
        <f t="shared" si="38"/>
        <v>0</v>
      </c>
      <c r="J304" s="10"/>
    </row>
    <row r="305" spans="1:11" ht="13" x14ac:dyDescent="0.3">
      <c r="A305" s="45" t="s">
        <v>280</v>
      </c>
      <c r="B305" s="39" t="s">
        <v>160</v>
      </c>
      <c r="C305" s="40"/>
      <c r="D305" s="41">
        <v>5275813</v>
      </c>
      <c r="E305" s="41">
        <v>5275813</v>
      </c>
      <c r="F305" s="41"/>
      <c r="G305" s="44">
        <f t="shared" si="37"/>
        <v>5275813</v>
      </c>
      <c r="H305" s="40"/>
      <c r="I305" s="42">
        <f t="shared" si="38"/>
        <v>0</v>
      </c>
      <c r="J305" s="10"/>
    </row>
    <row r="306" spans="1:11" ht="13" x14ac:dyDescent="0.3">
      <c r="A306" s="46" t="s">
        <v>281</v>
      </c>
      <c r="B306" s="33" t="s">
        <v>138</v>
      </c>
      <c r="C306" s="38"/>
      <c r="D306" s="36">
        <f>SUM(D307:D309)</f>
        <v>92876000</v>
      </c>
      <c r="E306" s="36">
        <f>SUM(E307:E309)</f>
        <v>92876000</v>
      </c>
      <c r="F306" s="36">
        <f>SUM(F307:F309)</f>
        <v>73494400</v>
      </c>
      <c r="G306" s="43">
        <f t="shared" si="37"/>
        <v>19381600</v>
      </c>
      <c r="H306" s="38"/>
      <c r="I306" s="37">
        <f t="shared" si="38"/>
        <v>0.79131745553210731</v>
      </c>
      <c r="J306" s="10"/>
    </row>
    <row r="307" spans="1:11" ht="13" x14ac:dyDescent="0.3">
      <c r="A307" s="45" t="s">
        <v>282</v>
      </c>
      <c r="B307" s="39" t="s">
        <v>226</v>
      </c>
      <c r="C307" s="40"/>
      <c r="D307" s="41">
        <v>83111000</v>
      </c>
      <c r="E307" s="41">
        <v>83111000</v>
      </c>
      <c r="F307" s="41">
        <v>68972400</v>
      </c>
      <c r="G307" s="44">
        <f t="shared" si="37"/>
        <v>14138600</v>
      </c>
      <c r="H307" s="40"/>
      <c r="I307" s="42">
        <f t="shared" si="38"/>
        <v>0.82988292765097282</v>
      </c>
      <c r="J307" s="10"/>
    </row>
    <row r="308" spans="1:11" ht="13" x14ac:dyDescent="0.3">
      <c r="A308" s="45" t="s">
        <v>283</v>
      </c>
      <c r="B308" s="39" t="s">
        <v>236</v>
      </c>
      <c r="C308" s="40"/>
      <c r="D308" s="41">
        <v>4340000</v>
      </c>
      <c r="E308" s="41">
        <v>4340000</v>
      </c>
      <c r="F308" s="41"/>
      <c r="G308" s="44">
        <f t="shared" si="37"/>
        <v>4340000</v>
      </c>
      <c r="H308" s="40"/>
      <c r="I308" s="42">
        <f t="shared" si="38"/>
        <v>0</v>
      </c>
      <c r="J308" s="10"/>
    </row>
    <row r="309" spans="1:11" ht="13" x14ac:dyDescent="0.3">
      <c r="A309" s="45" t="s">
        <v>284</v>
      </c>
      <c r="B309" s="39" t="s">
        <v>238</v>
      </c>
      <c r="C309" s="40"/>
      <c r="D309" s="41">
        <v>5425000</v>
      </c>
      <c r="E309" s="41">
        <v>5425000</v>
      </c>
      <c r="F309" s="41">
        <v>4522000</v>
      </c>
      <c r="G309" s="44">
        <f t="shared" si="37"/>
        <v>903000</v>
      </c>
      <c r="H309" s="40"/>
      <c r="I309" s="42">
        <f t="shared" si="38"/>
        <v>0.83354838709677415</v>
      </c>
      <c r="J309" s="10"/>
    </row>
    <row r="310" spans="1:11" ht="13" x14ac:dyDescent="0.3">
      <c r="A310" s="46">
        <v>24</v>
      </c>
      <c r="B310" s="33" t="s">
        <v>288</v>
      </c>
      <c r="C310" s="38"/>
      <c r="D310" s="36">
        <f>+D311+D315</f>
        <v>3715137598</v>
      </c>
      <c r="E310" s="36">
        <f>+E311+E315</f>
        <v>11132087692</v>
      </c>
      <c r="F310" s="36">
        <f>+F311+F315</f>
        <v>5730350117</v>
      </c>
      <c r="G310" s="43">
        <f t="shared" si="37"/>
        <v>5401737575</v>
      </c>
      <c r="H310" s="38"/>
      <c r="I310" s="37">
        <f t="shared" si="38"/>
        <v>0.51475969966694368</v>
      </c>
      <c r="J310" s="10"/>
    </row>
    <row r="311" spans="1:11" ht="13" x14ac:dyDescent="0.3">
      <c r="A311" s="46">
        <v>2402</v>
      </c>
      <c r="B311" s="33" t="s">
        <v>27</v>
      </c>
      <c r="C311" s="38"/>
      <c r="D311" s="36">
        <f t="shared" ref="D311:F313" si="39">+D312</f>
        <v>3715137598</v>
      </c>
      <c r="E311" s="36">
        <f t="shared" si="39"/>
        <v>11132087692</v>
      </c>
      <c r="F311" s="36">
        <f t="shared" si="39"/>
        <v>5730350117</v>
      </c>
      <c r="G311" s="43">
        <f t="shared" si="37"/>
        <v>5401737575</v>
      </c>
      <c r="H311" s="38"/>
      <c r="I311" s="37">
        <f t="shared" si="38"/>
        <v>0.51475969966694368</v>
      </c>
      <c r="J311" s="10"/>
    </row>
    <row r="312" spans="1:11" ht="13" x14ac:dyDescent="0.3">
      <c r="A312" s="46">
        <v>240201</v>
      </c>
      <c r="B312" s="33" t="s">
        <v>29</v>
      </c>
      <c r="C312" s="38"/>
      <c r="D312" s="36">
        <f t="shared" si="39"/>
        <v>3715137598</v>
      </c>
      <c r="E312" s="36">
        <f t="shared" si="39"/>
        <v>11132087692</v>
      </c>
      <c r="F312" s="36">
        <f t="shared" si="39"/>
        <v>5730350117</v>
      </c>
      <c r="G312" s="43">
        <f t="shared" si="37"/>
        <v>5401737575</v>
      </c>
      <c r="H312" s="38"/>
      <c r="I312" s="37">
        <f t="shared" si="38"/>
        <v>0.51475969966694368</v>
      </c>
      <c r="J312" s="10"/>
    </row>
    <row r="313" spans="1:11" ht="13" x14ac:dyDescent="0.3">
      <c r="A313" s="46">
        <v>24020101</v>
      </c>
      <c r="B313" s="33" t="s">
        <v>31</v>
      </c>
      <c r="C313" s="38"/>
      <c r="D313" s="36">
        <f t="shared" si="39"/>
        <v>3715137598</v>
      </c>
      <c r="E313" s="36">
        <f t="shared" si="39"/>
        <v>11132087692</v>
      </c>
      <c r="F313" s="36">
        <f t="shared" si="39"/>
        <v>5730350117</v>
      </c>
      <c r="G313" s="43">
        <f t="shared" si="37"/>
        <v>5401737575</v>
      </c>
      <c r="H313" s="38"/>
      <c r="I313" s="37">
        <f t="shared" si="38"/>
        <v>0.51475969966694368</v>
      </c>
      <c r="J313" s="10"/>
    </row>
    <row r="314" spans="1:11" ht="13" x14ac:dyDescent="0.3">
      <c r="A314" s="45">
        <v>2402010101</v>
      </c>
      <c r="B314" s="39" t="s">
        <v>33</v>
      </c>
      <c r="C314" s="40"/>
      <c r="D314" s="41">
        <v>3715137598</v>
      </c>
      <c r="E314" s="41">
        <v>11132087692</v>
      </c>
      <c r="F314" s="41">
        <v>5730350117</v>
      </c>
      <c r="G314" s="44">
        <f t="shared" si="37"/>
        <v>5401737575</v>
      </c>
      <c r="H314" s="40"/>
      <c r="I314" s="42">
        <f t="shared" si="38"/>
        <v>0.51475969966694368</v>
      </c>
      <c r="J314" s="10"/>
      <c r="K314" s="60"/>
    </row>
    <row r="315" spans="1:11" ht="13" x14ac:dyDescent="0.3">
      <c r="A315" s="46">
        <v>240202</v>
      </c>
      <c r="B315" s="33" t="s">
        <v>59</v>
      </c>
      <c r="C315" s="38"/>
      <c r="D315" s="36">
        <f>+D316</f>
        <v>0</v>
      </c>
      <c r="E315" s="36">
        <f>+E316</f>
        <v>0</v>
      </c>
      <c r="F315" s="36">
        <f>+F316</f>
        <v>0</v>
      </c>
      <c r="G315" s="43">
        <f t="shared" si="37"/>
        <v>0</v>
      </c>
      <c r="H315" s="38"/>
      <c r="I315" s="37">
        <v>0</v>
      </c>
      <c r="J315" s="10"/>
      <c r="K315" s="48"/>
    </row>
    <row r="316" spans="1:11" ht="13" x14ac:dyDescent="0.3">
      <c r="A316" s="45">
        <v>24020202</v>
      </c>
      <c r="B316" s="39" t="s">
        <v>138</v>
      </c>
      <c r="C316" s="40"/>
      <c r="D316" s="41"/>
      <c r="E316" s="41"/>
      <c r="F316" s="41"/>
      <c r="G316" s="44">
        <f t="shared" si="37"/>
        <v>0</v>
      </c>
      <c r="H316" s="40"/>
      <c r="I316" s="42">
        <v>0</v>
      </c>
      <c r="J316" s="10"/>
    </row>
    <row r="317" spans="1:11" ht="10.5" customHeight="1" x14ac:dyDescent="0.25">
      <c r="A317" s="58"/>
      <c r="B317" s="11"/>
      <c r="C317" s="11"/>
      <c r="D317" s="11"/>
      <c r="E317" s="11"/>
      <c r="F317" s="11"/>
      <c r="G317" s="11"/>
      <c r="H317" s="11"/>
      <c r="I317" s="11"/>
      <c r="J317" s="10"/>
    </row>
    <row r="318" spans="1:11" ht="12.75" customHeight="1" x14ac:dyDescent="0.25">
      <c r="A318" s="58" t="s">
        <v>21</v>
      </c>
      <c r="B318" s="12" t="s">
        <v>22</v>
      </c>
      <c r="C318" s="13"/>
      <c r="D318" s="11"/>
      <c r="E318" s="11"/>
      <c r="F318" s="11"/>
      <c r="G318" s="11"/>
      <c r="H318" s="11"/>
      <c r="I318" s="11"/>
      <c r="J318" s="10"/>
    </row>
    <row r="319" spans="1:11" ht="12.5" x14ac:dyDescent="0.25">
      <c r="A319" s="58"/>
      <c r="B319" s="11" t="s">
        <v>23</v>
      </c>
      <c r="C319" s="13"/>
      <c r="D319" s="11"/>
      <c r="E319" s="11"/>
      <c r="F319" s="11"/>
      <c r="G319" s="11"/>
      <c r="H319" s="11"/>
      <c r="I319" s="11"/>
      <c r="J319" s="10"/>
    </row>
    <row r="320" spans="1:11" ht="12.75" customHeight="1" x14ac:dyDescent="0.25">
      <c r="A320" s="58"/>
      <c r="B320" s="11"/>
      <c r="C320" s="11"/>
      <c r="D320" s="11"/>
      <c r="E320" s="11"/>
      <c r="F320" s="11"/>
      <c r="G320" s="11"/>
      <c r="H320" s="11"/>
      <c r="I320" s="11"/>
      <c r="J320" s="10"/>
    </row>
    <row r="321" spans="1:10" ht="39" customHeight="1" x14ac:dyDescent="0.25">
      <c r="A321" s="71" t="s">
        <v>24</v>
      </c>
      <c r="B321" s="72"/>
      <c r="C321" s="72"/>
      <c r="D321" s="72"/>
      <c r="E321" s="72"/>
      <c r="F321" s="72"/>
      <c r="G321" s="72"/>
      <c r="H321" s="72"/>
      <c r="I321" s="72"/>
      <c r="J321" s="10"/>
    </row>
    <row r="322" spans="1:10" ht="12.75" customHeight="1" x14ac:dyDescent="0.25">
      <c r="J322" s="10"/>
    </row>
    <row r="323" spans="1:10" ht="12.75" customHeight="1" x14ac:dyDescent="0.25">
      <c r="J323" s="10"/>
    </row>
    <row r="324" spans="1:10" ht="12.75" customHeight="1" x14ac:dyDescent="0.25">
      <c r="J324" s="10"/>
    </row>
    <row r="325" spans="1:10" ht="12.75" customHeight="1" x14ac:dyDescent="0.25">
      <c r="J325" s="10"/>
    </row>
    <row r="326" spans="1:10" ht="12.75" customHeight="1" x14ac:dyDescent="0.25">
      <c r="J326" s="10"/>
    </row>
    <row r="327" spans="1:10" ht="12.75" customHeight="1" x14ac:dyDescent="0.25">
      <c r="J327" s="10"/>
    </row>
    <row r="328" spans="1:10" ht="12.75" customHeight="1" x14ac:dyDescent="0.25">
      <c r="J328" s="10"/>
    </row>
    <row r="329" spans="1:10" ht="12.75" customHeight="1" x14ac:dyDescent="0.25">
      <c r="J329" s="10"/>
    </row>
    <row r="330" spans="1:10" ht="12.75" customHeight="1" x14ac:dyDescent="0.25">
      <c r="J330" s="10"/>
    </row>
    <row r="331" spans="1:10" ht="12.75" customHeight="1" x14ac:dyDescent="0.25">
      <c r="J331" s="10"/>
    </row>
    <row r="332" spans="1:10" ht="12.75" customHeight="1" x14ac:dyDescent="0.25">
      <c r="J332" s="10"/>
    </row>
    <row r="333" spans="1:10" ht="12.75" customHeight="1" x14ac:dyDescent="0.25">
      <c r="J333" s="10"/>
    </row>
    <row r="334" spans="1:10" ht="12.75" customHeight="1" x14ac:dyDescent="0.25">
      <c r="J334" s="10"/>
    </row>
    <row r="335" spans="1:10" ht="12.75" customHeight="1" x14ac:dyDescent="0.25">
      <c r="J335" s="10"/>
    </row>
    <row r="336" spans="1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</sheetData>
  <mergeCells count="10">
    <mergeCell ref="A321:I321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2023-11-10T16:19:36Z</cp:lastPrinted>
  <dcterms:modified xsi:type="dcterms:W3CDTF">2024-01-19T15:15:52Z</dcterms:modified>
</cp:coreProperties>
</file>