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LANEACIÓN USCO\PDI\PDI 2015 2024\PDI 2020 2024\2023\SEGUIMIENTO PDI 2023\TRIMESTRE 3 2023\"/>
    </mc:Choice>
  </mc:AlternateContent>
  <xr:revisionPtr revIDLastSave="0" documentId="13_ncr:1_{0D3FF262-68FD-4D8B-84A8-FE6CADAB99C1}" xr6:coauthVersionLast="47" xr6:coauthVersionMax="47" xr10:uidLastSave="{00000000-0000-0000-0000-000000000000}"/>
  <bookViews>
    <workbookView xWindow="-108" yWindow="-108" windowWidth="23256" windowHeight="12576" xr2:uid="{4E7184FB-4E90-4CDD-B1EE-9739BCD8FCA9}"/>
  </bookViews>
  <sheets>
    <sheet name="T3 2023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'T3 2023'!$B$2:$C$441</definedName>
    <definedName name="Excel_BuiltIn_Print_Titles_4" localSheetId="0">#REF!</definedName>
    <definedName name="Excel_BuiltIn_Print_Titles_4">#REF!</definedName>
    <definedName name="NativeTimeline_FECHA_CDP">#N/A</definedName>
    <definedName name="NativeTimeline_FECHA_RP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41" i="1" l="1"/>
  <c r="T440" i="1"/>
  <c r="C439" i="1"/>
  <c r="R436" i="1"/>
  <c r="K435" i="1"/>
  <c r="L435" i="1" s="1"/>
  <c r="J435" i="1"/>
  <c r="I435" i="1"/>
  <c r="G435" i="1"/>
  <c r="F435" i="1"/>
  <c r="E435" i="1"/>
  <c r="D435" i="1"/>
  <c r="B435" i="1"/>
  <c r="K434" i="1"/>
  <c r="L434" i="1" s="1"/>
  <c r="J434" i="1"/>
  <c r="I434" i="1"/>
  <c r="G434" i="1"/>
  <c r="F434" i="1"/>
  <c r="E434" i="1"/>
  <c r="D434" i="1"/>
  <c r="B434" i="1"/>
  <c r="R433" i="1"/>
  <c r="J432" i="1"/>
  <c r="K432" i="1" s="1"/>
  <c r="I432" i="1"/>
  <c r="G432" i="1"/>
  <c r="F432" i="1"/>
  <c r="E432" i="1"/>
  <c r="D432" i="1"/>
  <c r="B432" i="1"/>
  <c r="J431" i="1"/>
  <c r="I431" i="1"/>
  <c r="G431" i="1"/>
  <c r="F431" i="1"/>
  <c r="E431" i="1"/>
  <c r="D431" i="1"/>
  <c r="B431" i="1"/>
  <c r="J430" i="1"/>
  <c r="K430" i="1" s="1"/>
  <c r="I430" i="1"/>
  <c r="G430" i="1"/>
  <c r="F430" i="1"/>
  <c r="E430" i="1"/>
  <c r="D430" i="1"/>
  <c r="B430" i="1"/>
  <c r="Q429" i="1"/>
  <c r="S429" i="1" s="1"/>
  <c r="K429" i="1"/>
  <c r="L429" i="1" s="1"/>
  <c r="J429" i="1"/>
  <c r="I429" i="1"/>
  <c r="G429" i="1"/>
  <c r="F429" i="1"/>
  <c r="E429" i="1"/>
  <c r="D429" i="1"/>
  <c r="B429" i="1"/>
  <c r="Q428" i="1"/>
  <c r="S428" i="1" s="1"/>
  <c r="J428" i="1"/>
  <c r="I428" i="1"/>
  <c r="G428" i="1"/>
  <c r="F428" i="1"/>
  <c r="E428" i="1"/>
  <c r="D428" i="1"/>
  <c r="B428" i="1"/>
  <c r="Q427" i="1"/>
  <c r="S427" i="1" s="1"/>
  <c r="K427" i="1"/>
  <c r="J427" i="1"/>
  <c r="I427" i="1"/>
  <c r="G427" i="1"/>
  <c r="F427" i="1"/>
  <c r="E427" i="1"/>
  <c r="D427" i="1"/>
  <c r="B427" i="1"/>
  <c r="K426" i="1"/>
  <c r="L426" i="1" s="1"/>
  <c r="J426" i="1"/>
  <c r="I426" i="1"/>
  <c r="G426" i="1"/>
  <c r="F426" i="1"/>
  <c r="E426" i="1"/>
  <c r="D426" i="1"/>
  <c r="B426" i="1"/>
  <c r="Q425" i="1"/>
  <c r="S425" i="1" s="1"/>
  <c r="N425" i="1"/>
  <c r="J425" i="1"/>
  <c r="I425" i="1"/>
  <c r="G425" i="1"/>
  <c r="F425" i="1"/>
  <c r="E425" i="1"/>
  <c r="D425" i="1"/>
  <c r="B425" i="1"/>
  <c r="Q424" i="1"/>
  <c r="S424" i="1" s="1"/>
  <c r="N424" i="1"/>
  <c r="J424" i="1"/>
  <c r="K424" i="1" s="1"/>
  <c r="I424" i="1"/>
  <c r="G424" i="1"/>
  <c r="F424" i="1"/>
  <c r="E424" i="1"/>
  <c r="D424" i="1"/>
  <c r="B424" i="1"/>
  <c r="Q423" i="1"/>
  <c r="S423" i="1" s="1"/>
  <c r="N423" i="1"/>
  <c r="J423" i="1"/>
  <c r="K423" i="1" s="1"/>
  <c r="I423" i="1"/>
  <c r="G423" i="1"/>
  <c r="F423" i="1"/>
  <c r="E423" i="1"/>
  <c r="D423" i="1"/>
  <c r="B423" i="1"/>
  <c r="K422" i="1"/>
  <c r="J422" i="1"/>
  <c r="I422" i="1"/>
  <c r="G422" i="1"/>
  <c r="F422" i="1"/>
  <c r="E422" i="1"/>
  <c r="D422" i="1"/>
  <c r="B422" i="1"/>
  <c r="J421" i="1"/>
  <c r="K421" i="1" s="1"/>
  <c r="I421" i="1"/>
  <c r="G421" i="1"/>
  <c r="F421" i="1"/>
  <c r="E421" i="1"/>
  <c r="D421" i="1"/>
  <c r="B421" i="1"/>
  <c r="Q420" i="1"/>
  <c r="S420" i="1" s="1"/>
  <c r="N420" i="1"/>
  <c r="J420" i="1"/>
  <c r="I420" i="1"/>
  <c r="G420" i="1"/>
  <c r="F420" i="1"/>
  <c r="E420" i="1"/>
  <c r="D420" i="1"/>
  <c r="B420" i="1"/>
  <c r="Q419" i="1"/>
  <c r="S419" i="1" s="1"/>
  <c r="N419" i="1"/>
  <c r="J419" i="1"/>
  <c r="I419" i="1"/>
  <c r="K419" i="1"/>
  <c r="O419" i="1" s="1"/>
  <c r="P419" i="1" s="1"/>
  <c r="G419" i="1"/>
  <c r="F419" i="1"/>
  <c r="E419" i="1"/>
  <c r="D419" i="1"/>
  <c r="B419" i="1"/>
  <c r="Q418" i="1"/>
  <c r="S418" i="1" s="1"/>
  <c r="N418" i="1"/>
  <c r="J418" i="1"/>
  <c r="K418" i="1" s="1"/>
  <c r="I418" i="1"/>
  <c r="G418" i="1"/>
  <c r="F418" i="1"/>
  <c r="E418" i="1"/>
  <c r="D418" i="1"/>
  <c r="B418" i="1"/>
  <c r="J417" i="1"/>
  <c r="K417" i="1" s="1"/>
  <c r="I417" i="1"/>
  <c r="G417" i="1"/>
  <c r="F417" i="1"/>
  <c r="E417" i="1"/>
  <c r="D417" i="1"/>
  <c r="B417" i="1"/>
  <c r="R416" i="1"/>
  <c r="J415" i="1"/>
  <c r="K415" i="1" s="1"/>
  <c r="I415" i="1"/>
  <c r="G415" i="1"/>
  <c r="F415" i="1"/>
  <c r="E415" i="1"/>
  <c r="D415" i="1"/>
  <c r="B415" i="1"/>
  <c r="J414" i="1"/>
  <c r="K414" i="1" s="1"/>
  <c r="I414" i="1"/>
  <c r="E414" i="1"/>
  <c r="D414" i="1"/>
  <c r="B414" i="1"/>
  <c r="J413" i="1"/>
  <c r="K413" i="1" s="1"/>
  <c r="I413" i="1"/>
  <c r="E413" i="1"/>
  <c r="D413" i="1"/>
  <c r="B413" i="1"/>
  <c r="J412" i="1"/>
  <c r="K412" i="1" s="1"/>
  <c r="I412" i="1"/>
  <c r="E412" i="1"/>
  <c r="D412" i="1"/>
  <c r="B412" i="1"/>
  <c r="Q411" i="1"/>
  <c r="M411" i="1" s="1"/>
  <c r="N411" i="1" s="1"/>
  <c r="J411" i="1"/>
  <c r="K411" i="1" s="1"/>
  <c r="I411" i="1"/>
  <c r="E411" i="1"/>
  <c r="D411" i="1"/>
  <c r="B411" i="1"/>
  <c r="Q410" i="1"/>
  <c r="S410" i="1" s="1"/>
  <c r="K410" i="1"/>
  <c r="J410" i="1"/>
  <c r="I410" i="1"/>
  <c r="G410" i="1"/>
  <c r="F410" i="1"/>
  <c r="E410" i="1"/>
  <c r="D410" i="1"/>
  <c r="B410" i="1"/>
  <c r="Q409" i="1"/>
  <c r="S409" i="1" s="1"/>
  <c r="K409" i="1"/>
  <c r="L409" i="1" s="1"/>
  <c r="J409" i="1"/>
  <c r="I409" i="1"/>
  <c r="G409" i="1"/>
  <c r="F409" i="1"/>
  <c r="E409" i="1"/>
  <c r="D409" i="1"/>
  <c r="B409" i="1"/>
  <c r="Q408" i="1"/>
  <c r="S408" i="1" s="1"/>
  <c r="J408" i="1"/>
  <c r="K408" i="1" s="1"/>
  <c r="I408" i="1"/>
  <c r="G408" i="1"/>
  <c r="F408" i="1"/>
  <c r="E408" i="1"/>
  <c r="D408" i="1"/>
  <c r="B408" i="1"/>
  <c r="Q407" i="1"/>
  <c r="S407" i="1" s="1"/>
  <c r="J407" i="1"/>
  <c r="K407" i="1" s="1"/>
  <c r="I407" i="1"/>
  <c r="G407" i="1"/>
  <c r="F407" i="1"/>
  <c r="E407" i="1"/>
  <c r="D407" i="1"/>
  <c r="B407" i="1"/>
  <c r="Q406" i="1"/>
  <c r="S406" i="1" s="1"/>
  <c r="J406" i="1"/>
  <c r="K406" i="1" s="1"/>
  <c r="L406" i="1" s="1"/>
  <c r="I406" i="1"/>
  <c r="G406" i="1"/>
  <c r="F406" i="1"/>
  <c r="E406" i="1"/>
  <c r="D406" i="1"/>
  <c r="B406" i="1"/>
  <c r="Q405" i="1"/>
  <c r="K405" i="1"/>
  <c r="L405" i="1" s="1"/>
  <c r="J405" i="1"/>
  <c r="I405" i="1"/>
  <c r="G405" i="1"/>
  <c r="F405" i="1"/>
  <c r="E405" i="1"/>
  <c r="D405" i="1"/>
  <c r="B405" i="1"/>
  <c r="J404" i="1"/>
  <c r="K404" i="1" s="1"/>
  <c r="I404" i="1"/>
  <c r="G404" i="1"/>
  <c r="F404" i="1"/>
  <c r="E404" i="1"/>
  <c r="D404" i="1"/>
  <c r="B404" i="1"/>
  <c r="R403" i="1"/>
  <c r="Q402" i="1"/>
  <c r="L402" i="1"/>
  <c r="J402" i="1"/>
  <c r="E402" i="1"/>
  <c r="D402" i="1"/>
  <c r="B402" i="1"/>
  <c r="Q401" i="1"/>
  <c r="S401" i="1" s="1"/>
  <c r="L401" i="1"/>
  <c r="J401" i="1"/>
  <c r="E401" i="1"/>
  <c r="D401" i="1"/>
  <c r="B401" i="1"/>
  <c r="Q400" i="1"/>
  <c r="O400" i="1" s="1"/>
  <c r="P400" i="1" s="1"/>
  <c r="L400" i="1"/>
  <c r="J400" i="1"/>
  <c r="E400" i="1"/>
  <c r="D400" i="1"/>
  <c r="B400" i="1"/>
  <c r="L399" i="1"/>
  <c r="J399" i="1"/>
  <c r="I399" i="1"/>
  <c r="G399" i="1"/>
  <c r="F399" i="1"/>
  <c r="E399" i="1"/>
  <c r="D399" i="1"/>
  <c r="B399" i="1"/>
  <c r="Q398" i="1"/>
  <c r="J398" i="1"/>
  <c r="K398" i="1" s="1"/>
  <c r="I398" i="1"/>
  <c r="G398" i="1"/>
  <c r="F398" i="1"/>
  <c r="E398" i="1"/>
  <c r="D398" i="1"/>
  <c r="B398" i="1"/>
  <c r="Q397" i="1"/>
  <c r="S397" i="1" s="1"/>
  <c r="K397" i="1"/>
  <c r="L397" i="1" s="1"/>
  <c r="J397" i="1"/>
  <c r="I397" i="1"/>
  <c r="G397" i="1"/>
  <c r="F397" i="1"/>
  <c r="E397" i="1"/>
  <c r="D397" i="1"/>
  <c r="B397" i="1"/>
  <c r="Q396" i="1"/>
  <c r="K396" i="1"/>
  <c r="J396" i="1"/>
  <c r="I396" i="1"/>
  <c r="G396" i="1"/>
  <c r="F396" i="1"/>
  <c r="E396" i="1"/>
  <c r="D396" i="1"/>
  <c r="B396" i="1"/>
  <c r="Q395" i="1"/>
  <c r="S395" i="1" s="1"/>
  <c r="K395" i="1"/>
  <c r="L395" i="1" s="1"/>
  <c r="J395" i="1"/>
  <c r="I395" i="1"/>
  <c r="G395" i="1"/>
  <c r="F395" i="1"/>
  <c r="E395" i="1"/>
  <c r="D395" i="1"/>
  <c r="B395" i="1"/>
  <c r="J394" i="1"/>
  <c r="I394" i="1"/>
  <c r="K394" i="1"/>
  <c r="L394" i="1" s="1"/>
  <c r="G394" i="1"/>
  <c r="F394" i="1"/>
  <c r="E394" i="1"/>
  <c r="D394" i="1"/>
  <c r="B394" i="1"/>
  <c r="Q393" i="1"/>
  <c r="S393" i="1" s="1"/>
  <c r="J393" i="1"/>
  <c r="K393" i="1" s="1"/>
  <c r="I393" i="1"/>
  <c r="G393" i="1"/>
  <c r="F393" i="1"/>
  <c r="E393" i="1"/>
  <c r="D393" i="1"/>
  <c r="B393" i="1"/>
  <c r="Q392" i="1"/>
  <c r="S392" i="1" s="1"/>
  <c r="K392" i="1"/>
  <c r="L392" i="1" s="1"/>
  <c r="J392" i="1"/>
  <c r="I392" i="1"/>
  <c r="G392" i="1"/>
  <c r="F392" i="1"/>
  <c r="E392" i="1"/>
  <c r="D392" i="1"/>
  <c r="B392" i="1"/>
  <c r="Q391" i="1"/>
  <c r="K391" i="1"/>
  <c r="J391" i="1"/>
  <c r="I391" i="1"/>
  <c r="G391" i="1"/>
  <c r="F391" i="1"/>
  <c r="E391" i="1"/>
  <c r="D391" i="1"/>
  <c r="B391" i="1"/>
  <c r="J390" i="1"/>
  <c r="K390" i="1" s="1"/>
  <c r="I390" i="1"/>
  <c r="G390" i="1"/>
  <c r="F390" i="1"/>
  <c r="E390" i="1"/>
  <c r="D390" i="1"/>
  <c r="B390" i="1"/>
  <c r="Q389" i="1"/>
  <c r="S389" i="1" s="1"/>
  <c r="J389" i="1"/>
  <c r="K389" i="1" s="1"/>
  <c r="I389" i="1"/>
  <c r="G389" i="1"/>
  <c r="F389" i="1"/>
  <c r="E389" i="1"/>
  <c r="D389" i="1"/>
  <c r="B389" i="1"/>
  <c r="Q388" i="1"/>
  <c r="J388" i="1"/>
  <c r="K388" i="1" s="1"/>
  <c r="I388" i="1"/>
  <c r="G388" i="1"/>
  <c r="F388" i="1"/>
  <c r="E388" i="1"/>
  <c r="D388" i="1"/>
  <c r="B388" i="1"/>
  <c r="Q387" i="1"/>
  <c r="S387" i="1" s="1"/>
  <c r="J387" i="1"/>
  <c r="K387" i="1" s="1"/>
  <c r="I387" i="1"/>
  <c r="G387" i="1"/>
  <c r="F387" i="1"/>
  <c r="E387" i="1"/>
  <c r="D387" i="1"/>
  <c r="B387" i="1"/>
  <c r="J386" i="1"/>
  <c r="K386" i="1" s="1"/>
  <c r="I386" i="1"/>
  <c r="G386" i="1"/>
  <c r="F386" i="1"/>
  <c r="E386" i="1"/>
  <c r="D386" i="1"/>
  <c r="B386" i="1"/>
  <c r="Q385" i="1"/>
  <c r="S385" i="1" s="1"/>
  <c r="L385" i="1"/>
  <c r="J385" i="1"/>
  <c r="I385" i="1"/>
  <c r="G385" i="1"/>
  <c r="F385" i="1"/>
  <c r="E385" i="1"/>
  <c r="D385" i="1"/>
  <c r="B385" i="1"/>
  <c r="Q384" i="1"/>
  <c r="S384" i="1" s="1"/>
  <c r="L384" i="1"/>
  <c r="J384" i="1"/>
  <c r="I384" i="1"/>
  <c r="G384" i="1"/>
  <c r="F384" i="1"/>
  <c r="E384" i="1"/>
  <c r="D384" i="1"/>
  <c r="B384" i="1"/>
  <c r="Q383" i="1"/>
  <c r="L383" i="1"/>
  <c r="J383" i="1"/>
  <c r="I383" i="1"/>
  <c r="G383" i="1"/>
  <c r="F383" i="1"/>
  <c r="E383" i="1"/>
  <c r="D383" i="1"/>
  <c r="B383" i="1"/>
  <c r="J382" i="1"/>
  <c r="K382" i="1" s="1"/>
  <c r="I382" i="1"/>
  <c r="G382" i="1"/>
  <c r="F382" i="1"/>
  <c r="E382" i="1"/>
  <c r="D382" i="1"/>
  <c r="B382" i="1"/>
  <c r="Q381" i="1"/>
  <c r="S381" i="1" s="1"/>
  <c r="J381" i="1"/>
  <c r="K381" i="1" s="1"/>
  <c r="L381" i="1" s="1"/>
  <c r="I381" i="1"/>
  <c r="G381" i="1"/>
  <c r="F381" i="1"/>
  <c r="E381" i="1"/>
  <c r="D381" i="1"/>
  <c r="B381" i="1"/>
  <c r="Q380" i="1"/>
  <c r="K380" i="1"/>
  <c r="J380" i="1"/>
  <c r="I380" i="1"/>
  <c r="G380" i="1"/>
  <c r="F380" i="1"/>
  <c r="E380" i="1"/>
  <c r="D380" i="1"/>
  <c r="B380" i="1"/>
  <c r="Q379" i="1"/>
  <c r="S379" i="1" s="1"/>
  <c r="J379" i="1"/>
  <c r="K379" i="1" s="1"/>
  <c r="L379" i="1" s="1"/>
  <c r="I379" i="1"/>
  <c r="G379" i="1"/>
  <c r="F379" i="1"/>
  <c r="E379" i="1"/>
  <c r="D379" i="1"/>
  <c r="B379" i="1"/>
  <c r="J378" i="1"/>
  <c r="K378" i="1" s="1"/>
  <c r="L378" i="1" s="1"/>
  <c r="I378" i="1"/>
  <c r="G378" i="1"/>
  <c r="F378" i="1"/>
  <c r="E378" i="1"/>
  <c r="D378" i="1"/>
  <c r="B378" i="1"/>
  <c r="Q377" i="1"/>
  <c r="N377" i="1"/>
  <c r="K377" i="1"/>
  <c r="J377" i="1"/>
  <c r="I377" i="1"/>
  <c r="G377" i="1"/>
  <c r="F377" i="1"/>
  <c r="E377" i="1"/>
  <c r="D377" i="1"/>
  <c r="B377" i="1"/>
  <c r="Q376" i="1"/>
  <c r="S376" i="1" s="1"/>
  <c r="J376" i="1"/>
  <c r="K376" i="1" s="1"/>
  <c r="I376" i="1"/>
  <c r="G376" i="1"/>
  <c r="F376" i="1"/>
  <c r="E376" i="1"/>
  <c r="D376" i="1"/>
  <c r="B376" i="1"/>
  <c r="Q375" i="1"/>
  <c r="S375" i="1" s="1"/>
  <c r="J375" i="1"/>
  <c r="K375" i="1" s="1"/>
  <c r="I375" i="1"/>
  <c r="G375" i="1"/>
  <c r="F375" i="1"/>
  <c r="E375" i="1"/>
  <c r="D375" i="1"/>
  <c r="B375" i="1"/>
  <c r="Q374" i="1"/>
  <c r="S374" i="1" s="1"/>
  <c r="J374" i="1"/>
  <c r="K374" i="1" s="1"/>
  <c r="L374" i="1" s="1"/>
  <c r="I374" i="1"/>
  <c r="G374" i="1"/>
  <c r="F374" i="1"/>
  <c r="E374" i="1"/>
  <c r="D374" i="1"/>
  <c r="B374" i="1"/>
  <c r="J373" i="1"/>
  <c r="I373" i="1"/>
  <c r="K373" i="1"/>
  <c r="L373" i="1" s="1"/>
  <c r="G373" i="1"/>
  <c r="F373" i="1"/>
  <c r="E373" i="1"/>
  <c r="D373" i="1"/>
  <c r="B373" i="1"/>
  <c r="J372" i="1"/>
  <c r="K372" i="1" s="1"/>
  <c r="I372" i="1"/>
  <c r="G372" i="1"/>
  <c r="F372" i="1"/>
  <c r="E372" i="1"/>
  <c r="D372" i="1"/>
  <c r="B372" i="1"/>
  <c r="J371" i="1"/>
  <c r="I371" i="1"/>
  <c r="K371" i="1"/>
  <c r="G371" i="1"/>
  <c r="F371" i="1"/>
  <c r="E371" i="1"/>
  <c r="D371" i="1"/>
  <c r="B371" i="1"/>
  <c r="J370" i="1"/>
  <c r="K370" i="1" s="1"/>
  <c r="I370" i="1"/>
  <c r="G370" i="1"/>
  <c r="F370" i="1"/>
  <c r="E370" i="1"/>
  <c r="D370" i="1"/>
  <c r="B370" i="1"/>
  <c r="J369" i="1"/>
  <c r="I369" i="1"/>
  <c r="K369" i="1"/>
  <c r="L369" i="1" s="1"/>
  <c r="G369" i="1"/>
  <c r="F369" i="1"/>
  <c r="E369" i="1"/>
  <c r="D369" i="1"/>
  <c r="B369" i="1"/>
  <c r="Q368" i="1"/>
  <c r="J368" i="1"/>
  <c r="I368" i="1"/>
  <c r="K368" i="1"/>
  <c r="L368" i="1" s="1"/>
  <c r="G368" i="1"/>
  <c r="F368" i="1"/>
  <c r="E368" i="1"/>
  <c r="D368" i="1"/>
  <c r="B368" i="1"/>
  <c r="Q367" i="1"/>
  <c r="J367" i="1"/>
  <c r="K367" i="1" s="1"/>
  <c r="L367" i="1" s="1"/>
  <c r="I367" i="1"/>
  <c r="G367" i="1"/>
  <c r="F367" i="1"/>
  <c r="E367" i="1"/>
  <c r="D367" i="1"/>
  <c r="B367" i="1"/>
  <c r="K366" i="1"/>
  <c r="J366" i="1"/>
  <c r="I366" i="1"/>
  <c r="G366" i="1"/>
  <c r="F366" i="1"/>
  <c r="E366" i="1"/>
  <c r="D366" i="1"/>
  <c r="B366" i="1"/>
  <c r="J365" i="1"/>
  <c r="K365" i="1" s="1"/>
  <c r="I365" i="1"/>
  <c r="G365" i="1"/>
  <c r="F365" i="1"/>
  <c r="E365" i="1"/>
  <c r="D365" i="1"/>
  <c r="B365" i="1"/>
  <c r="Q364" i="1"/>
  <c r="S364" i="1" s="1"/>
  <c r="J364" i="1"/>
  <c r="K364" i="1" s="1"/>
  <c r="I364" i="1"/>
  <c r="G364" i="1"/>
  <c r="F364" i="1"/>
  <c r="E364" i="1"/>
  <c r="D364" i="1"/>
  <c r="B364" i="1"/>
  <c r="Q363" i="1"/>
  <c r="J363" i="1"/>
  <c r="I363" i="1"/>
  <c r="K363" i="1"/>
  <c r="G363" i="1"/>
  <c r="F363" i="1"/>
  <c r="E363" i="1"/>
  <c r="D363" i="1"/>
  <c r="B363" i="1"/>
  <c r="J362" i="1"/>
  <c r="K362" i="1" s="1"/>
  <c r="I362" i="1"/>
  <c r="G362" i="1"/>
  <c r="F362" i="1"/>
  <c r="E362" i="1"/>
  <c r="D362" i="1"/>
  <c r="B362" i="1"/>
  <c r="K361" i="1"/>
  <c r="J361" i="1"/>
  <c r="I361" i="1"/>
  <c r="G361" i="1"/>
  <c r="F361" i="1"/>
  <c r="E361" i="1"/>
  <c r="D361" i="1"/>
  <c r="B361" i="1"/>
  <c r="Q360" i="1"/>
  <c r="J360" i="1"/>
  <c r="K360" i="1" s="1"/>
  <c r="L360" i="1" s="1"/>
  <c r="I360" i="1"/>
  <c r="G360" i="1"/>
  <c r="F360" i="1"/>
  <c r="E360" i="1"/>
  <c r="D360" i="1"/>
  <c r="B360" i="1"/>
  <c r="Q359" i="1"/>
  <c r="J359" i="1"/>
  <c r="K359" i="1" s="1"/>
  <c r="I359" i="1"/>
  <c r="G359" i="1"/>
  <c r="F359" i="1"/>
  <c r="E359" i="1"/>
  <c r="D359" i="1"/>
  <c r="B359" i="1"/>
  <c r="J358" i="1"/>
  <c r="K358" i="1" s="1"/>
  <c r="I358" i="1"/>
  <c r="G358" i="1"/>
  <c r="F358" i="1"/>
  <c r="E358" i="1"/>
  <c r="D358" i="1"/>
  <c r="B358" i="1"/>
  <c r="R357" i="1"/>
  <c r="Q356" i="1"/>
  <c r="S356" i="1" s="1"/>
  <c r="J356" i="1"/>
  <c r="I356" i="1"/>
  <c r="G356" i="1"/>
  <c r="F356" i="1"/>
  <c r="E356" i="1"/>
  <c r="D356" i="1"/>
  <c r="B356" i="1"/>
  <c r="Q355" i="1"/>
  <c r="J355" i="1"/>
  <c r="K355" i="1" s="1"/>
  <c r="I355" i="1"/>
  <c r="G355" i="1"/>
  <c r="F355" i="1"/>
  <c r="E355" i="1"/>
  <c r="D355" i="1"/>
  <c r="B355" i="1"/>
  <c r="Q354" i="1"/>
  <c r="M354" i="1" s="1"/>
  <c r="N354" i="1" s="1"/>
  <c r="J354" i="1"/>
  <c r="I354" i="1"/>
  <c r="G354" i="1"/>
  <c r="F354" i="1"/>
  <c r="E354" i="1"/>
  <c r="D354" i="1"/>
  <c r="B354" i="1"/>
  <c r="J353" i="1"/>
  <c r="K353" i="1" s="1"/>
  <c r="I353" i="1"/>
  <c r="G353" i="1"/>
  <c r="F353" i="1"/>
  <c r="E353" i="1"/>
  <c r="D353" i="1"/>
  <c r="B353" i="1"/>
  <c r="J352" i="1"/>
  <c r="I352" i="1"/>
  <c r="G352" i="1"/>
  <c r="F352" i="1"/>
  <c r="E352" i="1"/>
  <c r="D352" i="1"/>
  <c r="B352" i="1"/>
  <c r="K351" i="1"/>
  <c r="L351" i="1" s="1"/>
  <c r="J351" i="1"/>
  <c r="I351" i="1"/>
  <c r="G351" i="1"/>
  <c r="F351" i="1"/>
  <c r="E351" i="1"/>
  <c r="D351" i="1"/>
  <c r="B351" i="1"/>
  <c r="J350" i="1"/>
  <c r="K350" i="1" s="1"/>
  <c r="I350" i="1"/>
  <c r="G350" i="1"/>
  <c r="F350" i="1"/>
  <c r="E350" i="1"/>
  <c r="D350" i="1"/>
  <c r="B350" i="1"/>
  <c r="J349" i="1"/>
  <c r="K349" i="1" s="1"/>
  <c r="I349" i="1"/>
  <c r="G349" i="1"/>
  <c r="F349" i="1"/>
  <c r="E349" i="1"/>
  <c r="D349" i="1"/>
  <c r="B349" i="1"/>
  <c r="J348" i="1"/>
  <c r="I348" i="1"/>
  <c r="G348" i="1"/>
  <c r="F348" i="1"/>
  <c r="E348" i="1"/>
  <c r="D348" i="1"/>
  <c r="B348" i="1"/>
  <c r="J347" i="1"/>
  <c r="K347" i="1" s="1"/>
  <c r="L347" i="1" s="1"/>
  <c r="I347" i="1"/>
  <c r="G347" i="1"/>
  <c r="F347" i="1"/>
  <c r="E347" i="1"/>
  <c r="D347" i="1"/>
  <c r="B347" i="1"/>
  <c r="J346" i="1"/>
  <c r="K346" i="1" s="1"/>
  <c r="I346" i="1"/>
  <c r="G346" i="1"/>
  <c r="F346" i="1"/>
  <c r="E346" i="1"/>
  <c r="D346" i="1"/>
  <c r="B346" i="1"/>
  <c r="J345" i="1"/>
  <c r="K345" i="1" s="1"/>
  <c r="I345" i="1"/>
  <c r="G345" i="1"/>
  <c r="F345" i="1"/>
  <c r="E345" i="1"/>
  <c r="D345" i="1"/>
  <c r="B345" i="1"/>
  <c r="R343" i="1"/>
  <c r="Q342" i="1"/>
  <c r="S342" i="1" s="1"/>
  <c r="J342" i="1"/>
  <c r="K342" i="1" s="1"/>
  <c r="I342" i="1"/>
  <c r="G342" i="1"/>
  <c r="F342" i="1"/>
  <c r="E342" i="1"/>
  <c r="D342" i="1"/>
  <c r="B342" i="1"/>
  <c r="Q341" i="1"/>
  <c r="M341" i="1" s="1"/>
  <c r="N341" i="1" s="1"/>
  <c r="J341" i="1"/>
  <c r="K341" i="1" s="1"/>
  <c r="L341" i="1" s="1"/>
  <c r="E341" i="1"/>
  <c r="D341" i="1"/>
  <c r="B341" i="1"/>
  <c r="Q340" i="1"/>
  <c r="S340" i="1" s="1"/>
  <c r="J340" i="1"/>
  <c r="K340" i="1" s="1"/>
  <c r="E340" i="1"/>
  <c r="D340" i="1"/>
  <c r="B340" i="1"/>
  <c r="Q339" i="1"/>
  <c r="J339" i="1"/>
  <c r="E339" i="1"/>
  <c r="D339" i="1"/>
  <c r="B339" i="1"/>
  <c r="J338" i="1"/>
  <c r="K338" i="1"/>
  <c r="L338" i="1" s="1"/>
  <c r="E338" i="1"/>
  <c r="D338" i="1"/>
  <c r="B338" i="1"/>
  <c r="Q337" i="1"/>
  <c r="J337" i="1"/>
  <c r="E337" i="1"/>
  <c r="D337" i="1"/>
  <c r="B337" i="1"/>
  <c r="Q336" i="1"/>
  <c r="S336" i="1" s="1"/>
  <c r="K336" i="1"/>
  <c r="J336" i="1"/>
  <c r="E336" i="1"/>
  <c r="D336" i="1"/>
  <c r="B336" i="1"/>
  <c r="Q335" i="1"/>
  <c r="K335" i="1"/>
  <c r="J335" i="1"/>
  <c r="E335" i="1"/>
  <c r="D335" i="1"/>
  <c r="B335" i="1"/>
  <c r="Q334" i="1"/>
  <c r="S334" i="1" s="1"/>
  <c r="J334" i="1"/>
  <c r="K334" i="1" s="1"/>
  <c r="E334" i="1"/>
  <c r="D334" i="1"/>
  <c r="B334" i="1"/>
  <c r="Q333" i="1"/>
  <c r="M333" i="1" s="1"/>
  <c r="N333" i="1" s="1"/>
  <c r="J333" i="1"/>
  <c r="K333" i="1" s="1"/>
  <c r="E333" i="1"/>
  <c r="D333" i="1"/>
  <c r="B333" i="1"/>
  <c r="Q332" i="1"/>
  <c r="S332" i="1" s="1"/>
  <c r="J332" i="1"/>
  <c r="K332" i="1" s="1"/>
  <c r="E332" i="1"/>
  <c r="D332" i="1"/>
  <c r="B332" i="1"/>
  <c r="Q331" i="1"/>
  <c r="S331" i="1" s="1"/>
  <c r="K331" i="1"/>
  <c r="L331" i="1" s="1"/>
  <c r="J331" i="1"/>
  <c r="E331" i="1"/>
  <c r="D331" i="1"/>
  <c r="B331" i="1"/>
  <c r="J330" i="1"/>
  <c r="K330" i="1" s="1"/>
  <c r="L330" i="1" s="1"/>
  <c r="E330" i="1"/>
  <c r="D330" i="1"/>
  <c r="B330" i="1"/>
  <c r="Q329" i="1"/>
  <c r="S329" i="1" s="1"/>
  <c r="J329" i="1"/>
  <c r="K329" i="1" s="1"/>
  <c r="I329" i="1"/>
  <c r="G329" i="1"/>
  <c r="F329" i="1"/>
  <c r="E329" i="1"/>
  <c r="D329" i="1"/>
  <c r="B329" i="1"/>
  <c r="Q328" i="1"/>
  <c r="S328" i="1" s="1"/>
  <c r="J328" i="1"/>
  <c r="I328" i="1"/>
  <c r="K328" i="1"/>
  <c r="G328" i="1"/>
  <c r="F328" i="1"/>
  <c r="E328" i="1"/>
  <c r="D328" i="1"/>
  <c r="B328" i="1"/>
  <c r="Q327" i="1"/>
  <c r="S327" i="1" s="1"/>
  <c r="J327" i="1"/>
  <c r="I327" i="1"/>
  <c r="K327" i="1"/>
  <c r="G327" i="1"/>
  <c r="F327" i="1"/>
  <c r="E327" i="1"/>
  <c r="D327" i="1"/>
  <c r="B327" i="1"/>
  <c r="J326" i="1"/>
  <c r="K326" i="1" s="1"/>
  <c r="I326" i="1"/>
  <c r="G326" i="1"/>
  <c r="F326" i="1"/>
  <c r="E326" i="1"/>
  <c r="D326" i="1"/>
  <c r="B326" i="1"/>
  <c r="Q325" i="1"/>
  <c r="M325" i="1" s="1"/>
  <c r="N325" i="1" s="1"/>
  <c r="J325" i="1"/>
  <c r="K325" i="1" s="1"/>
  <c r="I325" i="1"/>
  <c r="G325" i="1"/>
  <c r="F325" i="1"/>
  <c r="E325" i="1"/>
  <c r="D325" i="1"/>
  <c r="B325" i="1"/>
  <c r="N324" i="1"/>
  <c r="J324" i="1"/>
  <c r="K324" i="1" s="1"/>
  <c r="I324" i="1"/>
  <c r="G324" i="1"/>
  <c r="F324" i="1"/>
  <c r="E324" i="1"/>
  <c r="D324" i="1"/>
  <c r="B324" i="1"/>
  <c r="N323" i="1"/>
  <c r="J323" i="1"/>
  <c r="K323" i="1" s="1"/>
  <c r="I323" i="1"/>
  <c r="G323" i="1"/>
  <c r="F323" i="1"/>
  <c r="E323" i="1"/>
  <c r="D323" i="1"/>
  <c r="B323" i="1"/>
  <c r="N322" i="1"/>
  <c r="J322" i="1"/>
  <c r="K322" i="1" s="1"/>
  <c r="O322" i="1" s="1"/>
  <c r="P322" i="1" s="1"/>
  <c r="I322" i="1"/>
  <c r="G322" i="1"/>
  <c r="F322" i="1"/>
  <c r="E322" i="1"/>
  <c r="D322" i="1"/>
  <c r="B322" i="1"/>
  <c r="N321" i="1"/>
  <c r="J321" i="1"/>
  <c r="K321" i="1" s="1"/>
  <c r="I321" i="1"/>
  <c r="G321" i="1"/>
  <c r="F321" i="1"/>
  <c r="E321" i="1"/>
  <c r="D321" i="1"/>
  <c r="B321" i="1"/>
  <c r="N320" i="1"/>
  <c r="K320" i="1"/>
  <c r="L320" i="1" s="1"/>
  <c r="J320" i="1"/>
  <c r="I320" i="1"/>
  <c r="G320" i="1"/>
  <c r="F320" i="1"/>
  <c r="E320" i="1"/>
  <c r="D320" i="1"/>
  <c r="B320" i="1"/>
  <c r="Q319" i="1"/>
  <c r="J319" i="1"/>
  <c r="K319" i="1" s="1"/>
  <c r="L319" i="1" s="1"/>
  <c r="I319" i="1"/>
  <c r="G319" i="1"/>
  <c r="F319" i="1"/>
  <c r="E319" i="1"/>
  <c r="D319" i="1"/>
  <c r="B319" i="1"/>
  <c r="J318" i="1"/>
  <c r="K318" i="1" s="1"/>
  <c r="L318" i="1" s="1"/>
  <c r="I318" i="1"/>
  <c r="G318" i="1"/>
  <c r="F318" i="1"/>
  <c r="E318" i="1"/>
  <c r="D318" i="1"/>
  <c r="B318" i="1"/>
  <c r="Q317" i="1"/>
  <c r="S317" i="1" s="1"/>
  <c r="J317" i="1"/>
  <c r="K317" i="1" s="1"/>
  <c r="I317" i="1"/>
  <c r="G317" i="1"/>
  <c r="F317" i="1"/>
  <c r="E317" i="1"/>
  <c r="D317" i="1"/>
  <c r="B317" i="1"/>
  <c r="K316" i="1"/>
  <c r="J316" i="1"/>
  <c r="I316" i="1"/>
  <c r="G316" i="1"/>
  <c r="F316" i="1"/>
  <c r="E316" i="1"/>
  <c r="D316" i="1"/>
  <c r="B316" i="1"/>
  <c r="Q315" i="1"/>
  <c r="J315" i="1"/>
  <c r="K315" i="1" s="1"/>
  <c r="L315" i="1" s="1"/>
  <c r="I315" i="1"/>
  <c r="G315" i="1"/>
  <c r="F315" i="1"/>
  <c r="E315" i="1"/>
  <c r="D315" i="1"/>
  <c r="B315" i="1"/>
  <c r="N314" i="1"/>
  <c r="J314" i="1"/>
  <c r="K314" i="1" s="1"/>
  <c r="L314" i="1" s="1"/>
  <c r="I314" i="1"/>
  <c r="G314" i="1"/>
  <c r="F314" i="1"/>
  <c r="E314" i="1"/>
  <c r="D314" i="1"/>
  <c r="B314" i="1"/>
  <c r="Q313" i="1"/>
  <c r="S313" i="1" s="1"/>
  <c r="K313" i="1"/>
  <c r="J313" i="1"/>
  <c r="I313" i="1"/>
  <c r="G313" i="1"/>
  <c r="F313" i="1"/>
  <c r="E313" i="1"/>
  <c r="D313" i="1"/>
  <c r="B313" i="1"/>
  <c r="N312" i="1"/>
  <c r="J312" i="1"/>
  <c r="I312" i="1"/>
  <c r="K312" i="1"/>
  <c r="G312" i="1"/>
  <c r="F312" i="1"/>
  <c r="E312" i="1"/>
  <c r="D312" i="1"/>
  <c r="B312" i="1"/>
  <c r="J311" i="1"/>
  <c r="K311" i="1" s="1"/>
  <c r="L311" i="1" s="1"/>
  <c r="I311" i="1"/>
  <c r="G311" i="1"/>
  <c r="F311" i="1"/>
  <c r="E311" i="1"/>
  <c r="D311" i="1"/>
  <c r="B311" i="1"/>
  <c r="R310" i="1"/>
  <c r="K309" i="1"/>
  <c r="J309" i="1"/>
  <c r="I309" i="1"/>
  <c r="G309" i="1"/>
  <c r="F309" i="1"/>
  <c r="E309" i="1"/>
  <c r="D309" i="1"/>
  <c r="B309" i="1"/>
  <c r="K308" i="1"/>
  <c r="L308" i="1" s="1"/>
  <c r="J308" i="1"/>
  <c r="E308" i="1"/>
  <c r="D308" i="1"/>
  <c r="B308" i="1"/>
  <c r="J307" i="1"/>
  <c r="I307" i="1"/>
  <c r="K307" i="1"/>
  <c r="L307" i="1" s="1"/>
  <c r="G307" i="1"/>
  <c r="F307" i="1"/>
  <c r="E307" i="1"/>
  <c r="D307" i="1"/>
  <c r="B307" i="1"/>
  <c r="J306" i="1"/>
  <c r="I306" i="1"/>
  <c r="G306" i="1"/>
  <c r="F306" i="1"/>
  <c r="E306" i="1"/>
  <c r="D306" i="1"/>
  <c r="B306" i="1"/>
  <c r="Q305" i="1"/>
  <c r="S305" i="1" s="1"/>
  <c r="L305" i="1"/>
  <c r="J305" i="1"/>
  <c r="I305" i="1"/>
  <c r="G305" i="1"/>
  <c r="F305" i="1"/>
  <c r="E305" i="1"/>
  <c r="D305" i="1"/>
  <c r="B305" i="1"/>
  <c r="Q304" i="1"/>
  <c r="L304" i="1"/>
  <c r="J304" i="1"/>
  <c r="I304" i="1"/>
  <c r="G304" i="1"/>
  <c r="F304" i="1"/>
  <c r="E304" i="1"/>
  <c r="D304" i="1"/>
  <c r="B304" i="1"/>
  <c r="Q303" i="1"/>
  <c r="S303" i="1" s="1"/>
  <c r="L303" i="1"/>
  <c r="J303" i="1"/>
  <c r="I303" i="1"/>
  <c r="G303" i="1"/>
  <c r="F303" i="1"/>
  <c r="E303" i="1"/>
  <c r="D303" i="1"/>
  <c r="B303" i="1"/>
  <c r="J302" i="1"/>
  <c r="K302" i="1" s="1"/>
  <c r="I302" i="1"/>
  <c r="G302" i="1"/>
  <c r="F302" i="1"/>
  <c r="E302" i="1"/>
  <c r="D302" i="1"/>
  <c r="B302" i="1"/>
  <c r="Q301" i="1"/>
  <c r="J301" i="1"/>
  <c r="I301" i="1"/>
  <c r="K301" i="1"/>
  <c r="L301" i="1" s="1"/>
  <c r="G301" i="1"/>
  <c r="F301" i="1"/>
  <c r="E301" i="1"/>
  <c r="D301" i="1"/>
  <c r="B301" i="1"/>
  <c r="K300" i="1"/>
  <c r="J300" i="1"/>
  <c r="I300" i="1"/>
  <c r="G300" i="1"/>
  <c r="F300" i="1"/>
  <c r="E300" i="1"/>
  <c r="D300" i="1"/>
  <c r="B300" i="1"/>
  <c r="Q299" i="1"/>
  <c r="S299" i="1" s="1"/>
  <c r="J299" i="1"/>
  <c r="I299" i="1"/>
  <c r="K299" i="1"/>
  <c r="L299" i="1" s="1"/>
  <c r="G299" i="1"/>
  <c r="F299" i="1"/>
  <c r="E299" i="1"/>
  <c r="D299" i="1"/>
  <c r="B299" i="1"/>
  <c r="Q298" i="1"/>
  <c r="K298" i="1"/>
  <c r="J298" i="1"/>
  <c r="I298" i="1"/>
  <c r="G298" i="1"/>
  <c r="F298" i="1"/>
  <c r="E298" i="1"/>
  <c r="D298" i="1"/>
  <c r="B298" i="1"/>
  <c r="X297" i="1"/>
  <c r="Q297" i="1"/>
  <c r="S297" i="1" s="1"/>
  <c r="N297" i="1"/>
  <c r="J297" i="1"/>
  <c r="K297" i="1" s="1"/>
  <c r="I297" i="1"/>
  <c r="G297" i="1"/>
  <c r="F297" i="1"/>
  <c r="E297" i="1"/>
  <c r="D297" i="1"/>
  <c r="B297" i="1"/>
  <c r="Q296" i="1"/>
  <c r="S296" i="1" s="1"/>
  <c r="J296" i="1"/>
  <c r="K296" i="1" s="1"/>
  <c r="I296" i="1"/>
  <c r="G296" i="1"/>
  <c r="F296" i="1"/>
  <c r="E296" i="1"/>
  <c r="D296" i="1"/>
  <c r="B296" i="1"/>
  <c r="X295" i="1"/>
  <c r="Q295" i="1"/>
  <c r="S295" i="1" s="1"/>
  <c r="N295" i="1"/>
  <c r="J295" i="1"/>
  <c r="I295" i="1"/>
  <c r="K295" i="1"/>
  <c r="O295" i="1" s="1"/>
  <c r="P295" i="1" s="1"/>
  <c r="G295" i="1"/>
  <c r="F295" i="1"/>
  <c r="E295" i="1"/>
  <c r="D295" i="1"/>
  <c r="B295" i="1"/>
  <c r="J294" i="1"/>
  <c r="K294" i="1" s="1"/>
  <c r="I294" i="1"/>
  <c r="G294" i="1"/>
  <c r="F294" i="1"/>
  <c r="E294" i="1"/>
  <c r="D294" i="1"/>
  <c r="B294" i="1"/>
  <c r="R293" i="1"/>
  <c r="Q292" i="1"/>
  <c r="J292" i="1"/>
  <c r="K292" i="1" s="1"/>
  <c r="I292" i="1"/>
  <c r="G292" i="1"/>
  <c r="F292" i="1"/>
  <c r="E292" i="1"/>
  <c r="D292" i="1"/>
  <c r="B292" i="1"/>
  <c r="Q291" i="1"/>
  <c r="M291" i="1" s="1"/>
  <c r="N291" i="1" s="1"/>
  <c r="J291" i="1"/>
  <c r="K291" i="1" s="1"/>
  <c r="E291" i="1"/>
  <c r="D291" i="1"/>
  <c r="B291" i="1"/>
  <c r="Q290" i="1"/>
  <c r="M290" i="1" s="1"/>
  <c r="N290" i="1" s="1"/>
  <c r="J290" i="1"/>
  <c r="K290" i="1" s="1"/>
  <c r="I290" i="1"/>
  <c r="G290" i="1"/>
  <c r="F290" i="1"/>
  <c r="E290" i="1"/>
  <c r="D290" i="1"/>
  <c r="B290" i="1"/>
  <c r="Q289" i="1"/>
  <c r="M289" i="1" s="1"/>
  <c r="L289" i="1"/>
  <c r="J289" i="1"/>
  <c r="E289" i="1"/>
  <c r="D289" i="1"/>
  <c r="B289" i="1"/>
  <c r="K288" i="1"/>
  <c r="L288" i="1" s="1"/>
  <c r="J288" i="1"/>
  <c r="I288" i="1"/>
  <c r="G288" i="1"/>
  <c r="F288" i="1"/>
  <c r="E288" i="1"/>
  <c r="D288" i="1"/>
  <c r="B288" i="1"/>
  <c r="J287" i="1"/>
  <c r="K287" i="1" s="1"/>
  <c r="L287" i="1" s="1"/>
  <c r="I287" i="1"/>
  <c r="G287" i="1"/>
  <c r="F287" i="1"/>
  <c r="E287" i="1"/>
  <c r="D287" i="1"/>
  <c r="B287" i="1"/>
  <c r="J286" i="1"/>
  <c r="K286" i="1" s="1"/>
  <c r="I286" i="1"/>
  <c r="G286" i="1"/>
  <c r="F286" i="1"/>
  <c r="E286" i="1"/>
  <c r="D286" i="1"/>
  <c r="B286" i="1"/>
  <c r="J285" i="1"/>
  <c r="I285" i="1"/>
  <c r="K285" i="1"/>
  <c r="L285" i="1" s="1"/>
  <c r="G285" i="1"/>
  <c r="F285" i="1"/>
  <c r="E285" i="1"/>
  <c r="D285" i="1"/>
  <c r="B285" i="1"/>
  <c r="J284" i="1"/>
  <c r="K284" i="1" s="1"/>
  <c r="L284" i="1" s="1"/>
  <c r="I284" i="1"/>
  <c r="G284" i="1"/>
  <c r="F284" i="1"/>
  <c r="E284" i="1"/>
  <c r="D284" i="1"/>
  <c r="B284" i="1"/>
  <c r="J283" i="1"/>
  <c r="I283" i="1"/>
  <c r="K283" i="1"/>
  <c r="L283" i="1" s="1"/>
  <c r="G283" i="1"/>
  <c r="F283" i="1"/>
  <c r="E283" i="1"/>
  <c r="D283" i="1"/>
  <c r="B283" i="1"/>
  <c r="J282" i="1"/>
  <c r="K282" i="1" s="1"/>
  <c r="I282" i="1"/>
  <c r="G282" i="1"/>
  <c r="F282" i="1"/>
  <c r="E282" i="1"/>
  <c r="D282" i="1"/>
  <c r="B282" i="1"/>
  <c r="J281" i="1"/>
  <c r="I281" i="1"/>
  <c r="K281" i="1"/>
  <c r="L281" i="1" s="1"/>
  <c r="G281" i="1"/>
  <c r="F281" i="1"/>
  <c r="E281" i="1"/>
  <c r="D281" i="1"/>
  <c r="B281" i="1"/>
  <c r="R280" i="1"/>
  <c r="Q279" i="1"/>
  <c r="S279" i="1" s="1"/>
  <c r="N279" i="1"/>
  <c r="K279" i="1"/>
  <c r="L279" i="1" s="1"/>
  <c r="J279" i="1"/>
  <c r="I279" i="1"/>
  <c r="G279" i="1"/>
  <c r="F279" i="1"/>
  <c r="E279" i="1"/>
  <c r="D279" i="1"/>
  <c r="B279" i="1"/>
  <c r="Q278" i="1"/>
  <c r="S278" i="1" s="1"/>
  <c r="J278" i="1"/>
  <c r="K278" i="1" s="1"/>
  <c r="L278" i="1" s="1"/>
  <c r="I278" i="1"/>
  <c r="G278" i="1"/>
  <c r="F278" i="1"/>
  <c r="E278" i="1"/>
  <c r="D278" i="1"/>
  <c r="B278" i="1"/>
  <c r="Q277" i="1"/>
  <c r="S277" i="1" s="1"/>
  <c r="K277" i="1"/>
  <c r="L277" i="1" s="1"/>
  <c r="J277" i="1"/>
  <c r="I277" i="1"/>
  <c r="G277" i="1"/>
  <c r="F277" i="1"/>
  <c r="E277" i="1"/>
  <c r="D277" i="1"/>
  <c r="B277" i="1"/>
  <c r="J276" i="1"/>
  <c r="I276" i="1"/>
  <c r="K276" i="1"/>
  <c r="L276" i="1" s="1"/>
  <c r="G276" i="1"/>
  <c r="F276" i="1"/>
  <c r="E276" i="1"/>
  <c r="D276" i="1"/>
  <c r="B276" i="1"/>
  <c r="Q275" i="1"/>
  <c r="S275" i="1" s="1"/>
  <c r="J275" i="1"/>
  <c r="I275" i="1"/>
  <c r="K275" i="1"/>
  <c r="G275" i="1"/>
  <c r="F275" i="1"/>
  <c r="E275" i="1"/>
  <c r="D275" i="1"/>
  <c r="B275" i="1"/>
  <c r="Q274" i="1"/>
  <c r="S274" i="1" s="1"/>
  <c r="J274" i="1"/>
  <c r="K274" i="1" s="1"/>
  <c r="I274" i="1"/>
  <c r="G274" i="1"/>
  <c r="F274" i="1"/>
  <c r="E274" i="1"/>
  <c r="D274" i="1"/>
  <c r="B274" i="1"/>
  <c r="Q273" i="1"/>
  <c r="S273" i="1" s="1"/>
  <c r="J273" i="1"/>
  <c r="K273" i="1" s="1"/>
  <c r="I273" i="1"/>
  <c r="G273" i="1"/>
  <c r="F273" i="1"/>
  <c r="E273" i="1"/>
  <c r="D273" i="1"/>
  <c r="B273" i="1"/>
  <c r="J272" i="1"/>
  <c r="K272" i="1" s="1"/>
  <c r="I272" i="1"/>
  <c r="G272" i="1"/>
  <c r="F272" i="1"/>
  <c r="E272" i="1"/>
  <c r="D272" i="1"/>
  <c r="B272" i="1"/>
  <c r="J271" i="1"/>
  <c r="K271" i="1" s="1"/>
  <c r="L271" i="1" s="1"/>
  <c r="I271" i="1"/>
  <c r="G271" i="1"/>
  <c r="F271" i="1"/>
  <c r="E271" i="1"/>
  <c r="D271" i="1"/>
  <c r="B271" i="1"/>
  <c r="K270" i="1"/>
  <c r="L270" i="1" s="1"/>
  <c r="J270" i="1"/>
  <c r="I270" i="1"/>
  <c r="G270" i="1"/>
  <c r="F270" i="1"/>
  <c r="E270" i="1"/>
  <c r="D270" i="1"/>
  <c r="B270" i="1"/>
  <c r="J269" i="1"/>
  <c r="K269" i="1" s="1"/>
  <c r="L269" i="1" s="1"/>
  <c r="I269" i="1"/>
  <c r="G269" i="1"/>
  <c r="F269" i="1"/>
  <c r="E269" i="1"/>
  <c r="D269" i="1"/>
  <c r="B269" i="1"/>
  <c r="J268" i="1"/>
  <c r="K268" i="1" s="1"/>
  <c r="I268" i="1"/>
  <c r="G268" i="1"/>
  <c r="F268" i="1"/>
  <c r="E268" i="1"/>
  <c r="D268" i="1"/>
  <c r="B268" i="1"/>
  <c r="R267" i="1"/>
  <c r="Q266" i="1"/>
  <c r="S266" i="1" s="1"/>
  <c r="J266" i="1"/>
  <c r="K266" i="1" s="1"/>
  <c r="I266" i="1"/>
  <c r="G266" i="1"/>
  <c r="F266" i="1"/>
  <c r="E266" i="1"/>
  <c r="D266" i="1"/>
  <c r="B266" i="1"/>
  <c r="Q265" i="1"/>
  <c r="S265" i="1" s="1"/>
  <c r="J265" i="1"/>
  <c r="K265" i="1" s="1"/>
  <c r="I265" i="1"/>
  <c r="G265" i="1"/>
  <c r="F265" i="1"/>
  <c r="E265" i="1"/>
  <c r="D265" i="1"/>
  <c r="B265" i="1"/>
  <c r="Q264" i="1"/>
  <c r="S264" i="1" s="1"/>
  <c r="J264" i="1"/>
  <c r="K264" i="1" s="1"/>
  <c r="I264" i="1"/>
  <c r="G264" i="1"/>
  <c r="F264" i="1"/>
  <c r="E264" i="1"/>
  <c r="D264" i="1"/>
  <c r="B264" i="1"/>
  <c r="J263" i="1"/>
  <c r="K263" i="1" s="1"/>
  <c r="L263" i="1" s="1"/>
  <c r="I263" i="1"/>
  <c r="G263" i="1"/>
  <c r="F263" i="1"/>
  <c r="E263" i="1"/>
  <c r="D263" i="1"/>
  <c r="B263" i="1"/>
  <c r="Q262" i="1"/>
  <c r="S262" i="1" s="1"/>
  <c r="J262" i="1"/>
  <c r="K262" i="1" s="1"/>
  <c r="I262" i="1"/>
  <c r="G262" i="1"/>
  <c r="F262" i="1"/>
  <c r="E262" i="1"/>
  <c r="D262" i="1"/>
  <c r="B262" i="1"/>
  <c r="Q261" i="1"/>
  <c r="M261" i="1" s="1"/>
  <c r="N261" i="1" s="1"/>
  <c r="J261" i="1"/>
  <c r="I261" i="1"/>
  <c r="K261" i="1"/>
  <c r="G261" i="1"/>
  <c r="F261" i="1"/>
  <c r="E261" i="1"/>
  <c r="D261" i="1"/>
  <c r="B261" i="1"/>
  <c r="Q260" i="1"/>
  <c r="S260" i="1" s="1"/>
  <c r="J260" i="1"/>
  <c r="I260" i="1"/>
  <c r="K260" i="1"/>
  <c r="G260" i="1"/>
  <c r="F260" i="1"/>
  <c r="E260" i="1"/>
  <c r="D260" i="1"/>
  <c r="B260" i="1"/>
  <c r="J259" i="1"/>
  <c r="K259" i="1" s="1"/>
  <c r="I259" i="1"/>
  <c r="G259" i="1"/>
  <c r="F259" i="1"/>
  <c r="E259" i="1"/>
  <c r="D259" i="1"/>
  <c r="B259" i="1"/>
  <c r="Q258" i="1"/>
  <c r="J258" i="1"/>
  <c r="K258" i="1" s="1"/>
  <c r="I258" i="1"/>
  <c r="G258" i="1"/>
  <c r="F258" i="1"/>
  <c r="E258" i="1"/>
  <c r="D258" i="1"/>
  <c r="B258" i="1"/>
  <c r="Q257" i="1"/>
  <c r="J257" i="1"/>
  <c r="K257" i="1" s="1"/>
  <c r="I257" i="1"/>
  <c r="G257" i="1"/>
  <c r="F257" i="1"/>
  <c r="E257" i="1"/>
  <c r="D257" i="1"/>
  <c r="B257" i="1"/>
  <c r="Q256" i="1"/>
  <c r="J256" i="1"/>
  <c r="K256" i="1" s="1"/>
  <c r="I256" i="1"/>
  <c r="G256" i="1"/>
  <c r="F256" i="1"/>
  <c r="E256" i="1"/>
  <c r="D256" i="1"/>
  <c r="B256" i="1"/>
  <c r="Q255" i="1"/>
  <c r="S255" i="1" s="1"/>
  <c r="N255" i="1"/>
  <c r="J255" i="1"/>
  <c r="K255" i="1" s="1"/>
  <c r="O255" i="1" s="1"/>
  <c r="P255" i="1" s="1"/>
  <c r="I255" i="1"/>
  <c r="G255" i="1"/>
  <c r="F255" i="1"/>
  <c r="E255" i="1"/>
  <c r="D255" i="1"/>
  <c r="B255" i="1"/>
  <c r="Q254" i="1"/>
  <c r="S254" i="1" s="1"/>
  <c r="N254" i="1"/>
  <c r="J254" i="1"/>
  <c r="I254" i="1"/>
  <c r="K254" i="1"/>
  <c r="O254" i="1" s="1"/>
  <c r="P254" i="1" s="1"/>
  <c r="G254" i="1"/>
  <c r="F254" i="1"/>
  <c r="E254" i="1"/>
  <c r="D254" i="1"/>
  <c r="B254" i="1"/>
  <c r="Q253" i="1"/>
  <c r="S253" i="1" s="1"/>
  <c r="N253" i="1"/>
  <c r="J253" i="1"/>
  <c r="K253" i="1" s="1"/>
  <c r="I253" i="1"/>
  <c r="G253" i="1"/>
  <c r="F253" i="1"/>
  <c r="E253" i="1"/>
  <c r="D253" i="1"/>
  <c r="B253" i="1"/>
  <c r="Q252" i="1"/>
  <c r="S252" i="1" s="1"/>
  <c r="N252" i="1"/>
  <c r="J252" i="1"/>
  <c r="I252" i="1"/>
  <c r="K252" i="1"/>
  <c r="G252" i="1"/>
  <c r="F252" i="1"/>
  <c r="E252" i="1"/>
  <c r="D252" i="1"/>
  <c r="B252" i="1"/>
  <c r="Q251" i="1"/>
  <c r="S251" i="1" s="1"/>
  <c r="J251" i="1"/>
  <c r="K251" i="1" s="1"/>
  <c r="I251" i="1"/>
  <c r="G251" i="1"/>
  <c r="F251" i="1"/>
  <c r="E251" i="1"/>
  <c r="D251" i="1"/>
  <c r="B251" i="1"/>
  <c r="J250" i="1"/>
  <c r="K250" i="1" s="1"/>
  <c r="I250" i="1"/>
  <c r="G250" i="1"/>
  <c r="F250" i="1"/>
  <c r="E250" i="1"/>
  <c r="D250" i="1"/>
  <c r="B250" i="1"/>
  <c r="J249" i="1"/>
  <c r="I249" i="1"/>
  <c r="K249" i="1"/>
  <c r="L249" i="1" s="1"/>
  <c r="G249" i="1"/>
  <c r="F249" i="1"/>
  <c r="E249" i="1"/>
  <c r="D249" i="1"/>
  <c r="B249" i="1"/>
  <c r="J248" i="1"/>
  <c r="K248" i="1" s="1"/>
  <c r="L248" i="1" s="1"/>
  <c r="I248" i="1"/>
  <c r="G248" i="1"/>
  <c r="F248" i="1"/>
  <c r="E248" i="1"/>
  <c r="D248" i="1"/>
  <c r="B248" i="1"/>
  <c r="J247" i="1"/>
  <c r="I247" i="1"/>
  <c r="K247" i="1"/>
  <c r="L247" i="1" s="1"/>
  <c r="G247" i="1"/>
  <c r="F247" i="1"/>
  <c r="E247" i="1"/>
  <c r="D247" i="1"/>
  <c r="B247" i="1"/>
  <c r="N246" i="1"/>
  <c r="J246" i="1"/>
  <c r="K246" i="1" s="1"/>
  <c r="I246" i="1"/>
  <c r="G246" i="1"/>
  <c r="F246" i="1"/>
  <c r="E246" i="1"/>
  <c r="D246" i="1"/>
  <c r="B246" i="1"/>
  <c r="J245" i="1"/>
  <c r="K245" i="1" s="1"/>
  <c r="I245" i="1"/>
  <c r="G245" i="1"/>
  <c r="F245" i="1"/>
  <c r="E245" i="1"/>
  <c r="D245" i="1"/>
  <c r="B245" i="1"/>
  <c r="J244" i="1"/>
  <c r="K244" i="1" s="1"/>
  <c r="I244" i="1"/>
  <c r="G244" i="1"/>
  <c r="F244" i="1"/>
  <c r="E244" i="1"/>
  <c r="D244" i="1"/>
  <c r="B244" i="1"/>
  <c r="J243" i="1"/>
  <c r="K243" i="1" s="1"/>
  <c r="I243" i="1"/>
  <c r="G243" i="1"/>
  <c r="F243" i="1"/>
  <c r="E243" i="1"/>
  <c r="D243" i="1"/>
  <c r="B243" i="1"/>
  <c r="J242" i="1"/>
  <c r="I242" i="1"/>
  <c r="G242" i="1"/>
  <c r="F242" i="1"/>
  <c r="E242" i="1"/>
  <c r="D242" i="1"/>
  <c r="B242" i="1"/>
  <c r="R240" i="1"/>
  <c r="J239" i="1"/>
  <c r="I239" i="1"/>
  <c r="G239" i="1"/>
  <c r="F239" i="1"/>
  <c r="E239" i="1"/>
  <c r="D239" i="1"/>
  <c r="B239" i="1"/>
  <c r="J238" i="1"/>
  <c r="K238" i="1" s="1"/>
  <c r="I238" i="1"/>
  <c r="G238" i="1"/>
  <c r="F238" i="1"/>
  <c r="E238" i="1"/>
  <c r="D238" i="1"/>
  <c r="B238" i="1"/>
  <c r="J237" i="1"/>
  <c r="I237" i="1"/>
  <c r="K237" i="1"/>
  <c r="G237" i="1"/>
  <c r="F237" i="1"/>
  <c r="E237" i="1"/>
  <c r="D237" i="1"/>
  <c r="B237" i="1"/>
  <c r="J236" i="1"/>
  <c r="K236" i="1" s="1"/>
  <c r="I236" i="1"/>
  <c r="G236" i="1"/>
  <c r="F236" i="1"/>
  <c r="E236" i="1"/>
  <c r="D236" i="1"/>
  <c r="B236" i="1"/>
  <c r="R235" i="1"/>
  <c r="Q234" i="1"/>
  <c r="S234" i="1" s="1"/>
  <c r="N234" i="1"/>
  <c r="J234" i="1"/>
  <c r="K234" i="1" s="1"/>
  <c r="I234" i="1"/>
  <c r="G234" i="1"/>
  <c r="F234" i="1"/>
  <c r="E234" i="1"/>
  <c r="D234" i="1"/>
  <c r="B234" i="1"/>
  <c r="Q233" i="1"/>
  <c r="J233" i="1"/>
  <c r="K233" i="1" s="1"/>
  <c r="L233" i="1" s="1"/>
  <c r="I233" i="1"/>
  <c r="G233" i="1"/>
  <c r="F233" i="1"/>
  <c r="E233" i="1"/>
  <c r="D233" i="1"/>
  <c r="B233" i="1"/>
  <c r="Q232" i="1"/>
  <c r="J232" i="1"/>
  <c r="I232" i="1"/>
  <c r="K232" i="1"/>
  <c r="L232" i="1" s="1"/>
  <c r="G232" i="1"/>
  <c r="F232" i="1"/>
  <c r="E232" i="1"/>
  <c r="D232" i="1"/>
  <c r="B232" i="1"/>
  <c r="J231" i="1"/>
  <c r="K231" i="1" s="1"/>
  <c r="I231" i="1"/>
  <c r="G231" i="1"/>
  <c r="F231" i="1"/>
  <c r="E231" i="1"/>
  <c r="D231" i="1"/>
  <c r="B231" i="1"/>
  <c r="J230" i="1"/>
  <c r="I230" i="1"/>
  <c r="K230" i="1"/>
  <c r="G230" i="1"/>
  <c r="F230" i="1"/>
  <c r="E230" i="1"/>
  <c r="D230" i="1"/>
  <c r="B230" i="1"/>
  <c r="N229" i="1"/>
  <c r="J229" i="1"/>
  <c r="K229" i="1" s="1"/>
  <c r="L229" i="1" s="1"/>
  <c r="I229" i="1"/>
  <c r="G229" i="1"/>
  <c r="F229" i="1"/>
  <c r="E229" i="1"/>
  <c r="D229" i="1"/>
  <c r="B229" i="1"/>
  <c r="J228" i="1"/>
  <c r="K228" i="1" s="1"/>
  <c r="I228" i="1"/>
  <c r="G228" i="1"/>
  <c r="F228" i="1"/>
  <c r="E228" i="1"/>
  <c r="D228" i="1"/>
  <c r="B228" i="1"/>
  <c r="R227" i="1"/>
  <c r="J226" i="1"/>
  <c r="I226" i="1"/>
  <c r="K226" i="1"/>
  <c r="G226" i="1"/>
  <c r="F226" i="1"/>
  <c r="E226" i="1"/>
  <c r="D226" i="1"/>
  <c r="B226" i="1"/>
  <c r="J225" i="1"/>
  <c r="K225" i="1" s="1"/>
  <c r="I225" i="1"/>
  <c r="G225" i="1"/>
  <c r="F225" i="1"/>
  <c r="E225" i="1"/>
  <c r="D225" i="1"/>
  <c r="B225" i="1"/>
  <c r="Q224" i="1"/>
  <c r="S224" i="1" s="1"/>
  <c r="J224" i="1"/>
  <c r="K224" i="1" s="1"/>
  <c r="I224" i="1"/>
  <c r="G224" i="1"/>
  <c r="F224" i="1"/>
  <c r="E224" i="1"/>
  <c r="D224" i="1"/>
  <c r="B224" i="1"/>
  <c r="J223" i="1"/>
  <c r="K223" i="1" s="1"/>
  <c r="I223" i="1"/>
  <c r="G223" i="1"/>
  <c r="F223" i="1"/>
  <c r="E223" i="1"/>
  <c r="D223" i="1"/>
  <c r="B223" i="1"/>
  <c r="Q222" i="1"/>
  <c r="S222" i="1" s="1"/>
  <c r="J222" i="1"/>
  <c r="K222" i="1" s="1"/>
  <c r="I222" i="1"/>
  <c r="G222" i="1"/>
  <c r="F222" i="1"/>
  <c r="E222" i="1"/>
  <c r="D222" i="1"/>
  <c r="B222" i="1"/>
  <c r="Q221" i="1"/>
  <c r="M221" i="1" s="1"/>
  <c r="N221" i="1" s="1"/>
  <c r="J221" i="1"/>
  <c r="K221" i="1" s="1"/>
  <c r="I221" i="1"/>
  <c r="G221" i="1"/>
  <c r="F221" i="1"/>
  <c r="E221" i="1"/>
  <c r="D221" i="1"/>
  <c r="B221" i="1"/>
  <c r="Q220" i="1"/>
  <c r="S220" i="1" s="1"/>
  <c r="J220" i="1"/>
  <c r="K220" i="1" s="1"/>
  <c r="I220" i="1"/>
  <c r="G220" i="1"/>
  <c r="F220" i="1"/>
  <c r="E220" i="1"/>
  <c r="D220" i="1"/>
  <c r="B220" i="1"/>
  <c r="Q219" i="1"/>
  <c r="J219" i="1"/>
  <c r="K219" i="1" s="1"/>
  <c r="I219" i="1"/>
  <c r="G219" i="1"/>
  <c r="F219" i="1"/>
  <c r="E219" i="1"/>
  <c r="D219" i="1"/>
  <c r="B219" i="1"/>
  <c r="Q218" i="1"/>
  <c r="S218" i="1" s="1"/>
  <c r="J218" i="1"/>
  <c r="K218" i="1" s="1"/>
  <c r="I218" i="1"/>
  <c r="G218" i="1"/>
  <c r="F218" i="1"/>
  <c r="E218" i="1"/>
  <c r="D218" i="1"/>
  <c r="B218" i="1"/>
  <c r="Q217" i="1"/>
  <c r="S217" i="1" s="1"/>
  <c r="J217" i="1"/>
  <c r="K217" i="1" s="1"/>
  <c r="I217" i="1"/>
  <c r="G217" i="1"/>
  <c r="F217" i="1"/>
  <c r="E217" i="1"/>
  <c r="D217" i="1"/>
  <c r="B217" i="1"/>
  <c r="Q216" i="1"/>
  <c r="S216" i="1" s="1"/>
  <c r="J216" i="1"/>
  <c r="I216" i="1"/>
  <c r="K216" i="1"/>
  <c r="G216" i="1"/>
  <c r="F216" i="1"/>
  <c r="E216" i="1"/>
  <c r="D216" i="1"/>
  <c r="B216" i="1"/>
  <c r="Q215" i="1"/>
  <c r="M215" i="1" s="1"/>
  <c r="N215" i="1" s="1"/>
  <c r="J215" i="1"/>
  <c r="I215" i="1"/>
  <c r="K215" i="1"/>
  <c r="L215" i="1" s="1"/>
  <c r="G215" i="1"/>
  <c r="F215" i="1"/>
  <c r="E215" i="1"/>
  <c r="D215" i="1"/>
  <c r="B215" i="1"/>
  <c r="Q214" i="1"/>
  <c r="S214" i="1" s="1"/>
  <c r="J214" i="1"/>
  <c r="K214" i="1" s="1"/>
  <c r="I214" i="1"/>
  <c r="G214" i="1"/>
  <c r="F214" i="1"/>
  <c r="E214" i="1"/>
  <c r="D214" i="1"/>
  <c r="B214" i="1"/>
  <c r="Q213" i="1"/>
  <c r="M213" i="1" s="1"/>
  <c r="N213" i="1" s="1"/>
  <c r="J213" i="1"/>
  <c r="K213" i="1" s="1"/>
  <c r="I213" i="1"/>
  <c r="G213" i="1"/>
  <c r="F213" i="1"/>
  <c r="E213" i="1"/>
  <c r="D213" i="1"/>
  <c r="B213" i="1"/>
  <c r="Q212" i="1"/>
  <c r="S212" i="1" s="1"/>
  <c r="J212" i="1"/>
  <c r="K212" i="1" s="1"/>
  <c r="I212" i="1"/>
  <c r="G212" i="1"/>
  <c r="F212" i="1"/>
  <c r="E212" i="1"/>
  <c r="D212" i="1"/>
  <c r="B212" i="1"/>
  <c r="Q211" i="1"/>
  <c r="J211" i="1"/>
  <c r="K211" i="1" s="1"/>
  <c r="I211" i="1"/>
  <c r="G211" i="1"/>
  <c r="F211" i="1"/>
  <c r="E211" i="1"/>
  <c r="D211" i="1"/>
  <c r="B211" i="1"/>
  <c r="Q210" i="1"/>
  <c r="S210" i="1" s="1"/>
  <c r="J210" i="1"/>
  <c r="K210" i="1" s="1"/>
  <c r="I210" i="1"/>
  <c r="G210" i="1"/>
  <c r="F210" i="1"/>
  <c r="E210" i="1"/>
  <c r="D210" i="1"/>
  <c r="B210" i="1"/>
  <c r="Q209" i="1"/>
  <c r="S209" i="1" s="1"/>
  <c r="J209" i="1"/>
  <c r="K209" i="1" s="1"/>
  <c r="I209" i="1"/>
  <c r="G209" i="1"/>
  <c r="F209" i="1"/>
  <c r="E209" i="1"/>
  <c r="D209" i="1"/>
  <c r="B209" i="1"/>
  <c r="Q208" i="1"/>
  <c r="S208" i="1" s="1"/>
  <c r="K208" i="1"/>
  <c r="J208" i="1"/>
  <c r="I208" i="1"/>
  <c r="G208" i="1"/>
  <c r="F208" i="1"/>
  <c r="E208" i="1"/>
  <c r="D208" i="1"/>
  <c r="B208" i="1"/>
  <c r="Q207" i="1"/>
  <c r="M207" i="1" s="1"/>
  <c r="N207" i="1" s="1"/>
  <c r="J207" i="1"/>
  <c r="K207" i="1" s="1"/>
  <c r="L207" i="1" s="1"/>
  <c r="I207" i="1"/>
  <c r="G207" i="1"/>
  <c r="F207" i="1"/>
  <c r="E207" i="1"/>
  <c r="D207" i="1"/>
  <c r="B207" i="1"/>
  <c r="Q206" i="1"/>
  <c r="S206" i="1" s="1"/>
  <c r="K206" i="1"/>
  <c r="J206" i="1"/>
  <c r="I206" i="1"/>
  <c r="G206" i="1"/>
  <c r="F206" i="1"/>
  <c r="E206" i="1"/>
  <c r="D206" i="1"/>
  <c r="B206" i="1"/>
  <c r="Q205" i="1"/>
  <c r="J205" i="1"/>
  <c r="K205" i="1" s="1"/>
  <c r="L205" i="1" s="1"/>
  <c r="I205" i="1"/>
  <c r="G205" i="1"/>
  <c r="F205" i="1"/>
  <c r="E205" i="1"/>
  <c r="D205" i="1"/>
  <c r="B205" i="1"/>
  <c r="Q204" i="1"/>
  <c r="S204" i="1" s="1"/>
  <c r="J204" i="1"/>
  <c r="K204" i="1" s="1"/>
  <c r="I204" i="1"/>
  <c r="G204" i="1"/>
  <c r="F204" i="1"/>
  <c r="E204" i="1"/>
  <c r="D204" i="1"/>
  <c r="B204" i="1"/>
  <c r="Q203" i="1"/>
  <c r="J203" i="1"/>
  <c r="K203" i="1" s="1"/>
  <c r="I203" i="1"/>
  <c r="G203" i="1"/>
  <c r="F203" i="1"/>
  <c r="E203" i="1"/>
  <c r="D203" i="1"/>
  <c r="B203" i="1"/>
  <c r="Q202" i="1"/>
  <c r="S202" i="1" s="1"/>
  <c r="J202" i="1"/>
  <c r="K202" i="1" s="1"/>
  <c r="I202" i="1"/>
  <c r="G202" i="1"/>
  <c r="F202" i="1"/>
  <c r="E202" i="1"/>
  <c r="D202" i="1"/>
  <c r="B202" i="1"/>
  <c r="Q201" i="1"/>
  <c r="J201" i="1"/>
  <c r="I201" i="1"/>
  <c r="K201" i="1"/>
  <c r="L201" i="1" s="1"/>
  <c r="G201" i="1"/>
  <c r="F201" i="1"/>
  <c r="E201" i="1"/>
  <c r="D201" i="1"/>
  <c r="B201" i="1"/>
  <c r="Q200" i="1"/>
  <c r="S200" i="1" s="1"/>
  <c r="J200" i="1"/>
  <c r="K200" i="1" s="1"/>
  <c r="I200" i="1"/>
  <c r="G200" i="1"/>
  <c r="F200" i="1"/>
  <c r="E200" i="1"/>
  <c r="D200" i="1"/>
  <c r="B200" i="1"/>
  <c r="Q199" i="1"/>
  <c r="M199" i="1" s="1"/>
  <c r="N199" i="1" s="1"/>
  <c r="K199" i="1"/>
  <c r="L199" i="1" s="1"/>
  <c r="J199" i="1"/>
  <c r="I199" i="1"/>
  <c r="G199" i="1"/>
  <c r="F199" i="1"/>
  <c r="E199" i="1"/>
  <c r="D199" i="1"/>
  <c r="B199" i="1"/>
  <c r="Q198" i="1"/>
  <c r="S198" i="1" s="1"/>
  <c r="J198" i="1"/>
  <c r="K198" i="1" s="1"/>
  <c r="L198" i="1" s="1"/>
  <c r="I198" i="1"/>
  <c r="G198" i="1"/>
  <c r="F198" i="1"/>
  <c r="E198" i="1"/>
  <c r="D198" i="1"/>
  <c r="B198" i="1"/>
  <c r="Q197" i="1"/>
  <c r="S197" i="1" s="1"/>
  <c r="K197" i="1"/>
  <c r="J197" i="1"/>
  <c r="I197" i="1"/>
  <c r="G197" i="1"/>
  <c r="F197" i="1"/>
  <c r="E197" i="1"/>
  <c r="D197" i="1"/>
  <c r="B197" i="1"/>
  <c r="Q196" i="1"/>
  <c r="S196" i="1" s="1"/>
  <c r="J196" i="1"/>
  <c r="K196" i="1" s="1"/>
  <c r="I196" i="1"/>
  <c r="G196" i="1"/>
  <c r="F196" i="1"/>
  <c r="E196" i="1"/>
  <c r="D196" i="1"/>
  <c r="B196" i="1"/>
  <c r="Q195" i="1"/>
  <c r="S195" i="1" s="1"/>
  <c r="J195" i="1"/>
  <c r="K195" i="1" s="1"/>
  <c r="I195" i="1"/>
  <c r="G195" i="1"/>
  <c r="F195" i="1"/>
  <c r="E195" i="1"/>
  <c r="D195" i="1"/>
  <c r="B195" i="1"/>
  <c r="Q194" i="1"/>
  <c r="S194" i="1" s="1"/>
  <c r="J194" i="1"/>
  <c r="I194" i="1"/>
  <c r="K194" i="1"/>
  <c r="G194" i="1"/>
  <c r="F194" i="1"/>
  <c r="E194" i="1"/>
  <c r="D194" i="1"/>
  <c r="B194" i="1"/>
  <c r="Q193" i="1"/>
  <c r="J193" i="1"/>
  <c r="I193" i="1"/>
  <c r="K193" i="1"/>
  <c r="L193" i="1" s="1"/>
  <c r="G193" i="1"/>
  <c r="F193" i="1"/>
  <c r="E193" i="1"/>
  <c r="D193" i="1"/>
  <c r="B193" i="1"/>
  <c r="Q192" i="1"/>
  <c r="S192" i="1" s="1"/>
  <c r="K192" i="1"/>
  <c r="J192" i="1"/>
  <c r="I192" i="1"/>
  <c r="G192" i="1"/>
  <c r="F192" i="1"/>
  <c r="E192" i="1"/>
  <c r="D192" i="1"/>
  <c r="B192" i="1"/>
  <c r="Q191" i="1"/>
  <c r="S191" i="1" s="1"/>
  <c r="K191" i="1"/>
  <c r="L191" i="1" s="1"/>
  <c r="J191" i="1"/>
  <c r="I191" i="1"/>
  <c r="G191" i="1"/>
  <c r="F191" i="1"/>
  <c r="E191" i="1"/>
  <c r="D191" i="1"/>
  <c r="B191" i="1"/>
  <c r="Q190" i="1"/>
  <c r="M190" i="1" s="1"/>
  <c r="J190" i="1"/>
  <c r="K190" i="1" s="1"/>
  <c r="L190" i="1" s="1"/>
  <c r="I190" i="1"/>
  <c r="G190" i="1"/>
  <c r="F190" i="1"/>
  <c r="E190" i="1"/>
  <c r="D190" i="1"/>
  <c r="B190" i="1"/>
  <c r="Q189" i="1"/>
  <c r="S189" i="1" s="1"/>
  <c r="J189" i="1"/>
  <c r="K189" i="1" s="1"/>
  <c r="L189" i="1" s="1"/>
  <c r="I189" i="1"/>
  <c r="G189" i="1"/>
  <c r="F189" i="1"/>
  <c r="E189" i="1"/>
  <c r="D189" i="1"/>
  <c r="B189" i="1"/>
  <c r="Q188" i="1"/>
  <c r="K188" i="1"/>
  <c r="L188" i="1" s="1"/>
  <c r="J188" i="1"/>
  <c r="I188" i="1"/>
  <c r="G188" i="1"/>
  <c r="F188" i="1"/>
  <c r="E188" i="1"/>
  <c r="D188" i="1"/>
  <c r="B188" i="1"/>
  <c r="J187" i="1"/>
  <c r="K187" i="1" s="1"/>
  <c r="I187" i="1"/>
  <c r="G187" i="1"/>
  <c r="F187" i="1"/>
  <c r="E187" i="1"/>
  <c r="D187" i="1"/>
  <c r="B187" i="1"/>
  <c r="J186" i="1"/>
  <c r="I186" i="1"/>
  <c r="K186" i="1"/>
  <c r="L186" i="1" s="1"/>
  <c r="G186" i="1"/>
  <c r="F186" i="1"/>
  <c r="E186" i="1"/>
  <c r="D186" i="1"/>
  <c r="B186" i="1"/>
  <c r="J185" i="1"/>
  <c r="K185" i="1" s="1"/>
  <c r="I185" i="1"/>
  <c r="G185" i="1"/>
  <c r="F185" i="1"/>
  <c r="E185" i="1"/>
  <c r="D185" i="1"/>
  <c r="B185" i="1"/>
  <c r="R184" i="1"/>
  <c r="Q183" i="1"/>
  <c r="J183" i="1"/>
  <c r="K183" i="1" s="1"/>
  <c r="I183" i="1"/>
  <c r="G183" i="1"/>
  <c r="F183" i="1"/>
  <c r="E183" i="1"/>
  <c r="D183" i="1"/>
  <c r="B183" i="1"/>
  <c r="J182" i="1"/>
  <c r="K182" i="1" s="1"/>
  <c r="L182" i="1" s="1"/>
  <c r="I182" i="1"/>
  <c r="G182" i="1"/>
  <c r="F182" i="1"/>
  <c r="E182" i="1"/>
  <c r="D182" i="1"/>
  <c r="B182" i="1"/>
  <c r="J181" i="1"/>
  <c r="I181" i="1"/>
  <c r="K181" i="1"/>
  <c r="L181" i="1" s="1"/>
  <c r="G181" i="1"/>
  <c r="F181" i="1"/>
  <c r="E181" i="1"/>
  <c r="D181" i="1"/>
  <c r="B181" i="1"/>
  <c r="J180" i="1"/>
  <c r="K180" i="1" s="1"/>
  <c r="I180" i="1"/>
  <c r="G180" i="1"/>
  <c r="F180" i="1"/>
  <c r="E180" i="1"/>
  <c r="D180" i="1"/>
  <c r="B180" i="1"/>
  <c r="J179" i="1"/>
  <c r="I179" i="1"/>
  <c r="K179" i="1"/>
  <c r="G179" i="1"/>
  <c r="F179" i="1"/>
  <c r="E179" i="1"/>
  <c r="D179" i="1"/>
  <c r="B179" i="1"/>
  <c r="Q178" i="1"/>
  <c r="J178" i="1"/>
  <c r="K178" i="1" s="1"/>
  <c r="I178" i="1"/>
  <c r="G178" i="1"/>
  <c r="F178" i="1"/>
  <c r="E178" i="1"/>
  <c r="D178" i="1"/>
  <c r="B178" i="1"/>
  <c r="J177" i="1"/>
  <c r="K177" i="1" s="1"/>
  <c r="L177" i="1" s="1"/>
  <c r="I177" i="1"/>
  <c r="G177" i="1"/>
  <c r="F177" i="1"/>
  <c r="E177" i="1"/>
  <c r="D177" i="1"/>
  <c r="B177" i="1"/>
  <c r="Q176" i="1"/>
  <c r="M176" i="1" s="1"/>
  <c r="N176" i="1" s="1"/>
  <c r="K176" i="1"/>
  <c r="J176" i="1"/>
  <c r="I176" i="1"/>
  <c r="G176" i="1"/>
  <c r="F176" i="1"/>
  <c r="E176" i="1"/>
  <c r="D176" i="1"/>
  <c r="B176" i="1"/>
  <c r="J175" i="1"/>
  <c r="K175" i="1" s="1"/>
  <c r="I175" i="1"/>
  <c r="G175" i="1"/>
  <c r="F175" i="1"/>
  <c r="E175" i="1"/>
  <c r="D175" i="1"/>
  <c r="B175" i="1"/>
  <c r="Q174" i="1"/>
  <c r="S174" i="1" s="1"/>
  <c r="J174" i="1"/>
  <c r="K174" i="1" s="1"/>
  <c r="I174" i="1"/>
  <c r="G174" i="1"/>
  <c r="F174" i="1"/>
  <c r="E174" i="1"/>
  <c r="D174" i="1"/>
  <c r="B174" i="1"/>
  <c r="J173" i="1"/>
  <c r="K173" i="1" s="1"/>
  <c r="L173" i="1" s="1"/>
  <c r="I173" i="1"/>
  <c r="G173" i="1"/>
  <c r="F173" i="1"/>
  <c r="E173" i="1"/>
  <c r="D173" i="1"/>
  <c r="B173" i="1"/>
  <c r="Q172" i="1"/>
  <c r="S172" i="1" s="1"/>
  <c r="K172" i="1"/>
  <c r="J172" i="1"/>
  <c r="I172" i="1"/>
  <c r="G172" i="1"/>
  <c r="F172" i="1"/>
  <c r="E172" i="1"/>
  <c r="D172" i="1"/>
  <c r="B172" i="1"/>
  <c r="J171" i="1"/>
  <c r="K171" i="1" s="1"/>
  <c r="I171" i="1"/>
  <c r="G171" i="1"/>
  <c r="F171" i="1"/>
  <c r="E171" i="1"/>
  <c r="D171" i="1"/>
  <c r="B171" i="1"/>
  <c r="Q170" i="1"/>
  <c r="S170" i="1" s="1"/>
  <c r="J170" i="1"/>
  <c r="I170" i="1"/>
  <c r="K170" i="1"/>
  <c r="G170" i="1"/>
  <c r="F170" i="1"/>
  <c r="E170" i="1"/>
  <c r="D170" i="1"/>
  <c r="B170" i="1"/>
  <c r="Q169" i="1"/>
  <c r="J169" i="1"/>
  <c r="I169" i="1"/>
  <c r="K169" i="1"/>
  <c r="G169" i="1"/>
  <c r="F169" i="1"/>
  <c r="E169" i="1"/>
  <c r="D169" i="1"/>
  <c r="B169" i="1"/>
  <c r="Q168" i="1"/>
  <c r="S168" i="1" s="1"/>
  <c r="J168" i="1"/>
  <c r="K168" i="1" s="1"/>
  <c r="I168" i="1"/>
  <c r="G168" i="1"/>
  <c r="F168" i="1"/>
  <c r="E168" i="1"/>
  <c r="D168" i="1"/>
  <c r="B168" i="1"/>
  <c r="Q167" i="1"/>
  <c r="J167" i="1"/>
  <c r="K167" i="1" s="1"/>
  <c r="I167" i="1"/>
  <c r="G167" i="1"/>
  <c r="F167" i="1"/>
  <c r="E167" i="1"/>
  <c r="D167" i="1"/>
  <c r="B167" i="1"/>
  <c r="J166" i="1"/>
  <c r="K166" i="1" s="1"/>
  <c r="L166" i="1" s="1"/>
  <c r="I166" i="1"/>
  <c r="G166" i="1"/>
  <c r="F166" i="1"/>
  <c r="E166" i="1"/>
  <c r="D166" i="1"/>
  <c r="B166" i="1"/>
  <c r="Q165" i="1"/>
  <c r="M165" i="1" s="1"/>
  <c r="N165" i="1" s="1"/>
  <c r="K165" i="1"/>
  <c r="J165" i="1"/>
  <c r="I165" i="1"/>
  <c r="G165" i="1"/>
  <c r="F165" i="1"/>
  <c r="E165" i="1"/>
  <c r="D165" i="1"/>
  <c r="B165" i="1"/>
  <c r="Q164" i="1"/>
  <c r="S164" i="1" s="1"/>
  <c r="J164" i="1"/>
  <c r="K164" i="1" s="1"/>
  <c r="I164" i="1"/>
  <c r="G164" i="1"/>
  <c r="F164" i="1"/>
  <c r="E164" i="1"/>
  <c r="D164" i="1"/>
  <c r="B164" i="1"/>
  <c r="Q163" i="1"/>
  <c r="S163" i="1" s="1"/>
  <c r="K163" i="1"/>
  <c r="J163" i="1"/>
  <c r="I163" i="1"/>
  <c r="G163" i="1"/>
  <c r="F163" i="1"/>
  <c r="E163" i="1"/>
  <c r="D163" i="1"/>
  <c r="B163" i="1"/>
  <c r="Q162" i="1"/>
  <c r="J162" i="1"/>
  <c r="K162" i="1" s="1"/>
  <c r="L162" i="1" s="1"/>
  <c r="I162" i="1"/>
  <c r="G162" i="1"/>
  <c r="F162" i="1"/>
  <c r="E162" i="1"/>
  <c r="D162" i="1"/>
  <c r="B162" i="1"/>
  <c r="J161" i="1"/>
  <c r="I161" i="1"/>
  <c r="K161" i="1"/>
  <c r="L161" i="1" s="1"/>
  <c r="G161" i="1"/>
  <c r="F161" i="1"/>
  <c r="E161" i="1"/>
  <c r="D161" i="1"/>
  <c r="B161" i="1"/>
  <c r="J160" i="1"/>
  <c r="K160" i="1" s="1"/>
  <c r="I160" i="1"/>
  <c r="G160" i="1"/>
  <c r="F160" i="1"/>
  <c r="E160" i="1"/>
  <c r="D160" i="1"/>
  <c r="B160" i="1"/>
  <c r="J159" i="1"/>
  <c r="I159" i="1"/>
  <c r="K159" i="1"/>
  <c r="G159" i="1"/>
  <c r="F159" i="1"/>
  <c r="E159" i="1"/>
  <c r="D159" i="1"/>
  <c r="B159" i="1"/>
  <c r="J158" i="1"/>
  <c r="K158" i="1" s="1"/>
  <c r="L158" i="1" s="1"/>
  <c r="I158" i="1"/>
  <c r="G158" i="1"/>
  <c r="F158" i="1"/>
  <c r="E158" i="1"/>
  <c r="D158" i="1"/>
  <c r="B158" i="1"/>
  <c r="Q157" i="1"/>
  <c r="S157" i="1" s="1"/>
  <c r="K157" i="1"/>
  <c r="J157" i="1"/>
  <c r="I157" i="1"/>
  <c r="G157" i="1"/>
  <c r="F157" i="1"/>
  <c r="E157" i="1"/>
  <c r="D157" i="1"/>
  <c r="B157" i="1"/>
  <c r="Q156" i="1"/>
  <c r="J156" i="1"/>
  <c r="K156" i="1" s="1"/>
  <c r="L156" i="1" s="1"/>
  <c r="I156" i="1"/>
  <c r="G156" i="1"/>
  <c r="F156" i="1"/>
  <c r="E156" i="1"/>
  <c r="D156" i="1"/>
  <c r="B156" i="1"/>
  <c r="J155" i="1"/>
  <c r="I155" i="1"/>
  <c r="K155" i="1"/>
  <c r="L155" i="1" s="1"/>
  <c r="G155" i="1"/>
  <c r="F155" i="1"/>
  <c r="E155" i="1"/>
  <c r="D155" i="1"/>
  <c r="B155" i="1"/>
  <c r="Q154" i="1"/>
  <c r="J154" i="1"/>
  <c r="I154" i="1"/>
  <c r="K154" i="1"/>
  <c r="L154" i="1" s="1"/>
  <c r="G154" i="1"/>
  <c r="F154" i="1"/>
  <c r="E154" i="1"/>
  <c r="D154" i="1"/>
  <c r="B154" i="1"/>
  <c r="Q153" i="1"/>
  <c r="J153" i="1"/>
  <c r="K153" i="1" s="1"/>
  <c r="L153" i="1" s="1"/>
  <c r="I153" i="1"/>
  <c r="G153" i="1"/>
  <c r="F153" i="1"/>
  <c r="E153" i="1"/>
  <c r="D153" i="1"/>
  <c r="B153" i="1"/>
  <c r="K152" i="1"/>
  <c r="J152" i="1"/>
  <c r="I152" i="1"/>
  <c r="G152" i="1"/>
  <c r="F152" i="1"/>
  <c r="E152" i="1"/>
  <c r="D152" i="1"/>
  <c r="B152" i="1"/>
  <c r="Q151" i="1"/>
  <c r="M151" i="1" s="1"/>
  <c r="N151" i="1" s="1"/>
  <c r="J151" i="1"/>
  <c r="K151" i="1" s="1"/>
  <c r="L151" i="1" s="1"/>
  <c r="I151" i="1"/>
  <c r="G151" i="1"/>
  <c r="F151" i="1"/>
  <c r="E151" i="1"/>
  <c r="D151" i="1"/>
  <c r="B151" i="1"/>
  <c r="Q150" i="1"/>
  <c r="S150" i="1" s="1"/>
  <c r="K150" i="1"/>
  <c r="J150" i="1"/>
  <c r="I150" i="1"/>
  <c r="G150" i="1"/>
  <c r="F150" i="1"/>
  <c r="E150" i="1"/>
  <c r="D150" i="1"/>
  <c r="B150" i="1"/>
  <c r="J149" i="1"/>
  <c r="K149" i="1" s="1"/>
  <c r="I149" i="1"/>
  <c r="G149" i="1"/>
  <c r="F149" i="1"/>
  <c r="E149" i="1"/>
  <c r="D149" i="1"/>
  <c r="B149" i="1"/>
  <c r="Q148" i="1"/>
  <c r="S148" i="1" s="1"/>
  <c r="J148" i="1"/>
  <c r="I148" i="1"/>
  <c r="K148" i="1"/>
  <c r="G148" i="1"/>
  <c r="F148" i="1"/>
  <c r="E148" i="1"/>
  <c r="D148" i="1"/>
  <c r="B148" i="1"/>
  <c r="Q147" i="1"/>
  <c r="S147" i="1" s="1"/>
  <c r="J147" i="1"/>
  <c r="I147" i="1"/>
  <c r="K147" i="1"/>
  <c r="G147" i="1"/>
  <c r="F147" i="1"/>
  <c r="E147" i="1"/>
  <c r="D147" i="1"/>
  <c r="B147" i="1"/>
  <c r="J146" i="1"/>
  <c r="K146" i="1" s="1"/>
  <c r="L146" i="1" s="1"/>
  <c r="I146" i="1"/>
  <c r="G146" i="1"/>
  <c r="F146" i="1"/>
  <c r="E146" i="1"/>
  <c r="D146" i="1"/>
  <c r="B146" i="1"/>
  <c r="Q145" i="1"/>
  <c r="J145" i="1"/>
  <c r="K145" i="1" s="1"/>
  <c r="I145" i="1"/>
  <c r="G145" i="1"/>
  <c r="F145" i="1"/>
  <c r="E145" i="1"/>
  <c r="D145" i="1"/>
  <c r="B145" i="1"/>
  <c r="Q144" i="1"/>
  <c r="J144" i="1"/>
  <c r="K144" i="1" s="1"/>
  <c r="I144" i="1"/>
  <c r="G144" i="1"/>
  <c r="F144" i="1"/>
  <c r="E144" i="1"/>
  <c r="D144" i="1"/>
  <c r="B144" i="1"/>
  <c r="Q143" i="1"/>
  <c r="J143" i="1"/>
  <c r="K143" i="1" s="1"/>
  <c r="I143" i="1"/>
  <c r="G143" i="1"/>
  <c r="F143" i="1"/>
  <c r="E143" i="1"/>
  <c r="D143" i="1"/>
  <c r="B143" i="1"/>
  <c r="Q142" i="1"/>
  <c r="J142" i="1"/>
  <c r="K142" i="1" s="1"/>
  <c r="L142" i="1" s="1"/>
  <c r="I142" i="1"/>
  <c r="G142" i="1"/>
  <c r="F142" i="1"/>
  <c r="E142" i="1"/>
  <c r="D142" i="1"/>
  <c r="B142" i="1"/>
  <c r="Q141" i="1"/>
  <c r="K141" i="1"/>
  <c r="J141" i="1"/>
  <c r="I141" i="1"/>
  <c r="G141" i="1"/>
  <c r="F141" i="1"/>
  <c r="E141" i="1"/>
  <c r="D141" i="1"/>
  <c r="B141" i="1"/>
  <c r="Q140" i="1"/>
  <c r="S140" i="1" s="1"/>
  <c r="J140" i="1"/>
  <c r="I140" i="1"/>
  <c r="K140" i="1"/>
  <c r="L140" i="1" s="1"/>
  <c r="G140" i="1"/>
  <c r="F140" i="1"/>
  <c r="E140" i="1"/>
  <c r="D140" i="1"/>
  <c r="B140" i="1"/>
  <c r="Q139" i="1"/>
  <c r="J139" i="1"/>
  <c r="K139" i="1" s="1"/>
  <c r="I139" i="1"/>
  <c r="G139" i="1"/>
  <c r="F139" i="1"/>
  <c r="E139" i="1"/>
  <c r="D139" i="1"/>
  <c r="B139" i="1"/>
  <c r="Q138" i="1"/>
  <c r="M138" i="1" s="1"/>
  <c r="N138" i="1" s="1"/>
  <c r="J138" i="1"/>
  <c r="K138" i="1" s="1"/>
  <c r="L138" i="1" s="1"/>
  <c r="I138" i="1"/>
  <c r="G138" i="1"/>
  <c r="F138" i="1"/>
  <c r="E138" i="1"/>
  <c r="D138" i="1"/>
  <c r="B138" i="1"/>
  <c r="J137" i="1"/>
  <c r="I137" i="1"/>
  <c r="K137" i="1"/>
  <c r="L137" i="1" s="1"/>
  <c r="G137" i="1"/>
  <c r="F137" i="1"/>
  <c r="E137" i="1"/>
  <c r="D137" i="1"/>
  <c r="B137" i="1"/>
  <c r="J136" i="1"/>
  <c r="K136" i="1" s="1"/>
  <c r="I136" i="1"/>
  <c r="G136" i="1"/>
  <c r="F136" i="1"/>
  <c r="E136" i="1"/>
  <c r="D136" i="1"/>
  <c r="B136" i="1"/>
  <c r="J135" i="1"/>
  <c r="I135" i="1"/>
  <c r="K135" i="1"/>
  <c r="G135" i="1"/>
  <c r="F135" i="1"/>
  <c r="E135" i="1"/>
  <c r="D135" i="1"/>
  <c r="B135" i="1"/>
  <c r="Q134" i="1"/>
  <c r="M134" i="1" s="1"/>
  <c r="N134" i="1" s="1"/>
  <c r="J134" i="1"/>
  <c r="K134" i="1" s="1"/>
  <c r="I134" i="1"/>
  <c r="G134" i="1"/>
  <c r="F134" i="1"/>
  <c r="E134" i="1"/>
  <c r="D134" i="1"/>
  <c r="B134" i="1"/>
  <c r="J133" i="1"/>
  <c r="I133" i="1"/>
  <c r="K133" i="1"/>
  <c r="L133" i="1" s="1"/>
  <c r="G133" i="1"/>
  <c r="F133" i="1"/>
  <c r="E133" i="1"/>
  <c r="D133" i="1"/>
  <c r="B133" i="1"/>
  <c r="J132" i="1"/>
  <c r="K132" i="1" s="1"/>
  <c r="I132" i="1"/>
  <c r="G132" i="1"/>
  <c r="F132" i="1"/>
  <c r="E132" i="1"/>
  <c r="D132" i="1"/>
  <c r="B132" i="1"/>
  <c r="R131" i="1"/>
  <c r="J130" i="1"/>
  <c r="K130" i="1" s="1"/>
  <c r="I130" i="1"/>
  <c r="G130" i="1"/>
  <c r="F130" i="1"/>
  <c r="E130" i="1"/>
  <c r="D130" i="1"/>
  <c r="B130" i="1"/>
  <c r="J129" i="1"/>
  <c r="K129" i="1" s="1"/>
  <c r="I129" i="1"/>
  <c r="G129" i="1"/>
  <c r="F129" i="1"/>
  <c r="E129" i="1"/>
  <c r="D129" i="1"/>
  <c r="B129" i="1"/>
  <c r="J128" i="1"/>
  <c r="K128" i="1" s="1"/>
  <c r="I128" i="1"/>
  <c r="G128" i="1"/>
  <c r="F128" i="1"/>
  <c r="E128" i="1"/>
  <c r="D128" i="1"/>
  <c r="B128" i="1"/>
  <c r="J127" i="1"/>
  <c r="K127" i="1" s="1"/>
  <c r="L127" i="1" s="1"/>
  <c r="I127" i="1"/>
  <c r="G127" i="1"/>
  <c r="F127" i="1"/>
  <c r="E127" i="1"/>
  <c r="D127" i="1"/>
  <c r="B127" i="1"/>
  <c r="K126" i="1"/>
  <c r="J126" i="1"/>
  <c r="I126" i="1"/>
  <c r="G126" i="1"/>
  <c r="F126" i="1"/>
  <c r="E126" i="1"/>
  <c r="D126" i="1"/>
  <c r="B126" i="1"/>
  <c r="K125" i="1"/>
  <c r="J125" i="1"/>
  <c r="I125" i="1"/>
  <c r="G125" i="1"/>
  <c r="F125" i="1"/>
  <c r="E125" i="1"/>
  <c r="D125" i="1"/>
  <c r="B125" i="1"/>
  <c r="J124" i="1"/>
  <c r="K124" i="1" s="1"/>
  <c r="I124" i="1"/>
  <c r="G124" i="1"/>
  <c r="F124" i="1"/>
  <c r="E124" i="1"/>
  <c r="D124" i="1"/>
  <c r="B124" i="1"/>
  <c r="R122" i="1"/>
  <c r="Q121" i="1"/>
  <c r="S121" i="1" s="1"/>
  <c r="J121" i="1"/>
  <c r="I121" i="1"/>
  <c r="G121" i="1"/>
  <c r="F121" i="1"/>
  <c r="E121" i="1"/>
  <c r="D121" i="1"/>
  <c r="B121" i="1"/>
  <c r="J120" i="1"/>
  <c r="K120" i="1" s="1"/>
  <c r="L120" i="1" s="1"/>
  <c r="I120" i="1"/>
  <c r="G120" i="1"/>
  <c r="F120" i="1"/>
  <c r="E120" i="1"/>
  <c r="D120" i="1"/>
  <c r="B120" i="1"/>
  <c r="J119" i="1"/>
  <c r="K119" i="1" s="1"/>
  <c r="L119" i="1" s="1"/>
  <c r="I119" i="1"/>
  <c r="G119" i="1"/>
  <c r="F119" i="1"/>
  <c r="E119" i="1"/>
  <c r="D119" i="1"/>
  <c r="B119" i="1"/>
  <c r="Q118" i="1"/>
  <c r="S118" i="1" s="1"/>
  <c r="J118" i="1"/>
  <c r="K118" i="1" s="1"/>
  <c r="I118" i="1"/>
  <c r="G118" i="1"/>
  <c r="F118" i="1"/>
  <c r="E118" i="1"/>
  <c r="D118" i="1"/>
  <c r="B118" i="1"/>
  <c r="K117" i="1"/>
  <c r="J117" i="1"/>
  <c r="I117" i="1"/>
  <c r="G117" i="1"/>
  <c r="F117" i="1"/>
  <c r="E117" i="1"/>
  <c r="D117" i="1"/>
  <c r="B117" i="1"/>
  <c r="K116" i="1"/>
  <c r="J116" i="1"/>
  <c r="I116" i="1"/>
  <c r="G116" i="1"/>
  <c r="F116" i="1"/>
  <c r="E116" i="1"/>
  <c r="D116" i="1"/>
  <c r="B116" i="1"/>
  <c r="R115" i="1"/>
  <c r="J114" i="1"/>
  <c r="K114" i="1" s="1"/>
  <c r="K115" i="1" s="1"/>
  <c r="L115" i="1" s="1"/>
  <c r="I114" i="1"/>
  <c r="G114" i="1"/>
  <c r="F114" i="1"/>
  <c r="E114" i="1"/>
  <c r="D114" i="1"/>
  <c r="B114" i="1"/>
  <c r="R113" i="1"/>
  <c r="Q112" i="1"/>
  <c r="J112" i="1"/>
  <c r="K112" i="1" s="1"/>
  <c r="I112" i="1"/>
  <c r="G112" i="1"/>
  <c r="F112" i="1"/>
  <c r="E112" i="1"/>
  <c r="D112" i="1"/>
  <c r="B112" i="1"/>
  <c r="J111" i="1"/>
  <c r="K111" i="1" s="1"/>
  <c r="I111" i="1"/>
  <c r="G111" i="1"/>
  <c r="F111" i="1"/>
  <c r="E111" i="1"/>
  <c r="D111" i="1"/>
  <c r="B111" i="1"/>
  <c r="R110" i="1"/>
  <c r="J109" i="1"/>
  <c r="K109" i="1" s="1"/>
  <c r="L109" i="1" s="1"/>
  <c r="I109" i="1"/>
  <c r="G109" i="1"/>
  <c r="F109" i="1"/>
  <c r="E109" i="1"/>
  <c r="D109" i="1"/>
  <c r="Q108" i="1"/>
  <c r="M108" i="1" s="1"/>
  <c r="N108" i="1" s="1"/>
  <c r="J108" i="1"/>
  <c r="K108" i="1" s="1"/>
  <c r="I108" i="1"/>
  <c r="G108" i="1"/>
  <c r="F108" i="1"/>
  <c r="E108" i="1"/>
  <c r="D108" i="1"/>
  <c r="J107" i="1"/>
  <c r="K107" i="1" s="1"/>
  <c r="I107" i="1"/>
  <c r="G107" i="1"/>
  <c r="F107" i="1"/>
  <c r="E107" i="1"/>
  <c r="D107" i="1"/>
  <c r="B107" i="1"/>
  <c r="J106" i="1"/>
  <c r="K106" i="1" s="1"/>
  <c r="L106" i="1" s="1"/>
  <c r="I106" i="1"/>
  <c r="G106" i="1"/>
  <c r="F106" i="1"/>
  <c r="E106" i="1"/>
  <c r="D106" i="1"/>
  <c r="B106" i="1"/>
  <c r="Q105" i="1"/>
  <c r="J105" i="1"/>
  <c r="K105" i="1" s="1"/>
  <c r="L105" i="1" s="1"/>
  <c r="I105" i="1"/>
  <c r="G105" i="1"/>
  <c r="F105" i="1"/>
  <c r="E105" i="1"/>
  <c r="D105" i="1"/>
  <c r="B105" i="1"/>
  <c r="J104" i="1"/>
  <c r="K104" i="1" s="1"/>
  <c r="I104" i="1"/>
  <c r="G104" i="1"/>
  <c r="F104" i="1"/>
  <c r="E104" i="1"/>
  <c r="D104" i="1"/>
  <c r="B104" i="1"/>
  <c r="Q103" i="1"/>
  <c r="S103" i="1" s="1"/>
  <c r="J103" i="1"/>
  <c r="K103" i="1" s="1"/>
  <c r="L103" i="1" s="1"/>
  <c r="I103" i="1"/>
  <c r="G103" i="1"/>
  <c r="F103" i="1"/>
  <c r="E103" i="1"/>
  <c r="D103" i="1"/>
  <c r="B103" i="1"/>
  <c r="J102" i="1"/>
  <c r="K102" i="1" s="1"/>
  <c r="L102" i="1" s="1"/>
  <c r="I102" i="1"/>
  <c r="G102" i="1"/>
  <c r="F102" i="1"/>
  <c r="E102" i="1"/>
  <c r="D102" i="1"/>
  <c r="B102" i="1"/>
  <c r="Q101" i="1"/>
  <c r="S101" i="1" s="1"/>
  <c r="J101" i="1"/>
  <c r="K101" i="1" s="1"/>
  <c r="I101" i="1"/>
  <c r="G101" i="1"/>
  <c r="F101" i="1"/>
  <c r="E101" i="1"/>
  <c r="D101" i="1"/>
  <c r="B101" i="1"/>
  <c r="J100" i="1"/>
  <c r="K100" i="1" s="1"/>
  <c r="L100" i="1" s="1"/>
  <c r="I100" i="1"/>
  <c r="G100" i="1"/>
  <c r="F100" i="1"/>
  <c r="E100" i="1"/>
  <c r="D100" i="1"/>
  <c r="B100" i="1"/>
  <c r="Q99" i="1"/>
  <c r="S99" i="1" s="1"/>
  <c r="J99" i="1"/>
  <c r="K99" i="1" s="1"/>
  <c r="I99" i="1"/>
  <c r="G99" i="1"/>
  <c r="F99" i="1"/>
  <c r="E99" i="1"/>
  <c r="D99" i="1"/>
  <c r="B99" i="1"/>
  <c r="J98" i="1"/>
  <c r="K98" i="1" s="1"/>
  <c r="L98" i="1" s="1"/>
  <c r="I98" i="1"/>
  <c r="G98" i="1"/>
  <c r="F98" i="1"/>
  <c r="E98" i="1"/>
  <c r="D98" i="1"/>
  <c r="B98" i="1"/>
  <c r="J97" i="1"/>
  <c r="K97" i="1" s="1"/>
  <c r="I97" i="1"/>
  <c r="G97" i="1"/>
  <c r="F97" i="1"/>
  <c r="E97" i="1"/>
  <c r="D97" i="1"/>
  <c r="B97" i="1"/>
  <c r="Q96" i="1"/>
  <c r="S96" i="1" s="1"/>
  <c r="J96" i="1"/>
  <c r="K96" i="1" s="1"/>
  <c r="I96" i="1"/>
  <c r="G96" i="1"/>
  <c r="F96" i="1"/>
  <c r="E96" i="1"/>
  <c r="D96" i="1"/>
  <c r="B96" i="1"/>
  <c r="Q95" i="1"/>
  <c r="S95" i="1" s="1"/>
  <c r="J95" i="1"/>
  <c r="K95" i="1" s="1"/>
  <c r="I95" i="1"/>
  <c r="G95" i="1"/>
  <c r="F95" i="1"/>
  <c r="E95" i="1"/>
  <c r="D95" i="1"/>
  <c r="B95" i="1"/>
  <c r="Q94" i="1"/>
  <c r="S94" i="1" s="1"/>
  <c r="J94" i="1"/>
  <c r="K94" i="1" s="1"/>
  <c r="I94" i="1"/>
  <c r="G94" i="1"/>
  <c r="F94" i="1"/>
  <c r="E94" i="1"/>
  <c r="D94" i="1"/>
  <c r="B94" i="1"/>
  <c r="Q93" i="1"/>
  <c r="S93" i="1" s="1"/>
  <c r="J93" i="1"/>
  <c r="K93" i="1" s="1"/>
  <c r="I93" i="1"/>
  <c r="G93" i="1"/>
  <c r="F93" i="1"/>
  <c r="E93" i="1"/>
  <c r="D93" i="1"/>
  <c r="B93" i="1"/>
  <c r="J92" i="1"/>
  <c r="I92" i="1"/>
  <c r="K92" i="1"/>
  <c r="L92" i="1" s="1"/>
  <c r="G92" i="1"/>
  <c r="F92" i="1"/>
  <c r="E92" i="1"/>
  <c r="D92" i="1"/>
  <c r="B92" i="1"/>
  <c r="Q91" i="1"/>
  <c r="S91" i="1" s="1"/>
  <c r="J91" i="1"/>
  <c r="K91" i="1" s="1"/>
  <c r="L91" i="1" s="1"/>
  <c r="I91" i="1"/>
  <c r="G91" i="1"/>
  <c r="F91" i="1"/>
  <c r="E91" i="1"/>
  <c r="D91" i="1"/>
  <c r="B91" i="1"/>
  <c r="J90" i="1"/>
  <c r="K90" i="1" s="1"/>
  <c r="I90" i="1"/>
  <c r="G90" i="1"/>
  <c r="F90" i="1"/>
  <c r="E90" i="1"/>
  <c r="D90" i="1"/>
  <c r="B90" i="1"/>
  <c r="J89" i="1"/>
  <c r="I89" i="1"/>
  <c r="K89" i="1"/>
  <c r="L89" i="1" s="1"/>
  <c r="G89" i="1"/>
  <c r="F89" i="1"/>
  <c r="E89" i="1"/>
  <c r="D89" i="1"/>
  <c r="B89" i="1"/>
  <c r="J88" i="1"/>
  <c r="K88" i="1" s="1"/>
  <c r="I88" i="1"/>
  <c r="G88" i="1"/>
  <c r="F88" i="1"/>
  <c r="E88" i="1"/>
  <c r="D88" i="1"/>
  <c r="B88" i="1"/>
  <c r="J87" i="1"/>
  <c r="I87" i="1"/>
  <c r="K87" i="1"/>
  <c r="L87" i="1" s="1"/>
  <c r="G87" i="1"/>
  <c r="F87" i="1"/>
  <c r="E87" i="1"/>
  <c r="D87" i="1"/>
  <c r="B87" i="1"/>
  <c r="J86" i="1"/>
  <c r="K86" i="1" s="1"/>
  <c r="I86" i="1"/>
  <c r="G86" i="1"/>
  <c r="F86" i="1"/>
  <c r="E86" i="1"/>
  <c r="D86" i="1"/>
  <c r="B86" i="1"/>
  <c r="J85" i="1"/>
  <c r="K85" i="1" s="1"/>
  <c r="L85" i="1" s="1"/>
  <c r="I85" i="1"/>
  <c r="G85" i="1"/>
  <c r="F85" i="1"/>
  <c r="E85" i="1"/>
  <c r="D85" i="1"/>
  <c r="B85" i="1"/>
  <c r="J84" i="1"/>
  <c r="K84" i="1" s="1"/>
  <c r="I84" i="1"/>
  <c r="G84" i="1"/>
  <c r="F84" i="1"/>
  <c r="E84" i="1"/>
  <c r="D84" i="1"/>
  <c r="B84" i="1"/>
  <c r="J83" i="1"/>
  <c r="K83" i="1" s="1"/>
  <c r="L83" i="1" s="1"/>
  <c r="I83" i="1"/>
  <c r="G83" i="1"/>
  <c r="F83" i="1"/>
  <c r="E83" i="1"/>
  <c r="D83" i="1"/>
  <c r="B83" i="1"/>
  <c r="J82" i="1"/>
  <c r="K82" i="1" s="1"/>
  <c r="I82" i="1"/>
  <c r="G82" i="1"/>
  <c r="F82" i="1"/>
  <c r="E82" i="1"/>
  <c r="D82" i="1"/>
  <c r="B82" i="1"/>
  <c r="J81" i="1"/>
  <c r="I81" i="1"/>
  <c r="K81" i="1"/>
  <c r="L81" i="1" s="1"/>
  <c r="G81" i="1"/>
  <c r="F81" i="1"/>
  <c r="E81" i="1"/>
  <c r="D81" i="1"/>
  <c r="B81" i="1"/>
  <c r="R80" i="1"/>
  <c r="J79" i="1"/>
  <c r="K79" i="1" s="1"/>
  <c r="I79" i="1"/>
  <c r="G79" i="1"/>
  <c r="F79" i="1"/>
  <c r="E79" i="1"/>
  <c r="D79" i="1"/>
  <c r="B79" i="1"/>
  <c r="J78" i="1"/>
  <c r="I78" i="1"/>
  <c r="K78" i="1"/>
  <c r="G78" i="1"/>
  <c r="F78" i="1"/>
  <c r="E78" i="1"/>
  <c r="D78" i="1"/>
  <c r="B78" i="1"/>
  <c r="J77" i="1"/>
  <c r="K77" i="1" s="1"/>
  <c r="I77" i="1"/>
  <c r="G77" i="1"/>
  <c r="F77" i="1"/>
  <c r="E77" i="1"/>
  <c r="D77" i="1"/>
  <c r="B77" i="1"/>
  <c r="K76" i="1"/>
  <c r="J76" i="1"/>
  <c r="I76" i="1"/>
  <c r="G76" i="1"/>
  <c r="F76" i="1"/>
  <c r="E76" i="1"/>
  <c r="D76" i="1"/>
  <c r="B76" i="1"/>
  <c r="J75" i="1"/>
  <c r="K75" i="1" s="1"/>
  <c r="I75" i="1"/>
  <c r="G75" i="1"/>
  <c r="F75" i="1"/>
  <c r="E75" i="1"/>
  <c r="D75" i="1"/>
  <c r="B75" i="1"/>
  <c r="J74" i="1"/>
  <c r="K74" i="1" s="1"/>
  <c r="I74" i="1"/>
  <c r="G74" i="1"/>
  <c r="F74" i="1"/>
  <c r="E74" i="1"/>
  <c r="D74" i="1"/>
  <c r="B74" i="1"/>
  <c r="J73" i="1"/>
  <c r="K73" i="1" s="1"/>
  <c r="I73" i="1"/>
  <c r="G73" i="1"/>
  <c r="F73" i="1"/>
  <c r="E73" i="1"/>
  <c r="D73" i="1"/>
  <c r="B73" i="1"/>
  <c r="K72" i="1"/>
  <c r="J72" i="1"/>
  <c r="I72" i="1"/>
  <c r="G72" i="1"/>
  <c r="F72" i="1"/>
  <c r="E72" i="1"/>
  <c r="D72" i="1"/>
  <c r="B72" i="1"/>
  <c r="L71" i="1"/>
  <c r="J71" i="1"/>
  <c r="I71" i="1"/>
  <c r="G71" i="1"/>
  <c r="F71" i="1"/>
  <c r="E71" i="1"/>
  <c r="D71" i="1"/>
  <c r="B71" i="1"/>
  <c r="L70" i="1"/>
  <c r="J70" i="1"/>
  <c r="I70" i="1"/>
  <c r="G70" i="1"/>
  <c r="F70" i="1"/>
  <c r="E70" i="1"/>
  <c r="D70" i="1"/>
  <c r="B70" i="1"/>
  <c r="L69" i="1"/>
  <c r="J69" i="1"/>
  <c r="I69" i="1"/>
  <c r="G69" i="1"/>
  <c r="F69" i="1"/>
  <c r="E69" i="1"/>
  <c r="D69" i="1"/>
  <c r="B69" i="1"/>
  <c r="J68" i="1"/>
  <c r="K68" i="1" s="1"/>
  <c r="L68" i="1" s="1"/>
  <c r="I68" i="1"/>
  <c r="G68" i="1"/>
  <c r="F68" i="1"/>
  <c r="E68" i="1"/>
  <c r="D68" i="1"/>
  <c r="B68" i="1"/>
  <c r="Q67" i="1"/>
  <c r="S67" i="1" s="1"/>
  <c r="L67" i="1"/>
  <c r="J67" i="1"/>
  <c r="I67" i="1"/>
  <c r="G67" i="1"/>
  <c r="F67" i="1"/>
  <c r="E67" i="1"/>
  <c r="D67" i="1"/>
  <c r="B67" i="1"/>
  <c r="Q66" i="1"/>
  <c r="S66" i="1" s="1"/>
  <c r="L66" i="1"/>
  <c r="J66" i="1"/>
  <c r="I66" i="1"/>
  <c r="G66" i="1"/>
  <c r="F66" i="1"/>
  <c r="E66" i="1"/>
  <c r="D66" i="1"/>
  <c r="B66" i="1"/>
  <c r="Q65" i="1"/>
  <c r="M65" i="1" s="1"/>
  <c r="O65" i="1" s="1"/>
  <c r="P65" i="1" s="1"/>
  <c r="L65" i="1"/>
  <c r="J65" i="1"/>
  <c r="I65" i="1"/>
  <c r="G65" i="1"/>
  <c r="F65" i="1"/>
  <c r="E65" i="1"/>
  <c r="D65" i="1"/>
  <c r="B65" i="1"/>
  <c r="J64" i="1"/>
  <c r="K64" i="1" s="1"/>
  <c r="L64" i="1" s="1"/>
  <c r="I64" i="1"/>
  <c r="G64" i="1"/>
  <c r="F64" i="1"/>
  <c r="E64" i="1"/>
  <c r="D64" i="1"/>
  <c r="B64" i="1"/>
  <c r="J63" i="1"/>
  <c r="K63" i="1" s="1"/>
  <c r="I63" i="1"/>
  <c r="G63" i="1"/>
  <c r="F63" i="1"/>
  <c r="E63" i="1"/>
  <c r="D63" i="1"/>
  <c r="B63" i="1"/>
  <c r="K62" i="1"/>
  <c r="J62" i="1"/>
  <c r="I62" i="1"/>
  <c r="G62" i="1"/>
  <c r="F62" i="1"/>
  <c r="E62" i="1"/>
  <c r="D62" i="1"/>
  <c r="B62" i="1"/>
  <c r="Q61" i="1"/>
  <c r="S61" i="1" s="1"/>
  <c r="J61" i="1"/>
  <c r="I61" i="1"/>
  <c r="K61" i="1"/>
  <c r="G61" i="1"/>
  <c r="F61" i="1"/>
  <c r="E61" i="1"/>
  <c r="D61" i="1"/>
  <c r="B61" i="1"/>
  <c r="J60" i="1"/>
  <c r="K60" i="1" s="1"/>
  <c r="I60" i="1"/>
  <c r="G60" i="1"/>
  <c r="F60" i="1"/>
  <c r="E60" i="1"/>
  <c r="D60" i="1"/>
  <c r="B60" i="1"/>
  <c r="R59" i="1"/>
  <c r="J58" i="1"/>
  <c r="I58" i="1"/>
  <c r="K58" i="1"/>
  <c r="G58" i="1"/>
  <c r="F58" i="1"/>
  <c r="E58" i="1"/>
  <c r="D58" i="1"/>
  <c r="B58" i="1"/>
  <c r="J57" i="1"/>
  <c r="K57" i="1" s="1"/>
  <c r="I57" i="1"/>
  <c r="G57" i="1"/>
  <c r="F57" i="1"/>
  <c r="D57" i="1"/>
  <c r="B57" i="1"/>
  <c r="Q56" i="1"/>
  <c r="S56" i="1" s="1"/>
  <c r="J56" i="1"/>
  <c r="K56" i="1" s="1"/>
  <c r="L56" i="1" s="1"/>
  <c r="I56" i="1"/>
  <c r="G56" i="1"/>
  <c r="F56" i="1"/>
  <c r="E56" i="1"/>
  <c r="D56" i="1"/>
  <c r="B56" i="1"/>
  <c r="K55" i="1"/>
  <c r="J55" i="1"/>
  <c r="I55" i="1"/>
  <c r="G55" i="1"/>
  <c r="F55" i="1"/>
  <c r="D55" i="1"/>
  <c r="B55" i="1"/>
  <c r="Q54" i="1"/>
  <c r="S54" i="1" s="1"/>
  <c r="J54" i="1"/>
  <c r="K54" i="1" s="1"/>
  <c r="I54" i="1"/>
  <c r="G54" i="1"/>
  <c r="F54" i="1"/>
  <c r="E54" i="1"/>
  <c r="D54" i="1"/>
  <c r="B54" i="1"/>
  <c r="J53" i="1"/>
  <c r="K53" i="1" s="1"/>
  <c r="I53" i="1"/>
  <c r="G53" i="1"/>
  <c r="F53" i="1"/>
  <c r="D53" i="1"/>
  <c r="B53" i="1"/>
  <c r="Q52" i="1"/>
  <c r="S52" i="1" s="1"/>
  <c r="J52" i="1"/>
  <c r="I52" i="1"/>
  <c r="H52" i="1"/>
  <c r="G52" i="1"/>
  <c r="F52" i="1"/>
  <c r="E52" i="1"/>
  <c r="D52" i="1"/>
  <c r="B52" i="1"/>
  <c r="Q51" i="1"/>
  <c r="S51" i="1" s="1"/>
  <c r="J51" i="1"/>
  <c r="K51" i="1" s="1"/>
  <c r="I51" i="1"/>
  <c r="H51" i="1"/>
  <c r="G51" i="1"/>
  <c r="F51" i="1"/>
  <c r="E51" i="1"/>
  <c r="D51" i="1"/>
  <c r="B51" i="1"/>
  <c r="J50" i="1"/>
  <c r="I50" i="1"/>
  <c r="H50" i="1"/>
  <c r="G50" i="1"/>
  <c r="F50" i="1"/>
  <c r="D50" i="1"/>
  <c r="B50" i="1"/>
  <c r="R48" i="1"/>
  <c r="J47" i="1"/>
  <c r="I47" i="1"/>
  <c r="H47" i="1"/>
  <c r="K47" i="1" s="1"/>
  <c r="G47" i="1"/>
  <c r="F47" i="1"/>
  <c r="E47" i="1"/>
  <c r="D47" i="1"/>
  <c r="B47" i="1"/>
  <c r="J46" i="1"/>
  <c r="I46" i="1"/>
  <c r="H46" i="1"/>
  <c r="G46" i="1"/>
  <c r="F46" i="1"/>
  <c r="E46" i="1"/>
  <c r="D46" i="1"/>
  <c r="B46" i="1"/>
  <c r="J45" i="1"/>
  <c r="I45" i="1"/>
  <c r="H45" i="1"/>
  <c r="K45" i="1" s="1"/>
  <c r="G45" i="1"/>
  <c r="F45" i="1"/>
  <c r="E45" i="1"/>
  <c r="D45" i="1"/>
  <c r="B45" i="1"/>
  <c r="J44" i="1"/>
  <c r="I44" i="1"/>
  <c r="H44" i="1"/>
  <c r="G44" i="1"/>
  <c r="F44" i="1"/>
  <c r="E44" i="1"/>
  <c r="D44" i="1"/>
  <c r="B44" i="1"/>
  <c r="J43" i="1"/>
  <c r="I43" i="1"/>
  <c r="H43" i="1"/>
  <c r="K43" i="1" s="1"/>
  <c r="G43" i="1"/>
  <c r="F43" i="1"/>
  <c r="E43" i="1"/>
  <c r="D43" i="1"/>
  <c r="B43" i="1"/>
  <c r="J42" i="1"/>
  <c r="I42" i="1"/>
  <c r="H42" i="1"/>
  <c r="G42" i="1"/>
  <c r="F42" i="1"/>
  <c r="E42" i="1"/>
  <c r="D42" i="1"/>
  <c r="B42" i="1"/>
  <c r="U41" i="1"/>
  <c r="T41" i="1"/>
  <c r="R41" i="1"/>
  <c r="Q40" i="1"/>
  <c r="S40" i="1" s="1"/>
  <c r="S41" i="1" s="1"/>
  <c r="J40" i="1"/>
  <c r="I40" i="1"/>
  <c r="H40" i="1"/>
  <c r="K40" i="1" s="1"/>
  <c r="L40" i="1" s="1"/>
  <c r="G40" i="1"/>
  <c r="F40" i="1"/>
  <c r="E40" i="1"/>
  <c r="D40" i="1"/>
  <c r="B40" i="1"/>
  <c r="R39" i="1"/>
  <c r="J38" i="1"/>
  <c r="K38" i="1" s="1"/>
  <c r="I38" i="1"/>
  <c r="H38" i="1"/>
  <c r="G38" i="1"/>
  <c r="F38" i="1"/>
  <c r="E38" i="1"/>
  <c r="D38" i="1"/>
  <c r="B38" i="1"/>
  <c r="K37" i="1"/>
  <c r="J37" i="1"/>
  <c r="I37" i="1"/>
  <c r="H37" i="1"/>
  <c r="G37" i="1"/>
  <c r="F37" i="1"/>
  <c r="E37" i="1"/>
  <c r="D37" i="1"/>
  <c r="B37" i="1"/>
  <c r="J36" i="1"/>
  <c r="K36" i="1" s="1"/>
  <c r="I36" i="1"/>
  <c r="H36" i="1"/>
  <c r="G36" i="1"/>
  <c r="F36" i="1"/>
  <c r="E36" i="1"/>
  <c r="D36" i="1"/>
  <c r="B36" i="1"/>
  <c r="R35" i="1"/>
  <c r="J34" i="1"/>
  <c r="I34" i="1"/>
  <c r="H34" i="1"/>
  <c r="G34" i="1"/>
  <c r="F34" i="1"/>
  <c r="E34" i="1"/>
  <c r="D34" i="1"/>
  <c r="B34" i="1"/>
  <c r="J33" i="1"/>
  <c r="I33" i="1"/>
  <c r="H33" i="1"/>
  <c r="K33" i="1" s="1"/>
  <c r="L33" i="1" s="1"/>
  <c r="G33" i="1"/>
  <c r="F33" i="1"/>
  <c r="E33" i="1"/>
  <c r="D33" i="1"/>
  <c r="B33" i="1"/>
  <c r="J32" i="1"/>
  <c r="I32" i="1"/>
  <c r="H32" i="1"/>
  <c r="G32" i="1"/>
  <c r="F32" i="1"/>
  <c r="E32" i="1"/>
  <c r="D32" i="1"/>
  <c r="B32" i="1"/>
  <c r="J31" i="1"/>
  <c r="I31" i="1"/>
  <c r="H31" i="1"/>
  <c r="K31" i="1" s="1"/>
  <c r="L31" i="1" s="1"/>
  <c r="G31" i="1"/>
  <c r="F31" i="1"/>
  <c r="E31" i="1"/>
  <c r="D31" i="1"/>
  <c r="B31" i="1"/>
  <c r="J30" i="1"/>
  <c r="I30" i="1"/>
  <c r="H30" i="1"/>
  <c r="G30" i="1"/>
  <c r="F30" i="1"/>
  <c r="E30" i="1"/>
  <c r="D30" i="1"/>
  <c r="B30" i="1"/>
  <c r="R29" i="1"/>
  <c r="J28" i="1"/>
  <c r="K28" i="1" s="1"/>
  <c r="L28" i="1" s="1"/>
  <c r="I28" i="1"/>
  <c r="H28" i="1"/>
  <c r="G28" i="1"/>
  <c r="F28" i="1"/>
  <c r="E28" i="1"/>
  <c r="D28" i="1"/>
  <c r="B28" i="1"/>
  <c r="J27" i="1"/>
  <c r="K27" i="1" s="1"/>
  <c r="I27" i="1"/>
  <c r="H27" i="1"/>
  <c r="G27" i="1"/>
  <c r="F27" i="1"/>
  <c r="E27" i="1"/>
  <c r="D27" i="1"/>
  <c r="B27" i="1"/>
  <c r="K26" i="1"/>
  <c r="J26" i="1"/>
  <c r="I26" i="1"/>
  <c r="H26" i="1"/>
  <c r="G26" i="1"/>
  <c r="F26" i="1"/>
  <c r="E26" i="1"/>
  <c r="D26" i="1"/>
  <c r="B26" i="1"/>
  <c r="J25" i="1"/>
  <c r="K25" i="1" s="1"/>
  <c r="I25" i="1"/>
  <c r="H25" i="1"/>
  <c r="G25" i="1"/>
  <c r="F25" i="1"/>
  <c r="E25" i="1"/>
  <c r="D25" i="1"/>
  <c r="B25" i="1"/>
  <c r="Q24" i="1"/>
  <c r="S24" i="1" s="1"/>
  <c r="L24" i="1"/>
  <c r="J24" i="1"/>
  <c r="I24" i="1"/>
  <c r="H24" i="1"/>
  <c r="G24" i="1"/>
  <c r="F24" i="1"/>
  <c r="E24" i="1"/>
  <c r="D24" i="1"/>
  <c r="B24" i="1"/>
  <c r="Q23" i="1"/>
  <c r="S23" i="1" s="1"/>
  <c r="L23" i="1"/>
  <c r="J23" i="1"/>
  <c r="I23" i="1"/>
  <c r="H23" i="1"/>
  <c r="G23" i="1"/>
  <c r="F23" i="1"/>
  <c r="E23" i="1"/>
  <c r="D23" i="1"/>
  <c r="B23" i="1"/>
  <c r="Q22" i="1"/>
  <c r="S22" i="1" s="1"/>
  <c r="J22" i="1"/>
  <c r="I22" i="1"/>
  <c r="H22" i="1"/>
  <c r="G22" i="1"/>
  <c r="F22" i="1"/>
  <c r="E22" i="1"/>
  <c r="D22" i="1"/>
  <c r="B22" i="1"/>
  <c r="Q21" i="1"/>
  <c r="S21" i="1" s="1"/>
  <c r="L21" i="1"/>
  <c r="J21" i="1"/>
  <c r="I21" i="1"/>
  <c r="H21" i="1"/>
  <c r="G21" i="1"/>
  <c r="F21" i="1"/>
  <c r="E21" i="1"/>
  <c r="D21" i="1"/>
  <c r="B21" i="1"/>
  <c r="Q20" i="1"/>
  <c r="S20" i="1" s="1"/>
  <c r="J20" i="1"/>
  <c r="K20" i="1" s="1"/>
  <c r="I20" i="1"/>
  <c r="H20" i="1"/>
  <c r="G20" i="1"/>
  <c r="F20" i="1"/>
  <c r="E20" i="1"/>
  <c r="D20" i="1"/>
  <c r="B20" i="1"/>
  <c r="Q19" i="1"/>
  <c r="S19" i="1" s="1"/>
  <c r="J19" i="1"/>
  <c r="I19" i="1"/>
  <c r="H19" i="1"/>
  <c r="G19" i="1"/>
  <c r="F19" i="1"/>
  <c r="E19" i="1"/>
  <c r="D19" i="1"/>
  <c r="B19" i="1"/>
  <c r="Q18" i="1"/>
  <c r="S18" i="1" s="1"/>
  <c r="J18" i="1"/>
  <c r="I18" i="1"/>
  <c r="H18" i="1"/>
  <c r="K18" i="1" s="1"/>
  <c r="G18" i="1"/>
  <c r="F18" i="1"/>
  <c r="E18" i="1"/>
  <c r="D18" i="1"/>
  <c r="B18" i="1"/>
  <c r="Q17" i="1"/>
  <c r="S17" i="1" s="1"/>
  <c r="J17" i="1"/>
  <c r="I17" i="1"/>
  <c r="H17" i="1"/>
  <c r="G17" i="1"/>
  <c r="F17" i="1"/>
  <c r="E17" i="1"/>
  <c r="D17" i="1"/>
  <c r="B17" i="1"/>
  <c r="Q16" i="1"/>
  <c r="S16" i="1" s="1"/>
  <c r="J16" i="1"/>
  <c r="I16" i="1"/>
  <c r="H16" i="1"/>
  <c r="K16" i="1" s="1"/>
  <c r="G16" i="1"/>
  <c r="F16" i="1"/>
  <c r="E16" i="1"/>
  <c r="D16" i="1"/>
  <c r="B16" i="1"/>
  <c r="Q15" i="1"/>
  <c r="S15" i="1" s="1"/>
  <c r="J15" i="1"/>
  <c r="K15" i="1" s="1"/>
  <c r="L15" i="1" s="1"/>
  <c r="I15" i="1"/>
  <c r="H15" i="1"/>
  <c r="G15" i="1"/>
  <c r="F15" i="1"/>
  <c r="E15" i="1"/>
  <c r="D15" i="1"/>
  <c r="B15" i="1"/>
  <c r="Q14" i="1"/>
  <c r="S14" i="1" s="1"/>
  <c r="J14" i="1"/>
  <c r="K14" i="1" s="1"/>
  <c r="L14" i="1" s="1"/>
  <c r="I14" i="1"/>
  <c r="H14" i="1"/>
  <c r="G14" i="1"/>
  <c r="F14" i="1"/>
  <c r="E14" i="1"/>
  <c r="D14" i="1"/>
  <c r="B14" i="1"/>
  <c r="Q13" i="1"/>
  <c r="S13" i="1" s="1"/>
  <c r="J13" i="1"/>
  <c r="I13" i="1"/>
  <c r="H13" i="1"/>
  <c r="K13" i="1" s="1"/>
  <c r="L13" i="1" s="1"/>
  <c r="G13" i="1"/>
  <c r="F13" i="1"/>
  <c r="D13" i="1"/>
  <c r="B13" i="1"/>
  <c r="R12" i="1"/>
  <c r="J11" i="1"/>
  <c r="I11" i="1"/>
  <c r="H11" i="1"/>
  <c r="K11" i="1" s="1"/>
  <c r="G11" i="1"/>
  <c r="F11" i="1"/>
  <c r="E11" i="1"/>
  <c r="D11" i="1"/>
  <c r="B11" i="1"/>
  <c r="J10" i="1"/>
  <c r="I10" i="1"/>
  <c r="H10" i="1"/>
  <c r="K10" i="1" s="1"/>
  <c r="L10" i="1" s="1"/>
  <c r="G10" i="1"/>
  <c r="F10" i="1"/>
  <c r="E10" i="1"/>
  <c r="D10" i="1"/>
  <c r="B10" i="1"/>
  <c r="J9" i="1"/>
  <c r="K9" i="1" s="1"/>
  <c r="I9" i="1"/>
  <c r="H9" i="1"/>
  <c r="G9" i="1"/>
  <c r="F9" i="1"/>
  <c r="E9" i="1"/>
  <c r="D9" i="1"/>
  <c r="B9" i="1"/>
  <c r="J8" i="1"/>
  <c r="K8" i="1" s="1"/>
  <c r="I8" i="1"/>
  <c r="H8" i="1"/>
  <c r="G8" i="1"/>
  <c r="F8" i="1"/>
  <c r="E8" i="1"/>
  <c r="D8" i="1"/>
  <c r="B8" i="1"/>
  <c r="K7" i="1"/>
  <c r="L7" i="1" s="1"/>
  <c r="J7" i="1"/>
  <c r="I7" i="1"/>
  <c r="H7" i="1"/>
  <c r="G7" i="1"/>
  <c r="F7" i="1"/>
  <c r="E7" i="1"/>
  <c r="D7" i="1"/>
  <c r="B7" i="1"/>
  <c r="J6" i="1"/>
  <c r="K6" i="1" s="1"/>
  <c r="I6" i="1"/>
  <c r="H6" i="1"/>
  <c r="G6" i="1"/>
  <c r="F6" i="1"/>
  <c r="E6" i="1"/>
  <c r="D6" i="1"/>
  <c r="B6" i="1"/>
  <c r="J5" i="1"/>
  <c r="K5" i="1" s="1"/>
  <c r="I5" i="1"/>
  <c r="H5" i="1"/>
  <c r="G5" i="1"/>
  <c r="F5" i="1"/>
  <c r="E5" i="1"/>
  <c r="D5" i="1"/>
  <c r="B5" i="1"/>
  <c r="J4" i="1"/>
  <c r="K4" i="1" s="1"/>
  <c r="I4" i="1"/>
  <c r="H4" i="1"/>
  <c r="G4" i="1"/>
  <c r="F4" i="1"/>
  <c r="E4" i="1"/>
  <c r="D4" i="1"/>
  <c r="B4" i="1"/>
  <c r="K42" i="1" l="1"/>
  <c r="K50" i="1"/>
  <c r="L50" i="1" s="1"/>
  <c r="K17" i="1"/>
  <c r="L17" i="1" s="1"/>
  <c r="K19" i="1"/>
  <c r="L19" i="1" s="1"/>
  <c r="K22" i="1"/>
  <c r="L22" i="1" s="1"/>
  <c r="K30" i="1"/>
  <c r="K32" i="1"/>
  <c r="L32" i="1" s="1"/>
  <c r="K34" i="1"/>
  <c r="K35" i="1" s="1"/>
  <c r="L35" i="1" s="1"/>
  <c r="K44" i="1"/>
  <c r="K46" i="1"/>
  <c r="K52" i="1"/>
  <c r="L52" i="1" s="1"/>
  <c r="O329" i="1"/>
  <c r="P329" i="1" s="1"/>
  <c r="N336" i="1"/>
  <c r="O296" i="1"/>
  <c r="P296" i="1" s="1"/>
  <c r="M262" i="1"/>
  <c r="N262" i="1" s="1"/>
  <c r="N210" i="1"/>
  <c r="N313" i="1"/>
  <c r="N194" i="1"/>
  <c r="N14" i="1"/>
  <c r="N196" i="1"/>
  <c r="N218" i="1"/>
  <c r="N334" i="1"/>
  <c r="N202" i="1"/>
  <c r="M379" i="1"/>
  <c r="N379" i="1" s="1"/>
  <c r="N384" i="1"/>
  <c r="N51" i="1"/>
  <c r="N204" i="1"/>
  <c r="N342" i="1"/>
  <c r="N19" i="1"/>
  <c r="N56" i="1"/>
  <c r="N15" i="1"/>
  <c r="N20" i="1"/>
  <c r="N118" i="1"/>
  <c r="N212" i="1"/>
  <c r="N220" i="1"/>
  <c r="N327" i="1"/>
  <c r="N427" i="1"/>
  <c r="N16" i="1"/>
  <c r="N52" i="1"/>
  <c r="N121" i="1"/>
  <c r="N198" i="1"/>
  <c r="N206" i="1"/>
  <c r="N214" i="1"/>
  <c r="N222" i="1"/>
  <c r="N328" i="1"/>
  <c r="N428" i="1"/>
  <c r="M409" i="1"/>
  <c r="O409" i="1" s="1"/>
  <c r="P409" i="1" s="1"/>
  <c r="N13" i="1"/>
  <c r="N18" i="1"/>
  <c r="N22" i="1"/>
  <c r="N54" i="1"/>
  <c r="N192" i="1"/>
  <c r="N200" i="1"/>
  <c r="N208" i="1"/>
  <c r="N216" i="1"/>
  <c r="N224" i="1"/>
  <c r="N317" i="1"/>
  <c r="N337" i="1"/>
  <c r="N429" i="1"/>
  <c r="N335" i="1"/>
  <c r="M266" i="1"/>
  <c r="N266" i="1" s="1"/>
  <c r="M375" i="1"/>
  <c r="N375" i="1" s="1"/>
  <c r="M395" i="1"/>
  <c r="N395" i="1" s="1"/>
  <c r="M95" i="1"/>
  <c r="N95" i="1" s="1"/>
  <c r="L202" i="1"/>
  <c r="O320" i="1"/>
  <c r="P320" i="1" s="1"/>
  <c r="M331" i="1"/>
  <c r="N331" i="1" s="1"/>
  <c r="M305" i="1"/>
  <c r="O305" i="1" s="1"/>
  <c r="P305" i="1" s="1"/>
  <c r="M277" i="1"/>
  <c r="N277" i="1" s="1"/>
  <c r="M191" i="1"/>
  <c r="N191" i="1" s="1"/>
  <c r="M148" i="1"/>
  <c r="N148" i="1" s="1"/>
  <c r="M96" i="1"/>
  <c r="N96" i="1" s="1"/>
  <c r="M99" i="1"/>
  <c r="N99" i="1" s="1"/>
  <c r="M103" i="1"/>
  <c r="N103" i="1" s="1"/>
  <c r="S65" i="1"/>
  <c r="M157" i="1"/>
  <c r="N157" i="1" s="1"/>
  <c r="M189" i="1"/>
  <c r="N189" i="1" s="1"/>
  <c r="M356" i="1"/>
  <c r="N356" i="1" s="1"/>
  <c r="M364" i="1"/>
  <c r="N364" i="1" s="1"/>
  <c r="M393" i="1"/>
  <c r="N393" i="1" s="1"/>
  <c r="O23" i="1"/>
  <c r="P23" i="1" s="1"/>
  <c r="M94" i="1"/>
  <c r="N94" i="1" s="1"/>
  <c r="M101" i="1"/>
  <c r="N101" i="1" s="1"/>
  <c r="M389" i="1"/>
  <c r="N389" i="1" s="1"/>
  <c r="M397" i="1"/>
  <c r="N397" i="1" s="1"/>
  <c r="S108" i="1"/>
  <c r="S134" i="1"/>
  <c r="M168" i="1"/>
  <c r="N168" i="1" s="1"/>
  <c r="M278" i="1"/>
  <c r="N278" i="1" s="1"/>
  <c r="S151" i="1"/>
  <c r="S354" i="1"/>
  <c r="M61" i="1"/>
  <c r="N61" i="1" s="1"/>
  <c r="M93" i="1"/>
  <c r="N93" i="1" s="1"/>
  <c r="S138" i="1"/>
  <c r="M164" i="1"/>
  <c r="N164" i="1" s="1"/>
  <c r="M265" i="1"/>
  <c r="N265" i="1" s="1"/>
  <c r="M299" i="1"/>
  <c r="N299" i="1" s="1"/>
  <c r="M407" i="1"/>
  <c r="N407" i="1" s="1"/>
  <c r="L118" i="1"/>
  <c r="O229" i="1"/>
  <c r="P229" i="1" s="1"/>
  <c r="L419" i="1"/>
  <c r="O14" i="1"/>
  <c r="P14" i="1" s="1"/>
  <c r="M140" i="1"/>
  <c r="N140" i="1" s="1"/>
  <c r="M150" i="1"/>
  <c r="N150" i="1" s="1"/>
  <c r="M163" i="1"/>
  <c r="N163" i="1" s="1"/>
  <c r="M170" i="1"/>
  <c r="N170" i="1" s="1"/>
  <c r="M174" i="1"/>
  <c r="N174" i="1" s="1"/>
  <c r="M197" i="1"/>
  <c r="N197" i="1" s="1"/>
  <c r="S199" i="1"/>
  <c r="S207" i="1"/>
  <c r="L218" i="1"/>
  <c r="M264" i="1"/>
  <c r="N264" i="1" s="1"/>
  <c r="M274" i="1"/>
  <c r="N274" i="1" s="1"/>
  <c r="L295" i="1"/>
  <c r="L296" i="1"/>
  <c r="M332" i="1"/>
  <c r="N332" i="1" s="1"/>
  <c r="S341" i="1"/>
  <c r="M376" i="1"/>
  <c r="N376" i="1" s="1"/>
  <c r="M387" i="1"/>
  <c r="N387" i="1" s="1"/>
  <c r="M408" i="1"/>
  <c r="N408" i="1" s="1"/>
  <c r="L101" i="1"/>
  <c r="O138" i="1"/>
  <c r="P138" i="1" s="1"/>
  <c r="M217" i="1"/>
  <c r="N217" i="1" s="1"/>
  <c r="M251" i="1"/>
  <c r="N251" i="1" s="1"/>
  <c r="M260" i="1"/>
  <c r="N260" i="1" s="1"/>
  <c r="M273" i="1"/>
  <c r="N273" i="1" s="1"/>
  <c r="M275" i="1"/>
  <c r="N275" i="1" s="1"/>
  <c r="S325" i="1"/>
  <c r="M340" i="1"/>
  <c r="N340" i="1" s="1"/>
  <c r="M406" i="1"/>
  <c r="N406" i="1" s="1"/>
  <c r="M410" i="1"/>
  <c r="N410" i="1" s="1"/>
  <c r="N190" i="1"/>
  <c r="O190" i="1"/>
  <c r="P190" i="1" s="1"/>
  <c r="S156" i="1"/>
  <c r="M156" i="1"/>
  <c r="N156" i="1" s="1"/>
  <c r="S188" i="1"/>
  <c r="M188" i="1"/>
  <c r="N188" i="1" s="1"/>
  <c r="O253" i="1"/>
  <c r="P253" i="1" s="1"/>
  <c r="L253" i="1"/>
  <c r="R49" i="1"/>
  <c r="M142" i="1"/>
  <c r="N142" i="1" s="1"/>
  <c r="S142" i="1"/>
  <c r="S167" i="1"/>
  <c r="M167" i="1"/>
  <c r="N167" i="1" s="1"/>
  <c r="S178" i="1"/>
  <c r="M178" i="1"/>
  <c r="N178" i="1" s="1"/>
  <c r="S301" i="1"/>
  <c r="M301" i="1"/>
  <c r="N301" i="1" s="1"/>
  <c r="S363" i="1"/>
  <c r="M363" i="1"/>
  <c r="N363" i="1" s="1"/>
  <c r="N65" i="1"/>
  <c r="S105" i="1"/>
  <c r="M105" i="1"/>
  <c r="N105" i="1" s="1"/>
  <c r="M203" i="1"/>
  <c r="N203" i="1" s="1"/>
  <c r="S203" i="1"/>
  <c r="S213" i="1"/>
  <c r="S215" i="1"/>
  <c r="S221" i="1"/>
  <c r="S261" i="1"/>
  <c r="S315" i="1"/>
  <c r="S333" i="1"/>
  <c r="O335" i="1"/>
  <c r="P335" i="1" s="1"/>
  <c r="S335" i="1"/>
  <c r="M380" i="1"/>
  <c r="N380" i="1" s="1"/>
  <c r="S380" i="1"/>
  <c r="M388" i="1"/>
  <c r="N388" i="1" s="1"/>
  <c r="S388" i="1"/>
  <c r="S405" i="1"/>
  <c r="M405" i="1"/>
  <c r="N405" i="1" s="1"/>
  <c r="L407" i="1"/>
  <c r="M66" i="1"/>
  <c r="S162" i="1"/>
  <c r="M162" i="1"/>
  <c r="S190" i="1"/>
  <c r="O215" i="1"/>
  <c r="P215" i="1" s="1"/>
  <c r="S219" i="1"/>
  <c r="M219" i="1"/>
  <c r="N219" i="1" s="1"/>
  <c r="L220" i="1"/>
  <c r="O234" i="1"/>
  <c r="P234" i="1" s="1"/>
  <c r="L234" i="1"/>
  <c r="S290" i="1"/>
  <c r="O314" i="1"/>
  <c r="P314" i="1" s="1"/>
  <c r="L335" i="1"/>
  <c r="S360" i="1"/>
  <c r="M360" i="1"/>
  <c r="M391" i="1"/>
  <c r="N391" i="1" s="1"/>
  <c r="S391" i="1"/>
  <c r="S112" i="1"/>
  <c r="M112" i="1"/>
  <c r="N112" i="1" s="1"/>
  <c r="S144" i="1"/>
  <c r="M144" i="1"/>
  <c r="N144" i="1" s="1"/>
  <c r="M147" i="1"/>
  <c r="N147" i="1" s="1"/>
  <c r="L164" i="1"/>
  <c r="S165" i="1"/>
  <c r="S169" i="1"/>
  <c r="M169" i="1"/>
  <c r="N169" i="1" s="1"/>
  <c r="M172" i="1"/>
  <c r="N172" i="1" s="1"/>
  <c r="S176" i="1"/>
  <c r="S183" i="1"/>
  <c r="M183" i="1"/>
  <c r="N183" i="1" s="1"/>
  <c r="L194" i="1"/>
  <c r="M195" i="1"/>
  <c r="N195" i="1" s="1"/>
  <c r="S205" i="1"/>
  <c r="M205" i="1"/>
  <c r="N205" i="1" s="1"/>
  <c r="M209" i="1"/>
  <c r="N209" i="1" s="1"/>
  <c r="L212" i="1"/>
  <c r="L216" i="1"/>
  <c r="L254" i="1"/>
  <c r="L317" i="1"/>
  <c r="N400" i="1"/>
  <c r="R437" i="1"/>
  <c r="M381" i="1"/>
  <c r="S383" i="1"/>
  <c r="S400" i="1"/>
  <c r="M374" i="1"/>
  <c r="M392" i="1"/>
  <c r="N17" i="1"/>
  <c r="Q62" i="1"/>
  <c r="Q68" i="1"/>
  <c r="Q281" i="1"/>
  <c r="U293" i="1"/>
  <c r="Q6" i="1"/>
  <c r="Q33" i="1"/>
  <c r="Q50" i="1"/>
  <c r="U59" i="1"/>
  <c r="Q78" i="1"/>
  <c r="U110" i="1"/>
  <c r="Q81" i="1"/>
  <c r="Q85" i="1"/>
  <c r="Q89" i="1"/>
  <c r="Q422" i="1"/>
  <c r="Q5" i="1"/>
  <c r="Q31" i="1"/>
  <c r="Q37" i="1"/>
  <c r="Q43" i="1"/>
  <c r="Q47" i="1"/>
  <c r="Q55" i="1"/>
  <c r="T80" i="1"/>
  <c r="Q69" i="1"/>
  <c r="Q72" i="1"/>
  <c r="Q76" i="1"/>
  <c r="Q83" i="1"/>
  <c r="Q87" i="1"/>
  <c r="Q92" i="1"/>
  <c r="Q106" i="1"/>
  <c r="Q245" i="1"/>
  <c r="U12" i="1"/>
  <c r="Q4" i="1"/>
  <c r="Q7" i="1"/>
  <c r="Q45" i="1"/>
  <c r="Q58" i="1"/>
  <c r="Q74" i="1"/>
  <c r="Q98" i="1"/>
  <c r="Q102" i="1"/>
  <c r="Q26" i="1"/>
  <c r="T35" i="1"/>
  <c r="T12" i="1"/>
  <c r="Q9" i="1"/>
  <c r="Q11" i="1"/>
  <c r="Q28" i="1"/>
  <c r="Q64" i="1"/>
  <c r="Q137" i="1"/>
  <c r="Q155" i="1"/>
  <c r="Q161" i="1"/>
  <c r="Q223" i="1"/>
  <c r="Q243" i="1"/>
  <c r="Q133" i="1"/>
  <c r="Q244" i="1"/>
  <c r="Q249" i="1"/>
  <c r="Q181" i="1"/>
  <c r="T235" i="1"/>
  <c r="Q239" i="1"/>
  <c r="Q242" i="1"/>
  <c r="U267" i="1"/>
  <c r="Q8" i="1"/>
  <c r="Q10" i="1"/>
  <c r="T29" i="1"/>
  <c r="Q30" i="1"/>
  <c r="U35" i="1"/>
  <c r="Q32" i="1"/>
  <c r="Q34" i="1"/>
  <c r="T39" i="1"/>
  <c r="T48" i="1"/>
  <c r="Q60" i="1"/>
  <c r="U80" i="1"/>
  <c r="Q70" i="1"/>
  <c r="Q82" i="1"/>
  <c r="Q84" i="1"/>
  <c r="Q86" i="1"/>
  <c r="Q88" i="1"/>
  <c r="Q90" i="1"/>
  <c r="Q97" i="1"/>
  <c r="Q100" i="1"/>
  <c r="Q104" i="1"/>
  <c r="Q107" i="1"/>
  <c r="Q109" i="1"/>
  <c r="T113" i="1"/>
  <c r="T122" i="1"/>
  <c r="Q127" i="1"/>
  <c r="Q228" i="1"/>
  <c r="U235" i="1"/>
  <c r="T240" i="1"/>
  <c r="Q285" i="1"/>
  <c r="Q25" i="1"/>
  <c r="U29" i="1"/>
  <c r="Q27" i="1"/>
  <c r="U39" i="1"/>
  <c r="Q36" i="1"/>
  <c r="Q38" i="1"/>
  <c r="U48" i="1"/>
  <c r="Q42" i="1"/>
  <c r="Q44" i="1"/>
  <c r="Q46" i="1"/>
  <c r="T59" i="1"/>
  <c r="Q53" i="1"/>
  <c r="Q57" i="1"/>
  <c r="Q63" i="1"/>
  <c r="Q71" i="1"/>
  <c r="Q73" i="1"/>
  <c r="Q75" i="1"/>
  <c r="Q77" i="1"/>
  <c r="Q79" i="1"/>
  <c r="T110" i="1"/>
  <c r="U113" i="1"/>
  <c r="Q111" i="1"/>
  <c r="U115" i="1"/>
  <c r="Q114" i="1"/>
  <c r="Q116" i="1"/>
  <c r="U122" i="1"/>
  <c r="Q119" i="1"/>
  <c r="Q120" i="1"/>
  <c r="T131" i="1"/>
  <c r="Q125" i="1"/>
  <c r="Q129" i="1"/>
  <c r="Q135" i="1"/>
  <c r="Q149" i="1"/>
  <c r="Q159" i="1"/>
  <c r="Q171" i="1"/>
  <c r="Q175" i="1"/>
  <c r="Q179" i="1"/>
  <c r="Q186" i="1"/>
  <c r="Q226" i="1"/>
  <c r="Q230" i="1"/>
  <c r="Q237" i="1"/>
  <c r="Q271" i="1"/>
  <c r="Q338" i="1"/>
  <c r="T280" i="1"/>
  <c r="Q348" i="1"/>
  <c r="Q386" i="1"/>
  <c r="T115" i="1"/>
  <c r="Q117" i="1"/>
  <c r="U131" i="1"/>
  <c r="Q124" i="1"/>
  <c r="Q126" i="1"/>
  <c r="Q128" i="1"/>
  <c r="Q130" i="1"/>
  <c r="T184" i="1"/>
  <c r="Q136" i="1"/>
  <c r="Q146" i="1"/>
  <c r="Q152" i="1"/>
  <c r="Q158" i="1"/>
  <c r="Q160" i="1"/>
  <c r="Q166" i="1"/>
  <c r="Q173" i="1"/>
  <c r="Q177" i="1"/>
  <c r="Q180" i="1"/>
  <c r="Q182" i="1"/>
  <c r="T227" i="1"/>
  <c r="Q225" i="1"/>
  <c r="Q229" i="1"/>
  <c r="S229" i="1" s="1"/>
  <c r="Q231" i="1"/>
  <c r="U240" i="1"/>
  <c r="Q236" i="1"/>
  <c r="Q238" i="1"/>
  <c r="Q247" i="1"/>
  <c r="Q269" i="1"/>
  <c r="Q276" i="1"/>
  <c r="Q283" i="1"/>
  <c r="Q287" i="1"/>
  <c r="Q314" i="1"/>
  <c r="S314" i="1" s="1"/>
  <c r="Q318" i="1"/>
  <c r="Q320" i="1"/>
  <c r="S320" i="1" s="1"/>
  <c r="Q324" i="1"/>
  <c r="S324" i="1" s="1"/>
  <c r="Q361" i="1"/>
  <c r="Q132" i="1"/>
  <c r="U184" i="1"/>
  <c r="U227" i="1"/>
  <c r="Q185" i="1"/>
  <c r="Q187" i="1"/>
  <c r="Q263" i="1"/>
  <c r="T310" i="1"/>
  <c r="Q352" i="1"/>
  <c r="Q369" i="1"/>
  <c r="T357" i="1"/>
  <c r="Q399" i="1"/>
  <c r="Q414" i="1"/>
  <c r="M414" i="1" s="1"/>
  <c r="N414" i="1" s="1"/>
  <c r="T267" i="1"/>
  <c r="Q246" i="1"/>
  <c r="S246" i="1" s="1"/>
  <c r="Q248" i="1"/>
  <c r="Q250" i="1"/>
  <c r="Q268" i="1"/>
  <c r="U280" i="1"/>
  <c r="Q270" i="1"/>
  <c r="Q272" i="1"/>
  <c r="Q282" i="1"/>
  <c r="Q284" i="1"/>
  <c r="Q286" i="1"/>
  <c r="Q288" i="1"/>
  <c r="Q294" i="1"/>
  <c r="U310" i="1"/>
  <c r="Q300" i="1"/>
  <c r="Q302" i="1"/>
  <c r="Q306" i="1"/>
  <c r="Q307" i="1"/>
  <c r="Q346" i="1"/>
  <c r="Q350" i="1"/>
  <c r="Q373" i="1"/>
  <c r="U433" i="1"/>
  <c r="Q417" i="1"/>
  <c r="Q259" i="1"/>
  <c r="T293" i="1"/>
  <c r="Q308" i="1"/>
  <c r="U343" i="1"/>
  <c r="Q311" i="1"/>
  <c r="Q312" i="1"/>
  <c r="S312" i="1" s="1"/>
  <c r="Q323" i="1"/>
  <c r="S323" i="1" s="1"/>
  <c r="Q378" i="1"/>
  <c r="Q309" i="1"/>
  <c r="T343" i="1"/>
  <c r="Q316" i="1"/>
  <c r="Q321" i="1"/>
  <c r="S321" i="1" s="1"/>
  <c r="Q330" i="1"/>
  <c r="Q345" i="1"/>
  <c r="U357" i="1"/>
  <c r="Q347" i="1"/>
  <c r="Q349" i="1"/>
  <c r="Q351" i="1"/>
  <c r="Q353" i="1"/>
  <c r="Q322" i="1"/>
  <c r="S322" i="1" s="1"/>
  <c r="Q326" i="1"/>
  <c r="T403" i="1"/>
  <c r="Q365" i="1"/>
  <c r="Q371" i="1"/>
  <c r="T416" i="1"/>
  <c r="U403" i="1"/>
  <c r="Q358" i="1"/>
  <c r="Q362" i="1"/>
  <c r="Q366" i="1"/>
  <c r="Q370" i="1"/>
  <c r="Q372" i="1"/>
  <c r="Q382" i="1"/>
  <c r="Q394" i="1"/>
  <c r="Q431" i="1"/>
  <c r="Q390" i="1"/>
  <c r="Q413" i="1"/>
  <c r="M413" i="1" s="1"/>
  <c r="N413" i="1" s="1"/>
  <c r="Q435" i="1"/>
  <c r="U416" i="1"/>
  <c r="Q404" i="1"/>
  <c r="Q412" i="1"/>
  <c r="M412" i="1" s="1"/>
  <c r="N412" i="1" s="1"/>
  <c r="Q415" i="1"/>
  <c r="T433" i="1"/>
  <c r="Q421" i="1"/>
  <c r="Q430" i="1"/>
  <c r="Q432" i="1"/>
  <c r="T436" i="1"/>
  <c r="Q426" i="1"/>
  <c r="Q434" i="1"/>
  <c r="U436" i="1"/>
  <c r="K12" i="1"/>
  <c r="L12" i="1" s="1"/>
  <c r="L4" i="1"/>
  <c r="L5" i="1"/>
  <c r="L6" i="1"/>
  <c r="L30" i="1"/>
  <c r="L78" i="1"/>
  <c r="L90" i="1"/>
  <c r="L45" i="1"/>
  <c r="L51" i="1"/>
  <c r="L20" i="1"/>
  <c r="O20" i="1"/>
  <c r="P20" i="1" s="1"/>
  <c r="L58" i="1"/>
  <c r="L86" i="1"/>
  <c r="L82" i="1"/>
  <c r="L99" i="1"/>
  <c r="L8" i="1"/>
  <c r="L60" i="1"/>
  <c r="K80" i="1"/>
  <c r="L80" i="1" s="1"/>
  <c r="L84" i="1"/>
  <c r="L54" i="1"/>
  <c r="L74" i="1"/>
  <c r="L88" i="1"/>
  <c r="L93" i="1"/>
  <c r="L94" i="1"/>
  <c r="L95" i="1"/>
  <c r="L96" i="1"/>
  <c r="L97" i="1"/>
  <c r="L62" i="1"/>
  <c r="L63" i="1"/>
  <c r="K110" i="1"/>
  <c r="L110" i="1" s="1"/>
  <c r="L104" i="1"/>
  <c r="L117" i="1"/>
  <c r="K131" i="1"/>
  <c r="L131" i="1" s="1"/>
  <c r="L124" i="1"/>
  <c r="L196" i="1"/>
  <c r="L197" i="1"/>
  <c r="L204" i="1"/>
  <c r="L217" i="1"/>
  <c r="L245" i="1"/>
  <c r="L282" i="1"/>
  <c r="O297" i="1"/>
  <c r="P297" i="1" s="1"/>
  <c r="L297" i="1"/>
  <c r="L300" i="1"/>
  <c r="L42" i="1"/>
  <c r="K48" i="1"/>
  <c r="L75" i="1"/>
  <c r="L168" i="1"/>
  <c r="L221" i="1"/>
  <c r="O221" i="1"/>
  <c r="P221" i="1" s="1"/>
  <c r="L225" i="1"/>
  <c r="L230" i="1"/>
  <c r="L9" i="1"/>
  <c r="L26" i="1"/>
  <c r="L27" i="1"/>
  <c r="Q41" i="1"/>
  <c r="L37" i="1"/>
  <c r="L38" i="1"/>
  <c r="L43" i="1"/>
  <c r="L44" i="1"/>
  <c r="L47" i="1"/>
  <c r="L53" i="1"/>
  <c r="L55" i="1"/>
  <c r="L57" i="1"/>
  <c r="M67" i="1"/>
  <c r="L72" i="1"/>
  <c r="L73" i="1"/>
  <c r="L76" i="1"/>
  <c r="L77" i="1"/>
  <c r="L107" i="1"/>
  <c r="L114" i="1"/>
  <c r="L125" i="1"/>
  <c r="L136" i="1"/>
  <c r="L141" i="1"/>
  <c r="S153" i="1"/>
  <c r="M153" i="1"/>
  <c r="N153" i="1" s="1"/>
  <c r="L160" i="1"/>
  <c r="L192" i="1"/>
  <c r="L226" i="1"/>
  <c r="O246" i="1"/>
  <c r="P246" i="1" s="1"/>
  <c r="L246" i="1"/>
  <c r="L316" i="1"/>
  <c r="L36" i="1"/>
  <c r="L46" i="1"/>
  <c r="L79" i="1"/>
  <c r="L152" i="1"/>
  <c r="L222" i="1"/>
  <c r="L423" i="1"/>
  <c r="O423" i="1"/>
  <c r="P423" i="1" s="1"/>
  <c r="L11" i="1"/>
  <c r="L16" i="1"/>
  <c r="L18" i="1"/>
  <c r="L25" i="1"/>
  <c r="K39" i="1"/>
  <c r="L39" i="1" s="1"/>
  <c r="K41" i="1"/>
  <c r="L41" i="1" s="1"/>
  <c r="M40" i="1"/>
  <c r="O40" i="1" s="1"/>
  <c r="L61" i="1"/>
  <c r="M91" i="1"/>
  <c r="N91" i="1" s="1"/>
  <c r="L108" i="1"/>
  <c r="O108" i="1"/>
  <c r="P108" i="1" s="1"/>
  <c r="L112" i="1"/>
  <c r="L116" i="1"/>
  <c r="L126" i="1"/>
  <c r="L200" i="1"/>
  <c r="M211" i="1"/>
  <c r="N211" i="1" s="1"/>
  <c r="S211" i="1"/>
  <c r="L213" i="1"/>
  <c r="O213" i="1"/>
  <c r="P213" i="1" s="1"/>
  <c r="L214" i="1"/>
  <c r="L251" i="1"/>
  <c r="K113" i="1"/>
  <c r="L113" i="1" s="1"/>
  <c r="L111" i="1"/>
  <c r="L144" i="1"/>
  <c r="L145" i="1"/>
  <c r="L149" i="1"/>
  <c r="O151" i="1"/>
  <c r="P151" i="1" s="1"/>
  <c r="L165" i="1"/>
  <c r="O165" i="1"/>
  <c r="P165" i="1" s="1"/>
  <c r="L167" i="1"/>
  <c r="L171" i="1"/>
  <c r="L175" i="1"/>
  <c r="L179" i="1"/>
  <c r="L185" i="1"/>
  <c r="S193" i="1"/>
  <c r="M193" i="1"/>
  <c r="N193" i="1" s="1"/>
  <c r="L195" i="1"/>
  <c r="O199" i="1"/>
  <c r="P199" i="1" s="1"/>
  <c r="L206" i="1"/>
  <c r="L224" i="1"/>
  <c r="K227" i="1"/>
  <c r="L227" i="1" s="1"/>
  <c r="K235" i="1"/>
  <c r="L235" i="1" s="1"/>
  <c r="L228" i="1"/>
  <c r="L231" i="1"/>
  <c r="S232" i="1"/>
  <c r="M232" i="1"/>
  <c r="N232" i="1" s="1"/>
  <c r="L244" i="1"/>
  <c r="O289" i="1"/>
  <c r="P289" i="1" s="1"/>
  <c r="N289" i="1"/>
  <c r="L290" i="1"/>
  <c r="O290" i="1"/>
  <c r="P290" i="1" s="1"/>
  <c r="L375" i="1"/>
  <c r="L376" i="1"/>
  <c r="L134" i="1"/>
  <c r="O134" i="1"/>
  <c r="P134" i="1" s="1"/>
  <c r="M139" i="1"/>
  <c r="N139" i="1" s="1"/>
  <c r="S139" i="1"/>
  <c r="S141" i="1"/>
  <c r="M141" i="1"/>
  <c r="N141" i="1" s="1"/>
  <c r="L148" i="1"/>
  <c r="L150" i="1"/>
  <c r="S154" i="1"/>
  <c r="M154" i="1"/>
  <c r="N154" i="1" s="1"/>
  <c r="L170" i="1"/>
  <c r="L172" i="1"/>
  <c r="L174" i="1"/>
  <c r="L176" i="1"/>
  <c r="O176" i="1"/>
  <c r="P176" i="1" s="1"/>
  <c r="L178" i="1"/>
  <c r="L180" i="1"/>
  <c r="S201" i="1"/>
  <c r="M201" i="1"/>
  <c r="N201" i="1" s="1"/>
  <c r="L203" i="1"/>
  <c r="L210" i="1"/>
  <c r="L236" i="1"/>
  <c r="L237" i="1"/>
  <c r="L250" i="1"/>
  <c r="L268" i="1"/>
  <c r="K280" i="1"/>
  <c r="L280" i="1" s="1"/>
  <c r="L326" i="1"/>
  <c r="R123" i="1"/>
  <c r="L128" i="1"/>
  <c r="L130" i="1"/>
  <c r="L135" i="1"/>
  <c r="M143" i="1"/>
  <c r="N143" i="1" s="1"/>
  <c r="S143" i="1"/>
  <c r="S145" i="1"/>
  <c r="M145" i="1"/>
  <c r="N145" i="1" s="1"/>
  <c r="L147" i="1"/>
  <c r="L157" i="1"/>
  <c r="L159" i="1"/>
  <c r="L163" i="1"/>
  <c r="L169" i="1"/>
  <c r="L183" i="1"/>
  <c r="L209" i="1"/>
  <c r="L223" i="1"/>
  <c r="S233" i="1"/>
  <c r="N233" i="1"/>
  <c r="L238" i="1"/>
  <c r="L243" i="1"/>
  <c r="M256" i="1"/>
  <c r="N256" i="1" s="1"/>
  <c r="S256" i="1"/>
  <c r="M292" i="1"/>
  <c r="N292" i="1" s="1"/>
  <c r="S292" i="1"/>
  <c r="L139" i="1"/>
  <c r="L143" i="1"/>
  <c r="O207" i="1"/>
  <c r="P207" i="1" s="1"/>
  <c r="L211" i="1"/>
  <c r="M257" i="1"/>
  <c r="N257" i="1" s="1"/>
  <c r="S257" i="1"/>
  <c r="L260" i="1"/>
  <c r="L261" i="1"/>
  <c r="O261" i="1"/>
  <c r="P261" i="1" s="1"/>
  <c r="L262" i="1"/>
  <c r="L286" i="1"/>
  <c r="S298" i="1"/>
  <c r="N298" i="1"/>
  <c r="O312" i="1"/>
  <c r="P312" i="1" s="1"/>
  <c r="L312" i="1"/>
  <c r="L363" i="1"/>
  <c r="L412" i="1"/>
  <c r="L414" i="1"/>
  <c r="K121" i="1"/>
  <c r="L129" i="1"/>
  <c r="K184" i="1"/>
  <c r="L184" i="1" s="1"/>
  <c r="L132" i="1"/>
  <c r="L187" i="1"/>
  <c r="L208" i="1"/>
  <c r="L219" i="1"/>
  <c r="O252" i="1"/>
  <c r="P252" i="1" s="1"/>
  <c r="L252" i="1"/>
  <c r="M258" i="1"/>
  <c r="N258" i="1" s="1"/>
  <c r="S258" i="1"/>
  <c r="L272" i="1"/>
  <c r="O291" i="1"/>
  <c r="P291" i="1" s="1"/>
  <c r="L291" i="1"/>
  <c r="L302" i="1"/>
  <c r="L327" i="1"/>
  <c r="L328" i="1"/>
  <c r="L329" i="1"/>
  <c r="S359" i="1"/>
  <c r="M359" i="1"/>
  <c r="N359" i="1" s="1"/>
  <c r="L398" i="1"/>
  <c r="L256" i="1"/>
  <c r="L257" i="1"/>
  <c r="L258" i="1"/>
  <c r="L259" i="1"/>
  <c r="O279" i="1"/>
  <c r="P279" i="1" s="1"/>
  <c r="K293" i="1"/>
  <c r="L293" i="1" s="1"/>
  <c r="L292" i="1"/>
  <c r="R344" i="1"/>
  <c r="S319" i="1"/>
  <c r="L332" i="1"/>
  <c r="L334" i="1"/>
  <c r="L342" i="1"/>
  <c r="L349" i="1"/>
  <c r="S355" i="1"/>
  <c r="M355" i="1"/>
  <c r="N355" i="1" s="1"/>
  <c r="K403" i="1"/>
  <c r="L403" i="1" s="1"/>
  <c r="L358" i="1"/>
  <c r="L371" i="1"/>
  <c r="L387" i="1"/>
  <c r="K239" i="1"/>
  <c r="K240" i="1" s="1"/>
  <c r="K242" i="1"/>
  <c r="L255" i="1"/>
  <c r="L273" i="1"/>
  <c r="L274" i="1"/>
  <c r="L275" i="1"/>
  <c r="L298" i="1"/>
  <c r="S304" i="1"/>
  <c r="M304" i="1"/>
  <c r="L309" i="1"/>
  <c r="L321" i="1"/>
  <c r="O321" i="1"/>
  <c r="P321" i="1" s="1"/>
  <c r="O323" i="1"/>
  <c r="P323" i="1" s="1"/>
  <c r="L323" i="1"/>
  <c r="L325" i="1"/>
  <c r="O325" i="1"/>
  <c r="P325" i="1" s="1"/>
  <c r="L333" i="1"/>
  <c r="O333" i="1"/>
  <c r="P333" i="1" s="1"/>
  <c r="L336" i="1"/>
  <c r="M339" i="1"/>
  <c r="N339" i="1" s="1"/>
  <c r="S339" i="1"/>
  <c r="O341" i="1"/>
  <c r="P341" i="1" s="1"/>
  <c r="L362" i="1"/>
  <c r="L393" i="1"/>
  <c r="R241" i="1"/>
  <c r="L264" i="1"/>
  <c r="L265" i="1"/>
  <c r="L266" i="1"/>
  <c r="L294" i="1"/>
  <c r="L313" i="1"/>
  <c r="L324" i="1"/>
  <c r="O324" i="1"/>
  <c r="P324" i="1" s="1"/>
  <c r="L345" i="1"/>
  <c r="L353" i="1"/>
  <c r="L370" i="1"/>
  <c r="L391" i="1"/>
  <c r="K339" i="1"/>
  <c r="S368" i="1"/>
  <c r="M368" i="1"/>
  <c r="N368" i="1" s="1"/>
  <c r="L372" i="1"/>
  <c r="L380" i="1"/>
  <c r="L390" i="1"/>
  <c r="L415" i="1"/>
  <c r="L322" i="1"/>
  <c r="K337" i="1"/>
  <c r="S337" i="1"/>
  <c r="L346" i="1"/>
  <c r="L350" i="1"/>
  <c r="L355" i="1"/>
  <c r="L359" i="1"/>
  <c r="L361" i="1"/>
  <c r="L365" i="1"/>
  <c r="L377" i="1"/>
  <c r="O377" i="1"/>
  <c r="P377" i="1" s="1"/>
  <c r="L386" i="1"/>
  <c r="L389" i="1"/>
  <c r="L418" i="1"/>
  <c r="O418" i="1"/>
  <c r="P418" i="1" s="1"/>
  <c r="K306" i="1"/>
  <c r="K310" i="1" s="1"/>
  <c r="L310" i="1" s="1"/>
  <c r="L340" i="1"/>
  <c r="K348" i="1"/>
  <c r="K352" i="1"/>
  <c r="L364" i="1"/>
  <c r="L366" i="1"/>
  <c r="S367" i="1"/>
  <c r="M367" i="1"/>
  <c r="N367" i="1" s="1"/>
  <c r="L382" i="1"/>
  <c r="O383" i="1"/>
  <c r="P383" i="1" s="1"/>
  <c r="N383" i="1"/>
  <c r="L388" i="1"/>
  <c r="L396" i="1"/>
  <c r="L408" i="1"/>
  <c r="L424" i="1"/>
  <c r="O424" i="1"/>
  <c r="P424" i="1" s="1"/>
  <c r="K354" i="1"/>
  <c r="K356" i="1"/>
  <c r="L430" i="1"/>
  <c r="S396" i="1"/>
  <c r="M396" i="1"/>
  <c r="N396" i="1" s="1"/>
  <c r="S398" i="1"/>
  <c r="M398" i="1"/>
  <c r="N398" i="1" s="1"/>
  <c r="S402" i="1"/>
  <c r="L404" i="1"/>
  <c r="K416" i="1"/>
  <c r="L416" i="1" s="1"/>
  <c r="L410" i="1"/>
  <c r="L417" i="1"/>
  <c r="L422" i="1"/>
  <c r="L413" i="1"/>
  <c r="L427" i="1"/>
  <c r="K428" i="1"/>
  <c r="L432" i="1"/>
  <c r="L411" i="1"/>
  <c r="O411" i="1"/>
  <c r="P411" i="1" s="1"/>
  <c r="K420" i="1"/>
  <c r="L421" i="1"/>
  <c r="K425" i="1"/>
  <c r="K431" i="1"/>
  <c r="K436" i="1"/>
  <c r="O19" i="1" l="1"/>
  <c r="P19" i="1" s="1"/>
  <c r="K59" i="1"/>
  <c r="L59" i="1" s="1"/>
  <c r="K29" i="1"/>
  <c r="L29" i="1" s="1"/>
  <c r="L34" i="1"/>
  <c r="O262" i="1"/>
  <c r="P262" i="1" s="1"/>
  <c r="N296" i="1"/>
  <c r="O384" i="1"/>
  <c r="P384" i="1" s="1"/>
  <c r="O163" i="1"/>
  <c r="P163" i="1" s="1"/>
  <c r="O429" i="1"/>
  <c r="P429" i="1" s="1"/>
  <c r="O210" i="1"/>
  <c r="P210" i="1" s="1"/>
  <c r="O99" i="1"/>
  <c r="P99" i="1" s="1"/>
  <c r="O388" i="1"/>
  <c r="P388" i="1" s="1"/>
  <c r="O224" i="1"/>
  <c r="P224" i="1" s="1"/>
  <c r="O222" i="1"/>
  <c r="P222" i="1" s="1"/>
  <c r="O95" i="1"/>
  <c r="P95" i="1" s="1"/>
  <c r="O51" i="1"/>
  <c r="P51" i="1" s="1"/>
  <c r="O196" i="1"/>
  <c r="P196" i="1" s="1"/>
  <c r="O407" i="1"/>
  <c r="P407" i="1" s="1"/>
  <c r="O313" i="1"/>
  <c r="P313" i="1" s="1"/>
  <c r="O375" i="1"/>
  <c r="P375" i="1" s="1"/>
  <c r="O192" i="1"/>
  <c r="P192" i="1" s="1"/>
  <c r="O332" i="1"/>
  <c r="P332" i="1" s="1"/>
  <c r="O217" i="1"/>
  <c r="P217" i="1" s="1"/>
  <c r="O156" i="1"/>
  <c r="P156" i="1" s="1"/>
  <c r="O220" i="1"/>
  <c r="P220" i="1" s="1"/>
  <c r="O194" i="1"/>
  <c r="P194" i="1" s="1"/>
  <c r="O16" i="1"/>
  <c r="P16" i="1" s="1"/>
  <c r="O342" i="1"/>
  <c r="P342" i="1" s="1"/>
  <c r="O139" i="1"/>
  <c r="P139" i="1" s="1"/>
  <c r="O209" i="1"/>
  <c r="P209" i="1" s="1"/>
  <c r="O54" i="1"/>
  <c r="P54" i="1" s="1"/>
  <c r="O327" i="1"/>
  <c r="P327" i="1" s="1"/>
  <c r="O204" i="1"/>
  <c r="P204" i="1" s="1"/>
  <c r="O56" i="1"/>
  <c r="P56" i="1" s="1"/>
  <c r="N305" i="1"/>
  <c r="N329" i="1"/>
  <c r="O202" i="1"/>
  <c r="P202" i="1" s="1"/>
  <c r="N24" i="1"/>
  <c r="O24" i="1"/>
  <c r="P24" i="1" s="1"/>
  <c r="O303" i="1"/>
  <c r="P303" i="1" s="1"/>
  <c r="N303" i="1"/>
  <c r="O427" i="1"/>
  <c r="P427" i="1" s="1"/>
  <c r="O214" i="1"/>
  <c r="P214" i="1" s="1"/>
  <c r="O216" i="1"/>
  <c r="P216" i="1" s="1"/>
  <c r="N409" i="1"/>
  <c r="O218" i="1"/>
  <c r="P218" i="1" s="1"/>
  <c r="O379" i="1"/>
  <c r="P379" i="1" s="1"/>
  <c r="O170" i="1"/>
  <c r="P170" i="1" s="1"/>
  <c r="O52" i="1"/>
  <c r="P52" i="1" s="1"/>
  <c r="O22" i="1"/>
  <c r="P22" i="1" s="1"/>
  <c r="O208" i="1"/>
  <c r="P208" i="1" s="1"/>
  <c r="S300" i="1"/>
  <c r="N21" i="1"/>
  <c r="O21" i="1"/>
  <c r="P21" i="1" s="1"/>
  <c r="O18" i="1"/>
  <c r="P18" i="1" s="1"/>
  <c r="O336" i="1"/>
  <c r="P336" i="1" s="1"/>
  <c r="O395" i="1"/>
  <c r="P395" i="1" s="1"/>
  <c r="O200" i="1"/>
  <c r="P200" i="1" s="1"/>
  <c r="O15" i="1"/>
  <c r="P15" i="1" s="1"/>
  <c r="O13" i="1"/>
  <c r="P13" i="1" s="1"/>
  <c r="O198" i="1"/>
  <c r="P198" i="1" s="1"/>
  <c r="O266" i="1"/>
  <c r="P266" i="1" s="1"/>
  <c r="O277" i="1"/>
  <c r="P277" i="1" s="1"/>
  <c r="O169" i="1"/>
  <c r="P169" i="1" s="1"/>
  <c r="O157" i="1"/>
  <c r="P157" i="1" s="1"/>
  <c r="O206" i="1"/>
  <c r="P206" i="1" s="1"/>
  <c r="O191" i="1"/>
  <c r="P191" i="1" s="1"/>
  <c r="O96" i="1"/>
  <c r="P96" i="1" s="1"/>
  <c r="O410" i="1"/>
  <c r="P410" i="1" s="1"/>
  <c r="O212" i="1"/>
  <c r="P212" i="1" s="1"/>
  <c r="O101" i="1"/>
  <c r="P101" i="1" s="1"/>
  <c r="O118" i="1"/>
  <c r="P118" i="1" s="1"/>
  <c r="O148" i="1"/>
  <c r="P148" i="1" s="1"/>
  <c r="O273" i="1"/>
  <c r="P273" i="1" s="1"/>
  <c r="O331" i="1"/>
  <c r="P331" i="1" s="1"/>
  <c r="O328" i="1"/>
  <c r="P328" i="1" s="1"/>
  <c r="O195" i="1"/>
  <c r="P195" i="1" s="1"/>
  <c r="O103" i="1"/>
  <c r="P103" i="1" s="1"/>
  <c r="O408" i="1"/>
  <c r="P408" i="1" s="1"/>
  <c r="O364" i="1"/>
  <c r="P364" i="1" s="1"/>
  <c r="O389" i="1"/>
  <c r="P389" i="1" s="1"/>
  <c r="O393" i="1"/>
  <c r="P393" i="1" s="1"/>
  <c r="O292" i="1"/>
  <c r="P292" i="1" s="1"/>
  <c r="O275" i="1"/>
  <c r="P275" i="1" s="1"/>
  <c r="O274" i="1"/>
  <c r="P274" i="1" s="1"/>
  <c r="O258" i="1"/>
  <c r="P258" i="1" s="1"/>
  <c r="O193" i="1"/>
  <c r="P193" i="1" s="1"/>
  <c r="O164" i="1"/>
  <c r="P164" i="1" s="1"/>
  <c r="O153" i="1"/>
  <c r="P153" i="1" s="1"/>
  <c r="O413" i="1"/>
  <c r="P413" i="1" s="1"/>
  <c r="O264" i="1"/>
  <c r="P264" i="1" s="1"/>
  <c r="O94" i="1"/>
  <c r="P94" i="1" s="1"/>
  <c r="O278" i="1"/>
  <c r="P278" i="1" s="1"/>
  <c r="O232" i="1"/>
  <c r="P232" i="1" s="1"/>
  <c r="O142" i="1"/>
  <c r="P142" i="1" s="1"/>
  <c r="O112" i="1"/>
  <c r="P112" i="1" s="1"/>
  <c r="O188" i="1"/>
  <c r="P188" i="1" s="1"/>
  <c r="O61" i="1"/>
  <c r="P61" i="1" s="1"/>
  <c r="O397" i="1"/>
  <c r="P397" i="1" s="1"/>
  <c r="O265" i="1"/>
  <c r="P265" i="1" s="1"/>
  <c r="O299" i="1"/>
  <c r="P299" i="1" s="1"/>
  <c r="O201" i="1"/>
  <c r="P201" i="1" s="1"/>
  <c r="O412" i="1"/>
  <c r="P412" i="1" s="1"/>
  <c r="O189" i="1"/>
  <c r="P189" i="1" s="1"/>
  <c r="O93" i="1"/>
  <c r="P93" i="1" s="1"/>
  <c r="N23" i="1"/>
  <c r="O301" i="1"/>
  <c r="P301" i="1" s="1"/>
  <c r="O174" i="1"/>
  <c r="P174" i="1" s="1"/>
  <c r="O376" i="1"/>
  <c r="P376" i="1" s="1"/>
  <c r="O168" i="1"/>
  <c r="P168" i="1" s="1"/>
  <c r="O340" i="1"/>
  <c r="P340" i="1" s="1"/>
  <c r="O219" i="1"/>
  <c r="P219" i="1" s="1"/>
  <c r="O172" i="1"/>
  <c r="P172" i="1" s="1"/>
  <c r="O380" i="1"/>
  <c r="P380" i="1" s="1"/>
  <c r="O205" i="1"/>
  <c r="P205" i="1" s="1"/>
  <c r="O367" i="1"/>
  <c r="P367" i="1" s="1"/>
  <c r="O260" i="1"/>
  <c r="P260" i="1" s="1"/>
  <c r="O233" i="1"/>
  <c r="P233" i="1" s="1"/>
  <c r="O197" i="1"/>
  <c r="P197" i="1" s="1"/>
  <c r="N385" i="1"/>
  <c r="O385" i="1"/>
  <c r="P385" i="1" s="1"/>
  <c r="O257" i="1"/>
  <c r="P257" i="1" s="1"/>
  <c r="O183" i="1"/>
  <c r="P183" i="1" s="1"/>
  <c r="O167" i="1"/>
  <c r="P167" i="1" s="1"/>
  <c r="O317" i="1"/>
  <c r="P317" i="1" s="1"/>
  <c r="O140" i="1"/>
  <c r="P140" i="1" s="1"/>
  <c r="O387" i="1"/>
  <c r="P387" i="1" s="1"/>
  <c r="O150" i="1"/>
  <c r="P150" i="1" s="1"/>
  <c r="O251" i="1"/>
  <c r="P251" i="1" s="1"/>
  <c r="T437" i="1"/>
  <c r="T344" i="1"/>
  <c r="U123" i="1"/>
  <c r="O406" i="1"/>
  <c r="P406" i="1" s="1"/>
  <c r="N374" i="1"/>
  <c r="O374" i="1"/>
  <c r="P374" i="1" s="1"/>
  <c r="N66" i="1"/>
  <c r="O66" i="1"/>
  <c r="P66" i="1" s="1"/>
  <c r="O405" i="1"/>
  <c r="P405" i="1" s="1"/>
  <c r="O359" i="1"/>
  <c r="P359" i="1" s="1"/>
  <c r="O363" i="1"/>
  <c r="P363" i="1" s="1"/>
  <c r="O154" i="1"/>
  <c r="P154" i="1" s="1"/>
  <c r="O203" i="1"/>
  <c r="P203" i="1" s="1"/>
  <c r="N315" i="1"/>
  <c r="O315" i="1"/>
  <c r="P315" i="1" s="1"/>
  <c r="O144" i="1"/>
  <c r="P144" i="1" s="1"/>
  <c r="K343" i="1"/>
  <c r="O355" i="1"/>
  <c r="P355" i="1" s="1"/>
  <c r="O391" i="1"/>
  <c r="P391" i="1" s="1"/>
  <c r="R438" i="1"/>
  <c r="O298" i="1"/>
  <c r="P298" i="1" s="1"/>
  <c r="O398" i="1"/>
  <c r="P398" i="1" s="1"/>
  <c r="O141" i="1"/>
  <c r="P141" i="1" s="1"/>
  <c r="N381" i="1"/>
  <c r="O381" i="1"/>
  <c r="P381" i="1" s="1"/>
  <c r="N360" i="1"/>
  <c r="O360" i="1"/>
  <c r="P360" i="1" s="1"/>
  <c r="O162" i="1"/>
  <c r="P162" i="1" s="1"/>
  <c r="N162" i="1"/>
  <c r="O147" i="1"/>
  <c r="P147" i="1" s="1"/>
  <c r="O178" i="1"/>
  <c r="P178" i="1" s="1"/>
  <c r="O145" i="1"/>
  <c r="P145" i="1" s="1"/>
  <c r="O392" i="1"/>
  <c r="P392" i="1" s="1"/>
  <c r="N392" i="1"/>
  <c r="O105" i="1"/>
  <c r="P105" i="1" s="1"/>
  <c r="O17" i="1"/>
  <c r="P17" i="1" s="1"/>
  <c r="O41" i="1"/>
  <c r="P41" i="1" s="1"/>
  <c r="P40" i="1"/>
  <c r="L240" i="1"/>
  <c r="K241" i="1"/>
  <c r="L241" i="1" s="1"/>
  <c r="O334" i="1"/>
  <c r="P334" i="1" s="1"/>
  <c r="S431" i="1"/>
  <c r="M431" i="1"/>
  <c r="N431" i="1" s="1"/>
  <c r="M306" i="1"/>
  <c r="N306" i="1" s="1"/>
  <c r="S306" i="1"/>
  <c r="S187" i="1"/>
  <c r="M187" i="1"/>
  <c r="S318" i="1"/>
  <c r="M318" i="1"/>
  <c r="S276" i="1"/>
  <c r="M276" i="1"/>
  <c r="Q240" i="1"/>
  <c r="M236" i="1"/>
  <c r="S236" i="1"/>
  <c r="M225" i="1"/>
  <c r="S225" i="1"/>
  <c r="M177" i="1"/>
  <c r="S177" i="1"/>
  <c r="M158" i="1"/>
  <c r="S158" i="1"/>
  <c r="S124" i="1"/>
  <c r="M124" i="1"/>
  <c r="Q131" i="1"/>
  <c r="S271" i="1"/>
  <c r="M271" i="1"/>
  <c r="M77" i="1"/>
  <c r="S77" i="1"/>
  <c r="M46" i="1"/>
  <c r="S46" i="1"/>
  <c r="M100" i="1"/>
  <c r="S100" i="1"/>
  <c r="M86" i="1"/>
  <c r="S86" i="1"/>
  <c r="Q267" i="1"/>
  <c r="M242" i="1"/>
  <c r="O242" i="1" s="1"/>
  <c r="S242" i="1"/>
  <c r="S223" i="1"/>
  <c r="M223" i="1"/>
  <c r="S7" i="1"/>
  <c r="M7" i="1"/>
  <c r="S76" i="1"/>
  <c r="M76" i="1"/>
  <c r="S85" i="1"/>
  <c r="M85" i="1"/>
  <c r="L431" i="1"/>
  <c r="O420" i="1"/>
  <c r="P420" i="1" s="1"/>
  <c r="L420" i="1"/>
  <c r="O402" i="1"/>
  <c r="P402" i="1" s="1"/>
  <c r="N402" i="1"/>
  <c r="O356" i="1"/>
  <c r="P356" i="1" s="1"/>
  <c r="L356" i="1"/>
  <c r="L352" i="1"/>
  <c r="N304" i="1"/>
  <c r="O304" i="1"/>
  <c r="P304" i="1" s="1"/>
  <c r="O121" i="1"/>
  <c r="P121" i="1" s="1"/>
  <c r="L121" i="1"/>
  <c r="O91" i="1"/>
  <c r="P91" i="1" s="1"/>
  <c r="U241" i="1"/>
  <c r="M173" i="1"/>
  <c r="S173" i="1"/>
  <c r="M130" i="1"/>
  <c r="S130" i="1"/>
  <c r="S348" i="1"/>
  <c r="M348" i="1"/>
  <c r="N348" i="1" s="1"/>
  <c r="S179" i="1"/>
  <c r="M179" i="1"/>
  <c r="S149" i="1"/>
  <c r="M149" i="1"/>
  <c r="S116" i="1"/>
  <c r="M116" i="1"/>
  <c r="Q122" i="1"/>
  <c r="S75" i="1"/>
  <c r="M75" i="1"/>
  <c r="Q39" i="1"/>
  <c r="S36" i="1"/>
  <c r="M36" i="1"/>
  <c r="S25" i="1"/>
  <c r="M25" i="1"/>
  <c r="M109" i="1"/>
  <c r="S109" i="1"/>
  <c r="M84" i="1"/>
  <c r="S84" i="1"/>
  <c r="M32" i="1"/>
  <c r="S32" i="1"/>
  <c r="S239" i="1"/>
  <c r="M239" i="1"/>
  <c r="N239" i="1" s="1"/>
  <c r="S161" i="1"/>
  <c r="M161" i="1"/>
  <c r="S28" i="1"/>
  <c r="M28" i="1"/>
  <c r="Q12" i="1"/>
  <c r="S4" i="1"/>
  <c r="M4" i="1"/>
  <c r="S72" i="1"/>
  <c r="M72" i="1"/>
  <c r="M5" i="1"/>
  <c r="S5" i="1"/>
  <c r="S50" i="1"/>
  <c r="Q59" i="1"/>
  <c r="M50" i="1"/>
  <c r="O354" i="1"/>
  <c r="P354" i="1" s="1"/>
  <c r="L354" i="1"/>
  <c r="L348" i="1"/>
  <c r="O414" i="1"/>
  <c r="P414" i="1" s="1"/>
  <c r="O211" i="1"/>
  <c r="P211" i="1" s="1"/>
  <c r="O67" i="1"/>
  <c r="P67" i="1" s="1"/>
  <c r="N67" i="1"/>
  <c r="S434" i="1"/>
  <c r="M434" i="1"/>
  <c r="Q436" i="1"/>
  <c r="M430" i="1"/>
  <c r="S430" i="1"/>
  <c r="M382" i="1"/>
  <c r="S382" i="1"/>
  <c r="M362" i="1"/>
  <c r="S362" i="1"/>
  <c r="S371" i="1"/>
  <c r="M371" i="1"/>
  <c r="M347" i="1"/>
  <c r="S347" i="1"/>
  <c r="S378" i="1"/>
  <c r="M378" i="1"/>
  <c r="U344" i="1"/>
  <c r="Q433" i="1"/>
  <c r="S417" i="1"/>
  <c r="M417" i="1"/>
  <c r="S346" i="1"/>
  <c r="M346" i="1"/>
  <c r="M286" i="1"/>
  <c r="S286" i="1"/>
  <c r="M270" i="1"/>
  <c r="S270" i="1"/>
  <c r="M248" i="1"/>
  <c r="S248" i="1"/>
  <c r="S399" i="1"/>
  <c r="S287" i="1"/>
  <c r="M287" i="1"/>
  <c r="S247" i="1"/>
  <c r="M247" i="1"/>
  <c r="M231" i="1"/>
  <c r="S231" i="1"/>
  <c r="M182" i="1"/>
  <c r="S182" i="1"/>
  <c r="M166" i="1"/>
  <c r="S166" i="1"/>
  <c r="M146" i="1"/>
  <c r="S146" i="1"/>
  <c r="S128" i="1"/>
  <c r="M128" i="1"/>
  <c r="S117" i="1"/>
  <c r="M117" i="1"/>
  <c r="S230" i="1"/>
  <c r="M230" i="1"/>
  <c r="S175" i="1"/>
  <c r="M175" i="1"/>
  <c r="S135" i="1"/>
  <c r="M135" i="1"/>
  <c r="M120" i="1"/>
  <c r="S120" i="1"/>
  <c r="Q115" i="1"/>
  <c r="S114" i="1"/>
  <c r="S115" i="1" s="1"/>
  <c r="M114" i="1"/>
  <c r="M73" i="1"/>
  <c r="S73" i="1"/>
  <c r="M53" i="1"/>
  <c r="S53" i="1"/>
  <c r="S42" i="1"/>
  <c r="M42" i="1"/>
  <c r="Q48" i="1"/>
  <c r="S285" i="1"/>
  <c r="M285" i="1"/>
  <c r="S127" i="1"/>
  <c r="M127" i="1"/>
  <c r="M107" i="1"/>
  <c r="S107" i="1"/>
  <c r="M90" i="1"/>
  <c r="S90" i="1"/>
  <c r="M82" i="1"/>
  <c r="S82" i="1"/>
  <c r="T49" i="1"/>
  <c r="S8" i="1"/>
  <c r="M8" i="1"/>
  <c r="S133" i="1"/>
  <c r="M133" i="1"/>
  <c r="S155" i="1"/>
  <c r="M155" i="1"/>
  <c r="S11" i="1"/>
  <c r="M11" i="1"/>
  <c r="S26" i="1"/>
  <c r="M26" i="1"/>
  <c r="S58" i="1"/>
  <c r="M58" i="1"/>
  <c r="S87" i="1"/>
  <c r="M87" i="1"/>
  <c r="S69" i="1"/>
  <c r="M69" i="1"/>
  <c r="S43" i="1"/>
  <c r="M43" i="1"/>
  <c r="S422" i="1"/>
  <c r="M422" i="1"/>
  <c r="S33" i="1"/>
  <c r="M33" i="1"/>
  <c r="S68" i="1"/>
  <c r="M68" i="1"/>
  <c r="O401" i="1"/>
  <c r="P401" i="1" s="1"/>
  <c r="N401" i="1"/>
  <c r="L337" i="1"/>
  <c r="O337" i="1"/>
  <c r="P337" i="1" s="1"/>
  <c r="L239" i="1"/>
  <c r="M370" i="1"/>
  <c r="S370" i="1"/>
  <c r="M351" i="1"/>
  <c r="S351" i="1"/>
  <c r="M345" i="1"/>
  <c r="Q357" i="1"/>
  <c r="S345" i="1"/>
  <c r="S373" i="1"/>
  <c r="M373" i="1"/>
  <c r="M294" i="1"/>
  <c r="S294" i="1"/>
  <c r="Q310" i="1"/>
  <c r="M282" i="1"/>
  <c r="S282" i="1"/>
  <c r="M268" i="1"/>
  <c r="Q280" i="1"/>
  <c r="S268" i="1"/>
  <c r="S369" i="1"/>
  <c r="M369" i="1"/>
  <c r="S132" i="1"/>
  <c r="Q184" i="1"/>
  <c r="M132" i="1"/>
  <c r="S386" i="1"/>
  <c r="M386" i="1"/>
  <c r="S186" i="1"/>
  <c r="M186" i="1"/>
  <c r="S159" i="1"/>
  <c r="M159" i="1"/>
  <c r="S125" i="1"/>
  <c r="M125" i="1"/>
  <c r="S111" i="1"/>
  <c r="S113" i="1" s="1"/>
  <c r="Q113" i="1"/>
  <c r="M111" i="1"/>
  <c r="M63" i="1"/>
  <c r="S63" i="1"/>
  <c r="M38" i="1"/>
  <c r="S38" i="1"/>
  <c r="M34" i="1"/>
  <c r="S34" i="1"/>
  <c r="S249" i="1"/>
  <c r="M249" i="1"/>
  <c r="S64" i="1"/>
  <c r="M64" i="1"/>
  <c r="S98" i="1"/>
  <c r="M98" i="1"/>
  <c r="S106" i="1"/>
  <c r="M106" i="1"/>
  <c r="S55" i="1"/>
  <c r="M55" i="1"/>
  <c r="S31" i="1"/>
  <c r="M31" i="1"/>
  <c r="L436" i="1"/>
  <c r="L306" i="1"/>
  <c r="L339" i="1"/>
  <c r="O339" i="1"/>
  <c r="P339" i="1" s="1"/>
  <c r="N40" i="1"/>
  <c r="M41" i="1"/>
  <c r="N41" i="1" s="1"/>
  <c r="U437" i="1"/>
  <c r="M432" i="1"/>
  <c r="S432" i="1"/>
  <c r="M415" i="1"/>
  <c r="S415" i="1"/>
  <c r="S435" i="1"/>
  <c r="M435" i="1"/>
  <c r="S394" i="1"/>
  <c r="M394" i="1"/>
  <c r="M366" i="1"/>
  <c r="S366" i="1"/>
  <c r="M326" i="1"/>
  <c r="S326" i="1"/>
  <c r="M349" i="1"/>
  <c r="S349" i="1"/>
  <c r="M330" i="1"/>
  <c r="S330" i="1"/>
  <c r="M309" i="1"/>
  <c r="S309" i="1"/>
  <c r="S311" i="1"/>
  <c r="M311" i="1"/>
  <c r="Q343" i="1"/>
  <c r="M259" i="1"/>
  <c r="S259" i="1"/>
  <c r="S350" i="1"/>
  <c r="M350" i="1"/>
  <c r="M302" i="1"/>
  <c r="S302" i="1"/>
  <c r="M288" i="1"/>
  <c r="S288" i="1"/>
  <c r="M272" i="1"/>
  <c r="S272" i="1"/>
  <c r="S250" i="1"/>
  <c r="M250" i="1"/>
  <c r="S352" i="1"/>
  <c r="M352" i="1"/>
  <c r="N352" i="1" s="1"/>
  <c r="Q227" i="1"/>
  <c r="M185" i="1"/>
  <c r="S185" i="1"/>
  <c r="S361" i="1"/>
  <c r="M361" i="1"/>
  <c r="S269" i="1"/>
  <c r="M269" i="1"/>
  <c r="M152" i="1"/>
  <c r="S152" i="1"/>
  <c r="S237" i="1"/>
  <c r="M237" i="1"/>
  <c r="M57" i="1"/>
  <c r="S57" i="1"/>
  <c r="M44" i="1"/>
  <c r="S44" i="1"/>
  <c r="S228" i="1"/>
  <c r="M228" i="1"/>
  <c r="Q235" i="1"/>
  <c r="M97" i="1"/>
  <c r="S97" i="1"/>
  <c r="M60" i="1"/>
  <c r="Q80" i="1"/>
  <c r="S60" i="1"/>
  <c r="S10" i="1"/>
  <c r="M10" i="1"/>
  <c r="S244" i="1"/>
  <c r="M244" i="1"/>
  <c r="S74" i="1"/>
  <c r="M74" i="1"/>
  <c r="S92" i="1"/>
  <c r="M92" i="1"/>
  <c r="S47" i="1"/>
  <c r="M47" i="1"/>
  <c r="S81" i="1"/>
  <c r="Q110" i="1"/>
  <c r="M81" i="1"/>
  <c r="S281" i="1"/>
  <c r="M281" i="1"/>
  <c r="Q293" i="1"/>
  <c r="O425" i="1"/>
  <c r="P425" i="1" s="1"/>
  <c r="L425" i="1"/>
  <c r="O428" i="1"/>
  <c r="P428" i="1" s="1"/>
  <c r="L428" i="1"/>
  <c r="K433" i="1"/>
  <c r="L433" i="1" s="1"/>
  <c r="O368" i="1"/>
  <c r="P368" i="1" s="1"/>
  <c r="O396" i="1"/>
  <c r="P396" i="1" s="1"/>
  <c r="K357" i="1"/>
  <c r="L357" i="1" s="1"/>
  <c r="K267" i="1"/>
  <c r="L267" i="1" s="1"/>
  <c r="L242" i="1"/>
  <c r="N319" i="1"/>
  <c r="O319" i="1"/>
  <c r="P319" i="1" s="1"/>
  <c r="O256" i="1"/>
  <c r="P256" i="1" s="1"/>
  <c r="O143" i="1"/>
  <c r="P143" i="1" s="1"/>
  <c r="K122" i="1"/>
  <c r="Q29" i="1"/>
  <c r="L48" i="1"/>
  <c r="S426" i="1"/>
  <c r="M426" i="1"/>
  <c r="S421" i="1"/>
  <c r="M421" i="1"/>
  <c r="Q416" i="1"/>
  <c r="S404" i="1"/>
  <c r="M404" i="1"/>
  <c r="S390" i="1"/>
  <c r="M390" i="1"/>
  <c r="M372" i="1"/>
  <c r="S372" i="1"/>
  <c r="Q403" i="1"/>
  <c r="S358" i="1"/>
  <c r="M358" i="1"/>
  <c r="S365" i="1"/>
  <c r="M365" i="1"/>
  <c r="M353" i="1"/>
  <c r="S353" i="1"/>
  <c r="S316" i="1"/>
  <c r="M316" i="1"/>
  <c r="S308" i="1"/>
  <c r="M308" i="1"/>
  <c r="M307" i="1"/>
  <c r="S307" i="1"/>
  <c r="M284" i="1"/>
  <c r="S284" i="1"/>
  <c r="S263" i="1"/>
  <c r="M263" i="1"/>
  <c r="S283" i="1"/>
  <c r="M283" i="1"/>
  <c r="M238" i="1"/>
  <c r="S238" i="1"/>
  <c r="M180" i="1"/>
  <c r="S180" i="1"/>
  <c r="M160" i="1"/>
  <c r="S160" i="1"/>
  <c r="M136" i="1"/>
  <c r="S136" i="1"/>
  <c r="S126" i="1"/>
  <c r="M126" i="1"/>
  <c r="S338" i="1"/>
  <c r="M338" i="1"/>
  <c r="S226" i="1"/>
  <c r="M226" i="1"/>
  <c r="S171" i="1"/>
  <c r="M171" i="1"/>
  <c r="S129" i="1"/>
  <c r="M129" i="1"/>
  <c r="S119" i="1"/>
  <c r="M119" i="1"/>
  <c r="S79" i="1"/>
  <c r="M79" i="1"/>
  <c r="S71" i="1"/>
  <c r="M71" i="1"/>
  <c r="U49" i="1"/>
  <c r="M27" i="1"/>
  <c r="S27" i="1"/>
  <c r="T241" i="1"/>
  <c r="T123" i="1"/>
  <c r="M104" i="1"/>
  <c r="S104" i="1"/>
  <c r="M88" i="1"/>
  <c r="S88" i="1"/>
  <c r="M70" i="1"/>
  <c r="S70" i="1"/>
  <c r="M30" i="1"/>
  <c r="Q35" i="1"/>
  <c r="S30" i="1"/>
  <c r="S181" i="1"/>
  <c r="M181" i="1"/>
  <c r="M243" i="1"/>
  <c r="S243" i="1"/>
  <c r="S137" i="1"/>
  <c r="M137" i="1"/>
  <c r="S9" i="1"/>
  <c r="M9" i="1"/>
  <c r="S102" i="1"/>
  <c r="M102" i="1"/>
  <c r="S45" i="1"/>
  <c r="M45" i="1"/>
  <c r="M245" i="1"/>
  <c r="S245" i="1"/>
  <c r="S83" i="1"/>
  <c r="M83" i="1"/>
  <c r="S37" i="1"/>
  <c r="M37" i="1"/>
  <c r="S89" i="1"/>
  <c r="M89" i="1"/>
  <c r="S78" i="1"/>
  <c r="M78" i="1"/>
  <c r="M6" i="1"/>
  <c r="S6" i="1"/>
  <c r="S62" i="1"/>
  <c r="M62" i="1"/>
  <c r="K49" i="1" l="1"/>
  <c r="L49" i="1" s="1"/>
  <c r="O239" i="1"/>
  <c r="P239" i="1" s="1"/>
  <c r="N300" i="1"/>
  <c r="O300" i="1"/>
  <c r="P300" i="1" s="1"/>
  <c r="K344" i="1"/>
  <c r="L344" i="1" s="1"/>
  <c r="L343" i="1"/>
  <c r="S110" i="1"/>
  <c r="Q344" i="1"/>
  <c r="O306" i="1"/>
  <c r="P306" i="1" s="1"/>
  <c r="O352" i="1"/>
  <c r="P352" i="1" s="1"/>
  <c r="O431" i="1"/>
  <c r="P431" i="1" s="1"/>
  <c r="S39" i="1"/>
  <c r="S357" i="1"/>
  <c r="T438" i="1"/>
  <c r="C440" i="1" s="1"/>
  <c r="C441" i="1" s="1"/>
  <c r="S35" i="1"/>
  <c r="N83" i="1"/>
  <c r="O83" i="1"/>
  <c r="P83" i="1" s="1"/>
  <c r="N9" i="1"/>
  <c r="O9" i="1"/>
  <c r="P9" i="1" s="1"/>
  <c r="N70" i="1"/>
  <c r="O70" i="1"/>
  <c r="P70" i="1" s="1"/>
  <c r="N27" i="1"/>
  <c r="O27" i="1"/>
  <c r="P27" i="1" s="1"/>
  <c r="N129" i="1"/>
  <c r="O129" i="1"/>
  <c r="P129" i="1" s="1"/>
  <c r="N126" i="1"/>
  <c r="O126" i="1"/>
  <c r="P126" i="1" s="1"/>
  <c r="N263" i="1"/>
  <c r="O263" i="1"/>
  <c r="P263" i="1" s="1"/>
  <c r="N421" i="1"/>
  <c r="O421" i="1"/>
  <c r="P421" i="1" s="1"/>
  <c r="N281" i="1"/>
  <c r="M293" i="1"/>
  <c r="N293" i="1" s="1"/>
  <c r="O281" i="1"/>
  <c r="N349" i="1"/>
  <c r="O349" i="1"/>
  <c r="P349" i="1" s="1"/>
  <c r="N106" i="1"/>
  <c r="O106" i="1"/>
  <c r="P106" i="1" s="1"/>
  <c r="N369" i="1"/>
  <c r="O369" i="1"/>
  <c r="P369" i="1" s="1"/>
  <c r="M280" i="1"/>
  <c r="N280" i="1" s="1"/>
  <c r="N268" i="1"/>
  <c r="O268" i="1"/>
  <c r="N33" i="1"/>
  <c r="O33" i="1"/>
  <c r="P33" i="1" s="1"/>
  <c r="N87" i="1"/>
  <c r="O87" i="1"/>
  <c r="P87" i="1" s="1"/>
  <c r="N155" i="1"/>
  <c r="O155" i="1"/>
  <c r="P155" i="1" s="1"/>
  <c r="N82" i="1"/>
  <c r="O82" i="1"/>
  <c r="P82" i="1" s="1"/>
  <c r="N120" i="1"/>
  <c r="O120" i="1"/>
  <c r="P120" i="1" s="1"/>
  <c r="N182" i="1"/>
  <c r="O182" i="1"/>
  <c r="P182" i="1" s="1"/>
  <c r="O399" i="1"/>
  <c r="P399" i="1" s="1"/>
  <c r="N399" i="1"/>
  <c r="O347" i="1"/>
  <c r="P347" i="1" s="1"/>
  <c r="N347" i="1"/>
  <c r="N362" i="1"/>
  <c r="O362" i="1"/>
  <c r="P362" i="1" s="1"/>
  <c r="N430" i="1"/>
  <c r="O430" i="1"/>
  <c r="P430" i="1" s="1"/>
  <c r="S12" i="1"/>
  <c r="M39" i="1"/>
  <c r="N39" i="1" s="1"/>
  <c r="N36" i="1"/>
  <c r="O36" i="1"/>
  <c r="N149" i="1"/>
  <c r="O149" i="1"/>
  <c r="P149" i="1" s="1"/>
  <c r="N100" i="1"/>
  <c r="O100" i="1"/>
  <c r="P100" i="1" s="1"/>
  <c r="N124" i="1"/>
  <c r="M131" i="1"/>
  <c r="N131" i="1" s="1"/>
  <c r="O124" i="1"/>
  <c r="S240" i="1"/>
  <c r="N6" i="1"/>
  <c r="O6" i="1"/>
  <c r="P6" i="1" s="1"/>
  <c r="N243" i="1"/>
  <c r="O243" i="1"/>
  <c r="P243" i="1" s="1"/>
  <c r="M416" i="1"/>
  <c r="N416" i="1" s="1"/>
  <c r="N404" i="1"/>
  <c r="O404" i="1"/>
  <c r="P242" i="1"/>
  <c r="S293" i="1"/>
  <c r="N288" i="1"/>
  <c r="O288" i="1"/>
  <c r="P288" i="1" s="1"/>
  <c r="U438" i="1"/>
  <c r="N34" i="1"/>
  <c r="O34" i="1"/>
  <c r="P34" i="1" s="1"/>
  <c r="N186" i="1"/>
  <c r="O186" i="1"/>
  <c r="P186" i="1" s="1"/>
  <c r="M310" i="1"/>
  <c r="N310" i="1" s="1"/>
  <c r="N294" i="1"/>
  <c r="O294" i="1"/>
  <c r="Q49" i="1"/>
  <c r="N53" i="1"/>
  <c r="O53" i="1"/>
  <c r="P53" i="1" s="1"/>
  <c r="N135" i="1"/>
  <c r="O135" i="1"/>
  <c r="P135" i="1" s="1"/>
  <c r="N128" i="1"/>
  <c r="O128" i="1"/>
  <c r="P128" i="1" s="1"/>
  <c r="M433" i="1"/>
  <c r="N433" i="1" s="1"/>
  <c r="N417" i="1"/>
  <c r="O417" i="1"/>
  <c r="O348" i="1"/>
  <c r="P348" i="1" s="1"/>
  <c r="N32" i="1"/>
  <c r="O32" i="1"/>
  <c r="P32" i="1" s="1"/>
  <c r="N109" i="1"/>
  <c r="O109" i="1"/>
  <c r="P109" i="1" s="1"/>
  <c r="N173" i="1"/>
  <c r="O173" i="1"/>
  <c r="P173" i="1" s="1"/>
  <c r="N271" i="1"/>
  <c r="O271" i="1"/>
  <c r="P271" i="1" s="1"/>
  <c r="N78" i="1"/>
  <c r="O78" i="1"/>
  <c r="P78" i="1" s="1"/>
  <c r="N137" i="1"/>
  <c r="O137" i="1"/>
  <c r="P137" i="1" s="1"/>
  <c r="M35" i="1"/>
  <c r="N35" i="1" s="1"/>
  <c r="N30" i="1"/>
  <c r="O30" i="1"/>
  <c r="N88" i="1"/>
  <c r="O88" i="1"/>
  <c r="P88" i="1" s="1"/>
  <c r="O71" i="1"/>
  <c r="P71" i="1" s="1"/>
  <c r="N71" i="1"/>
  <c r="N338" i="1"/>
  <c r="O338" i="1"/>
  <c r="P338" i="1" s="1"/>
  <c r="N358" i="1"/>
  <c r="M403" i="1"/>
  <c r="N403" i="1" s="1"/>
  <c r="O358" i="1"/>
  <c r="N372" i="1"/>
  <c r="O372" i="1"/>
  <c r="P372" i="1" s="1"/>
  <c r="N426" i="1"/>
  <c r="O426" i="1"/>
  <c r="P426" i="1" s="1"/>
  <c r="S343" i="1"/>
  <c r="N326" i="1"/>
  <c r="O326" i="1"/>
  <c r="P326" i="1" s="1"/>
  <c r="N415" i="1"/>
  <c r="O415" i="1"/>
  <c r="P415" i="1" s="1"/>
  <c r="N55" i="1"/>
  <c r="O55" i="1"/>
  <c r="P55" i="1" s="1"/>
  <c r="N249" i="1"/>
  <c r="O249" i="1"/>
  <c r="P249" i="1" s="1"/>
  <c r="N111" i="1"/>
  <c r="M113" i="1"/>
  <c r="N113" i="1" s="1"/>
  <c r="O111" i="1"/>
  <c r="S280" i="1"/>
  <c r="N422" i="1"/>
  <c r="O422" i="1"/>
  <c r="P422" i="1" s="1"/>
  <c r="N58" i="1"/>
  <c r="O58" i="1"/>
  <c r="P58" i="1" s="1"/>
  <c r="N11" i="1"/>
  <c r="O11" i="1"/>
  <c r="P11" i="1" s="1"/>
  <c r="N133" i="1"/>
  <c r="O133" i="1"/>
  <c r="P133" i="1" s="1"/>
  <c r="N90" i="1"/>
  <c r="O90" i="1"/>
  <c r="P90" i="1" s="1"/>
  <c r="M48" i="1"/>
  <c r="N42" i="1"/>
  <c r="O42" i="1"/>
  <c r="N166" i="1"/>
  <c r="O166" i="1"/>
  <c r="P166" i="1" s="1"/>
  <c r="N25" i="1"/>
  <c r="M29" i="1"/>
  <c r="N29" i="1" s="1"/>
  <c r="O25" i="1"/>
  <c r="N116" i="1"/>
  <c r="M122" i="1"/>
  <c r="O116" i="1"/>
  <c r="N85" i="1"/>
  <c r="O85" i="1"/>
  <c r="P85" i="1" s="1"/>
  <c r="S267" i="1"/>
  <c r="N86" i="1"/>
  <c r="O86" i="1"/>
  <c r="P86" i="1" s="1"/>
  <c r="N46" i="1"/>
  <c r="O46" i="1"/>
  <c r="P46" i="1" s="1"/>
  <c r="Q241" i="1"/>
  <c r="N89" i="1"/>
  <c r="O89" i="1"/>
  <c r="P89" i="1" s="1"/>
  <c r="N45" i="1"/>
  <c r="O45" i="1"/>
  <c r="P45" i="1" s="1"/>
  <c r="N104" i="1"/>
  <c r="O104" i="1"/>
  <c r="P104" i="1" s="1"/>
  <c r="N79" i="1"/>
  <c r="O79" i="1"/>
  <c r="P79" i="1" s="1"/>
  <c r="N226" i="1"/>
  <c r="O226" i="1"/>
  <c r="P226" i="1" s="1"/>
  <c r="N316" i="1"/>
  <c r="O316" i="1"/>
  <c r="P316" i="1" s="1"/>
  <c r="N365" i="1"/>
  <c r="O365" i="1"/>
  <c r="P365" i="1" s="1"/>
  <c r="N44" i="1"/>
  <c r="O44" i="1"/>
  <c r="P44" i="1" s="1"/>
  <c r="M227" i="1"/>
  <c r="N227" i="1" s="1"/>
  <c r="N185" i="1"/>
  <c r="O185" i="1"/>
  <c r="N250" i="1"/>
  <c r="O250" i="1"/>
  <c r="P250" i="1" s="1"/>
  <c r="N350" i="1"/>
  <c r="O350" i="1"/>
  <c r="P350" i="1" s="1"/>
  <c r="N309" i="1"/>
  <c r="O309" i="1"/>
  <c r="P309" i="1" s="1"/>
  <c r="N366" i="1"/>
  <c r="O366" i="1"/>
  <c r="P366" i="1" s="1"/>
  <c r="N432" i="1"/>
  <c r="O432" i="1"/>
  <c r="P432" i="1" s="1"/>
  <c r="N31" i="1"/>
  <c r="O31" i="1"/>
  <c r="P31" i="1" s="1"/>
  <c r="N64" i="1"/>
  <c r="O64" i="1"/>
  <c r="P64" i="1" s="1"/>
  <c r="S310" i="1"/>
  <c r="O351" i="1"/>
  <c r="P351" i="1" s="1"/>
  <c r="N351" i="1"/>
  <c r="N43" i="1"/>
  <c r="O43" i="1"/>
  <c r="P43" i="1" s="1"/>
  <c r="N26" i="1"/>
  <c r="O26" i="1"/>
  <c r="P26" i="1" s="1"/>
  <c r="N8" i="1"/>
  <c r="O8" i="1"/>
  <c r="P8" i="1" s="1"/>
  <c r="N107" i="1"/>
  <c r="O107" i="1"/>
  <c r="P107" i="1" s="1"/>
  <c r="M115" i="1"/>
  <c r="N115" i="1" s="1"/>
  <c r="N114" i="1"/>
  <c r="O114" i="1"/>
  <c r="N146" i="1"/>
  <c r="O146" i="1"/>
  <c r="P146" i="1" s="1"/>
  <c r="N270" i="1"/>
  <c r="O270" i="1"/>
  <c r="P270" i="1" s="1"/>
  <c r="N50" i="1"/>
  <c r="M59" i="1"/>
  <c r="N59" i="1" s="1"/>
  <c r="O50" i="1"/>
  <c r="N5" i="1"/>
  <c r="O5" i="1"/>
  <c r="P5" i="1" s="1"/>
  <c r="N161" i="1"/>
  <c r="O161" i="1"/>
  <c r="P161" i="1" s="1"/>
  <c r="N76" i="1"/>
  <c r="O76" i="1"/>
  <c r="P76" i="1" s="1"/>
  <c r="N223" i="1"/>
  <c r="O223" i="1"/>
  <c r="P223" i="1" s="1"/>
  <c r="N77" i="1"/>
  <c r="O77" i="1"/>
  <c r="P77" i="1" s="1"/>
  <c r="N160" i="1"/>
  <c r="O160" i="1"/>
  <c r="P160" i="1" s="1"/>
  <c r="N238" i="1"/>
  <c r="O238" i="1"/>
  <c r="P238" i="1" s="1"/>
  <c r="N307" i="1"/>
  <c r="O307" i="1"/>
  <c r="P307" i="1" s="1"/>
  <c r="N47" i="1"/>
  <c r="O47" i="1"/>
  <c r="P47" i="1" s="1"/>
  <c r="N74" i="1"/>
  <c r="O74" i="1"/>
  <c r="P74" i="1" s="1"/>
  <c r="N10" i="1"/>
  <c r="O10" i="1"/>
  <c r="P10" i="1" s="1"/>
  <c r="M80" i="1"/>
  <c r="N80" i="1" s="1"/>
  <c r="N60" i="1"/>
  <c r="O60" i="1"/>
  <c r="N228" i="1"/>
  <c r="M235" i="1"/>
  <c r="N235" i="1" s="1"/>
  <c r="O228" i="1"/>
  <c r="N361" i="1"/>
  <c r="O361" i="1"/>
  <c r="P361" i="1" s="1"/>
  <c r="N311" i="1"/>
  <c r="M343" i="1"/>
  <c r="O311" i="1"/>
  <c r="N394" i="1"/>
  <c r="O394" i="1"/>
  <c r="P394" i="1" s="1"/>
  <c r="N63" i="1"/>
  <c r="O63" i="1"/>
  <c r="P63" i="1" s="1"/>
  <c r="N125" i="1"/>
  <c r="O125" i="1"/>
  <c r="P125" i="1" s="1"/>
  <c r="N132" i="1"/>
  <c r="M184" i="1"/>
  <c r="N184" i="1" s="1"/>
  <c r="O132" i="1"/>
  <c r="N127" i="1"/>
  <c r="O127" i="1"/>
  <c r="P127" i="1" s="1"/>
  <c r="N230" i="1"/>
  <c r="O230" i="1"/>
  <c r="P230" i="1" s="1"/>
  <c r="N287" i="1"/>
  <c r="O287" i="1"/>
  <c r="P287" i="1" s="1"/>
  <c r="N378" i="1"/>
  <c r="O378" i="1"/>
  <c r="P378" i="1" s="1"/>
  <c r="N371" i="1"/>
  <c r="O371" i="1"/>
  <c r="P371" i="1" s="1"/>
  <c r="Q437" i="1"/>
  <c r="N72" i="1"/>
  <c r="O72" i="1"/>
  <c r="P72" i="1" s="1"/>
  <c r="Q123" i="1"/>
  <c r="S131" i="1"/>
  <c r="N177" i="1"/>
  <c r="O177" i="1"/>
  <c r="P177" i="1" s="1"/>
  <c r="M240" i="1"/>
  <c r="N236" i="1"/>
  <c r="O236" i="1"/>
  <c r="N318" i="1"/>
  <c r="O318" i="1"/>
  <c r="P318" i="1" s="1"/>
  <c r="N62" i="1"/>
  <c r="O62" i="1"/>
  <c r="P62" i="1" s="1"/>
  <c r="N37" i="1"/>
  <c r="O37" i="1"/>
  <c r="P37" i="1" s="1"/>
  <c r="N102" i="1"/>
  <c r="O102" i="1"/>
  <c r="P102" i="1" s="1"/>
  <c r="N181" i="1"/>
  <c r="O181" i="1"/>
  <c r="P181" i="1" s="1"/>
  <c r="N119" i="1"/>
  <c r="O119" i="1"/>
  <c r="P119" i="1" s="1"/>
  <c r="N171" i="1"/>
  <c r="O171" i="1"/>
  <c r="P171" i="1" s="1"/>
  <c r="N283" i="1"/>
  <c r="O283" i="1"/>
  <c r="P283" i="1" s="1"/>
  <c r="N308" i="1"/>
  <c r="O308" i="1"/>
  <c r="P308" i="1" s="1"/>
  <c r="S416" i="1"/>
  <c r="N81" i="1"/>
  <c r="M110" i="1"/>
  <c r="N110" i="1" s="1"/>
  <c r="O81" i="1"/>
  <c r="S235" i="1"/>
  <c r="N57" i="1"/>
  <c r="O57" i="1"/>
  <c r="P57" i="1" s="1"/>
  <c r="N152" i="1"/>
  <c r="O152" i="1"/>
  <c r="P152" i="1" s="1"/>
  <c r="O330" i="1"/>
  <c r="P330" i="1" s="1"/>
  <c r="N330" i="1"/>
  <c r="K437" i="1"/>
  <c r="N98" i="1"/>
  <c r="O98" i="1"/>
  <c r="P98" i="1" s="1"/>
  <c r="N282" i="1"/>
  <c r="O282" i="1"/>
  <c r="P282" i="1" s="1"/>
  <c r="N373" i="1"/>
  <c r="O373" i="1"/>
  <c r="P373" i="1" s="1"/>
  <c r="M357" i="1"/>
  <c r="N357" i="1" s="1"/>
  <c r="N345" i="1"/>
  <c r="O345" i="1"/>
  <c r="N370" i="1"/>
  <c r="O370" i="1"/>
  <c r="P370" i="1" s="1"/>
  <c r="N68" i="1"/>
  <c r="O68" i="1"/>
  <c r="P68" i="1" s="1"/>
  <c r="N69" i="1"/>
  <c r="O69" i="1"/>
  <c r="P69" i="1" s="1"/>
  <c r="N231" i="1"/>
  <c r="O231" i="1"/>
  <c r="P231" i="1" s="1"/>
  <c r="N248" i="1"/>
  <c r="O248" i="1"/>
  <c r="P248" i="1" s="1"/>
  <c r="N286" i="1"/>
  <c r="O286" i="1"/>
  <c r="P286" i="1" s="1"/>
  <c r="S433" i="1"/>
  <c r="N382" i="1"/>
  <c r="O382" i="1"/>
  <c r="P382" i="1" s="1"/>
  <c r="N434" i="1"/>
  <c r="M436" i="1"/>
  <c r="O434" i="1"/>
  <c r="S59" i="1"/>
  <c r="N28" i="1"/>
  <c r="O28" i="1"/>
  <c r="P28" i="1" s="1"/>
  <c r="N179" i="1"/>
  <c r="O179" i="1"/>
  <c r="P179" i="1" s="1"/>
  <c r="N7" i="1"/>
  <c r="O7" i="1"/>
  <c r="P7" i="1" s="1"/>
  <c r="N245" i="1"/>
  <c r="O245" i="1"/>
  <c r="P245" i="1" s="1"/>
  <c r="N136" i="1"/>
  <c r="O136" i="1"/>
  <c r="P136" i="1" s="1"/>
  <c r="N180" i="1"/>
  <c r="O180" i="1"/>
  <c r="P180" i="1" s="1"/>
  <c r="N284" i="1"/>
  <c r="O284" i="1"/>
  <c r="P284" i="1" s="1"/>
  <c r="N353" i="1"/>
  <c r="O353" i="1"/>
  <c r="P353" i="1" s="1"/>
  <c r="S403" i="1"/>
  <c r="N390" i="1"/>
  <c r="O390" i="1"/>
  <c r="P390" i="1" s="1"/>
  <c r="K123" i="1"/>
  <c r="L123" i="1" s="1"/>
  <c r="L122" i="1"/>
  <c r="N92" i="1"/>
  <c r="O92" i="1"/>
  <c r="P92" i="1" s="1"/>
  <c r="N244" i="1"/>
  <c r="O244" i="1"/>
  <c r="P244" i="1" s="1"/>
  <c r="S80" i="1"/>
  <c r="N97" i="1"/>
  <c r="O97" i="1"/>
  <c r="P97" i="1" s="1"/>
  <c r="N237" i="1"/>
  <c r="O237" i="1"/>
  <c r="P237" i="1" s="1"/>
  <c r="N269" i="1"/>
  <c r="O269" i="1"/>
  <c r="P269" i="1" s="1"/>
  <c r="S227" i="1"/>
  <c r="N272" i="1"/>
  <c r="O272" i="1"/>
  <c r="P272" i="1" s="1"/>
  <c r="N302" i="1"/>
  <c r="O302" i="1"/>
  <c r="P302" i="1" s="1"/>
  <c r="N259" i="1"/>
  <c r="O259" i="1"/>
  <c r="P259" i="1" s="1"/>
  <c r="N435" i="1"/>
  <c r="O435" i="1"/>
  <c r="P435" i="1" s="1"/>
  <c r="N38" i="1"/>
  <c r="O38" i="1"/>
  <c r="P38" i="1" s="1"/>
  <c r="N159" i="1"/>
  <c r="O159" i="1"/>
  <c r="P159" i="1" s="1"/>
  <c r="N386" i="1"/>
  <c r="O386" i="1"/>
  <c r="P386" i="1" s="1"/>
  <c r="S184" i="1"/>
  <c r="N285" i="1"/>
  <c r="O285" i="1"/>
  <c r="P285" i="1" s="1"/>
  <c r="S48" i="1"/>
  <c r="N73" i="1"/>
  <c r="O73" i="1"/>
  <c r="P73" i="1" s="1"/>
  <c r="N175" i="1"/>
  <c r="O175" i="1"/>
  <c r="P175" i="1" s="1"/>
  <c r="N117" i="1"/>
  <c r="O117" i="1"/>
  <c r="P117" i="1" s="1"/>
  <c r="N247" i="1"/>
  <c r="O247" i="1"/>
  <c r="P247" i="1" s="1"/>
  <c r="N346" i="1"/>
  <c r="O346" i="1"/>
  <c r="P346" i="1" s="1"/>
  <c r="S436" i="1"/>
  <c r="M12" i="1"/>
  <c r="N12" i="1" s="1"/>
  <c r="N4" i="1"/>
  <c r="O4" i="1"/>
  <c r="N84" i="1"/>
  <c r="O84" i="1"/>
  <c r="P84" i="1" s="1"/>
  <c r="S29" i="1"/>
  <c r="N75" i="1"/>
  <c r="O75" i="1"/>
  <c r="P75" i="1" s="1"/>
  <c r="S122" i="1"/>
  <c r="N130" i="1"/>
  <c r="O130" i="1"/>
  <c r="P130" i="1" s="1"/>
  <c r="M267" i="1"/>
  <c r="N267" i="1" s="1"/>
  <c r="N242" i="1"/>
  <c r="N158" i="1"/>
  <c r="O158" i="1"/>
  <c r="P158" i="1" s="1"/>
  <c r="N225" i="1"/>
  <c r="O225" i="1"/>
  <c r="P225" i="1" s="1"/>
  <c r="N276" i="1"/>
  <c r="O276" i="1"/>
  <c r="P276" i="1" s="1"/>
  <c r="N187" i="1"/>
  <c r="O187" i="1"/>
  <c r="P187" i="1" s="1"/>
  <c r="S123" i="1" l="1"/>
  <c r="Q438" i="1"/>
  <c r="S49" i="1"/>
  <c r="O357" i="1"/>
  <c r="P357" i="1" s="1"/>
  <c r="P345" i="1"/>
  <c r="P185" i="1"/>
  <c r="O227" i="1"/>
  <c r="P227" i="1" s="1"/>
  <c r="S344" i="1"/>
  <c r="O310" i="1"/>
  <c r="P310" i="1" s="1"/>
  <c r="P294" i="1"/>
  <c r="O267" i="1"/>
  <c r="P267" i="1" s="1"/>
  <c r="S241" i="1"/>
  <c r="P36" i="1"/>
  <c r="O39" i="1"/>
  <c r="P39" i="1" s="1"/>
  <c r="P268" i="1"/>
  <c r="O280" i="1"/>
  <c r="P280" i="1" s="1"/>
  <c r="L437" i="1"/>
  <c r="K438" i="1"/>
  <c r="L438" i="1" s="1"/>
  <c r="O110" i="1"/>
  <c r="P110" i="1" s="1"/>
  <c r="P81" i="1"/>
  <c r="M241" i="1"/>
  <c r="N241" i="1" s="1"/>
  <c r="N240" i="1"/>
  <c r="N343" i="1"/>
  <c r="M344" i="1"/>
  <c r="N344" i="1" s="1"/>
  <c r="O235" i="1"/>
  <c r="P235" i="1" s="1"/>
  <c r="P228" i="1"/>
  <c r="O59" i="1"/>
  <c r="P59" i="1" s="1"/>
  <c r="P50" i="1"/>
  <c r="M49" i="1"/>
  <c r="N49" i="1" s="1"/>
  <c r="N48" i="1"/>
  <c r="P111" i="1"/>
  <c r="O113" i="1"/>
  <c r="P113" i="1" s="1"/>
  <c r="O403" i="1"/>
  <c r="P403" i="1" s="1"/>
  <c r="P358" i="1"/>
  <c r="P404" i="1"/>
  <c r="O416" i="1"/>
  <c r="P416" i="1" s="1"/>
  <c r="O131" i="1"/>
  <c r="P131" i="1" s="1"/>
  <c r="P124" i="1"/>
  <c r="O293" i="1"/>
  <c r="P293" i="1" s="1"/>
  <c r="P281" i="1"/>
  <c r="O12" i="1"/>
  <c r="P12" i="1" s="1"/>
  <c r="P4" i="1"/>
  <c r="P60" i="1"/>
  <c r="O80" i="1"/>
  <c r="P80" i="1" s="1"/>
  <c r="P25" i="1"/>
  <c r="O29" i="1"/>
  <c r="P29" i="1" s="1"/>
  <c r="O35" i="1"/>
  <c r="P35" i="1" s="1"/>
  <c r="P30" i="1"/>
  <c r="O433" i="1"/>
  <c r="P433" i="1" s="1"/>
  <c r="P417" i="1"/>
  <c r="O343" i="1"/>
  <c r="P311" i="1"/>
  <c r="O115" i="1"/>
  <c r="P115" i="1" s="1"/>
  <c r="P114" i="1"/>
  <c r="N122" i="1"/>
  <c r="M123" i="1"/>
  <c r="N123" i="1" s="1"/>
  <c r="P434" i="1"/>
  <c r="O436" i="1"/>
  <c r="S437" i="1"/>
  <c r="M437" i="1"/>
  <c r="N436" i="1"/>
  <c r="P236" i="1"/>
  <c r="O240" i="1"/>
  <c r="O184" i="1"/>
  <c r="P184" i="1" s="1"/>
  <c r="P132" i="1"/>
  <c r="O122" i="1"/>
  <c r="P116" i="1"/>
  <c r="P42" i="1"/>
  <c r="O48" i="1"/>
  <c r="S438" i="1" l="1"/>
  <c r="O344" i="1"/>
  <c r="P344" i="1" s="1"/>
  <c r="P343" i="1"/>
  <c r="O123" i="1"/>
  <c r="P123" i="1" s="1"/>
  <c r="P122" i="1"/>
  <c r="P436" i="1"/>
  <c r="O437" i="1"/>
  <c r="P240" i="1"/>
  <c r="O241" i="1"/>
  <c r="P241" i="1" s="1"/>
  <c r="P48" i="1"/>
  <c r="O49" i="1"/>
  <c r="P49" i="1" s="1"/>
  <c r="M438" i="1"/>
  <c r="N438" i="1" s="1"/>
  <c r="N437" i="1"/>
  <c r="P437" i="1" l="1"/>
  <c r="O438" i="1"/>
  <c r="P438" i="1" s="1"/>
</calcChain>
</file>

<file path=xl/sharedStrings.xml><?xml version="1.0" encoding="utf-8"?>
<sst xmlns="http://schemas.openxmlformats.org/spreadsheetml/2006/main" count="70" uniqueCount="67">
  <si>
    <t>INFORME AVANCE PDI  TRIMESTRE 3 2023</t>
  </si>
  <si>
    <t>SUBSISTEMA</t>
  </si>
  <si>
    <t>PROYECTOS</t>
  </si>
  <si>
    <t>UNIDAD DE MEDIDA</t>
  </si>
  <si>
    <t>LINEA BASE
2021</t>
  </si>
  <si>
    <t>META 2024</t>
  </si>
  <si>
    <t>META PDI 2023</t>
  </si>
  <si>
    <t>ACUMULADO META LOGRADA
2023 T3</t>
  </si>
  <si>
    <t>INDICADOR DE EFICACIA
(METAS LOGRADAS / METAS PROYECTADAS)</t>
  </si>
  <si>
    <t>INDICADOR DE EFICIENCIA
(REC.EJEC. /REC. PROYEC.)</t>
  </si>
  <si>
    <t>INDICADOR DE EFECTIVIDAD
(EFICACIA * EFICIENCIA)</t>
  </si>
  <si>
    <t>RECURSOS EN MILLONES DE $ DE 2022</t>
  </si>
  <si>
    <t>SEDE</t>
  </si>
  <si>
    <t>TIPO META</t>
  </si>
  <si>
    <t>EJECUCIÓN ACUMULADA FIN T3 2023</t>
  </si>
  <si>
    <t>PROYECTADOS   2022</t>
  </si>
  <si>
    <t xml:space="preserve">DIFERENCIA </t>
  </si>
  <si>
    <t>EJECUTADO RP T3 2023</t>
  </si>
  <si>
    <t>EJECUCIÓN ACUMULADA T2 2023</t>
  </si>
  <si>
    <t>FORMACIÓN</t>
  </si>
  <si>
    <t>TOTAL SF.PY.1 Identidad con la Teleología y gobierno Institucional</t>
  </si>
  <si>
    <t>PROGRAMAS ACADÉMICOS</t>
  </si>
  <si>
    <t xml:space="preserve">TOTAL SF.PY.2 Oferta Académica </t>
  </si>
  <si>
    <t>TOTAL SF.PY.3 Desarrollo Profesoral</t>
  </si>
  <si>
    <t>TOTAL SF.PY.4 Autoevaluación y Acreditación Académico e Institucional</t>
  </si>
  <si>
    <t>TOTAL SF.PY.5 Relevo Generacional con Excelencia Académica.</t>
  </si>
  <si>
    <t>TOTAL SF.PY.6 Fortalecimiento de los Vínculos Universidad - Graduados</t>
  </si>
  <si>
    <t>TOTAL SUBSISTEMA FORMACIÓN</t>
  </si>
  <si>
    <t>INVESTIGACIÓN</t>
  </si>
  <si>
    <t># Actividades</t>
  </si>
  <si>
    <t>TOTAL SI.PY.1 Formación en Investigación</t>
  </si>
  <si>
    <t>TOTAL SI.PY.2 Desarrollo proyectos Internos de investigación</t>
  </si>
  <si>
    <t>SI.PY.3.10 Apoyo al desarrollo de doctorados</t>
  </si>
  <si>
    <t>SI.PY.3.11. Apoyo al desarrollo de doctorados</t>
  </si>
  <si>
    <t xml:space="preserve">TOTAL SI.PY.3 Fortalecimiento de  las capacidades investigativas </t>
  </si>
  <si>
    <t>TOTAL SI.PY.4 Propiedad Intelectual</t>
  </si>
  <si>
    <t>TOTAL SI.PY.5 Proyectos de investigación a través de Convenios</t>
  </si>
  <si>
    <t>TOTAL SI.PY.6 Fortalecimiento de procesos Editoriales Institucionales</t>
  </si>
  <si>
    <t>TOTAL SUBSISTEMA INVESTIGACIÓN</t>
  </si>
  <si>
    <t>PROYECCIÓN SOCIAL</t>
  </si>
  <si>
    <t>TOTAL SP.PY.1 Internacionalización académico-investigativa y de la extensión</t>
  </si>
  <si>
    <t>TOTAL SP.PY.2 Estructuración y Desarrollo de las unidades de atención especializada de la Universidad Surcolombiana.</t>
  </si>
  <si>
    <t>TOTAL SP.PY.3 Reformulación y fortalecimiento de las modalidades y formas de Proyección Social.</t>
  </si>
  <si>
    <t>TOTAL SP.PY.4 Comunicación estratégica e imagen institucional</t>
  </si>
  <si>
    <t>TOTAL SP.PY.5 Estructuración y desarrollo de la agenda social regional</t>
  </si>
  <si>
    <t>TOTAL SUBSISTEMA PROYECCIÓN SOCIAL</t>
  </si>
  <si>
    <t>BIENESTAR</t>
  </si>
  <si>
    <t>TOTAL SB.PY.1 Universidad saludable</t>
  </si>
  <si>
    <t>TOTAL SB.PY.2 Actividad física, deporte y recreación</t>
  </si>
  <si>
    <t>TOTAL SB.PY.3 Cultura con responsabilidad y compromiso</t>
  </si>
  <si>
    <t>TOTAL SB.PY.4 Desarrollo humano.</t>
  </si>
  <si>
    <t>TOTAL SB.PY.5 Fomento a la permanencia y graduación.</t>
  </si>
  <si>
    <t>TOTAL SUBSISTEMA BIENESTAR</t>
  </si>
  <si>
    <t>ADMINISTRATIVO</t>
  </si>
  <si>
    <t>TOTAL SA.PY.1 Desarrollo Planta Fisica</t>
  </si>
  <si>
    <t>TOTAL SA.PY.2 Dotación de Equipos y muebles</t>
  </si>
  <si>
    <t>TOTAL SA-PY.3 Desarrollo tecnológico</t>
  </si>
  <si>
    <t>TOTAL SA.PY.4 Fortalecimiento de los sistemas de gestión</t>
  </si>
  <si>
    <t>TOTAL SA-PY.5 Formación y Capacitación del Personal Administrativo y Operativo</t>
  </si>
  <si>
    <t>TOTAL SUBSISTEMA ADMINISTRATIVO</t>
  </si>
  <si>
    <t>TOTAL PDI T3 2023</t>
  </si>
  <si>
    <t>EJECUTADO 2020</t>
  </si>
  <si>
    <t>Oficina Asesora de Planeación</t>
  </si>
  <si>
    <t>Indices series de empalme - Dane</t>
  </si>
  <si>
    <t>EJECUTADO 2021</t>
  </si>
  <si>
    <t>Dic. 2022</t>
  </si>
  <si>
    <t>TOTAL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</si>
</sst>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&quot;$&quot;\ * #,##0_);[Red]\(&quot;$&quot;\ * #,##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36"/>
      <color rgb="FFFFCC66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1436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6D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textRotation="255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1" fontId="0" fillId="0" borderId="1" xfId="0" applyNumberFormat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2" fillId="6" borderId="12" xfId="0" applyFont="1" applyFill="1" applyBorder="1" applyAlignment="1">
      <alignment horizontal="center" vertical="center" textRotation="255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10" fontId="2" fillId="7" borderId="13" xfId="1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vertical="center"/>
    </xf>
    <xf numFmtId="0" fontId="1" fillId="0" borderId="1" xfId="1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textRotation="255" wrapText="1"/>
    </xf>
    <xf numFmtId="0" fontId="2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0" fontId="2" fillId="8" borderId="1" xfId="1" applyNumberFormat="1" applyFont="1" applyFill="1" applyBorder="1" applyAlignment="1">
      <alignment horizontal="center" vertical="center"/>
    </xf>
    <xf numFmtId="164" fontId="2" fillId="9" borderId="1" xfId="0" applyNumberFormat="1" applyFont="1" applyFill="1" applyBorder="1" applyAlignment="1">
      <alignment vertical="center"/>
    </xf>
    <xf numFmtId="0" fontId="2" fillId="10" borderId="5" xfId="0" applyFont="1" applyFill="1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 textRotation="255" wrapText="1"/>
    </xf>
    <xf numFmtId="10" fontId="2" fillId="0" borderId="13" xfId="1" applyNumberFormat="1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 textRotation="255" wrapText="1"/>
    </xf>
    <xf numFmtId="0" fontId="5" fillId="11" borderId="5" xfId="0" applyFont="1" applyFill="1" applyBorder="1" applyAlignment="1">
      <alignment horizontal="center" vertical="center" textRotation="255" wrapText="1"/>
    </xf>
    <xf numFmtId="0" fontId="5" fillId="11" borderId="12" xfId="0" applyFont="1" applyFill="1" applyBorder="1" applyAlignment="1">
      <alignment horizontal="center" vertical="center" textRotation="255" wrapText="1"/>
    </xf>
    <xf numFmtId="0" fontId="2" fillId="8" borderId="1" xfId="0" applyFont="1" applyFill="1" applyBorder="1"/>
    <xf numFmtId="0" fontId="5" fillId="12" borderId="5" xfId="0" applyFont="1" applyFill="1" applyBorder="1" applyAlignment="1">
      <alignment horizontal="center" vertical="center" textRotation="255" wrapText="1"/>
    </xf>
    <xf numFmtId="0" fontId="5" fillId="12" borderId="12" xfId="0" applyFont="1" applyFill="1" applyBorder="1" applyAlignment="1">
      <alignment horizontal="center" vertical="center" textRotation="255" wrapText="1"/>
    </xf>
    <xf numFmtId="10" fontId="1" fillId="13" borderId="1" xfId="1" applyNumberFormat="1" applyFont="1" applyFill="1" applyBorder="1" applyAlignment="1">
      <alignment horizontal="center" vertical="center"/>
    </xf>
    <xf numFmtId="10" fontId="0" fillId="0" borderId="0" xfId="0" applyNumberFormat="1"/>
    <xf numFmtId="9" fontId="0" fillId="0" borderId="0" xfId="0" applyNumberFormat="1"/>
    <xf numFmtId="0" fontId="5" fillId="12" borderId="11" xfId="0" applyFont="1" applyFill="1" applyBorder="1" applyAlignment="1">
      <alignment horizontal="center" vertical="center" textRotation="255" wrapText="1"/>
    </xf>
    <xf numFmtId="0" fontId="5" fillId="14" borderId="5" xfId="0" applyFont="1" applyFill="1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/>
    </xf>
    <xf numFmtId="0" fontId="5" fillId="14" borderId="12" xfId="0" applyFont="1" applyFill="1" applyBorder="1" applyAlignment="1">
      <alignment horizontal="center" vertical="center" textRotation="255" wrapText="1"/>
    </xf>
    <xf numFmtId="1" fontId="2" fillId="7" borderId="5" xfId="0" applyNumberFormat="1" applyFont="1" applyFill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17" fontId="7" fillId="0" borderId="0" xfId="0" applyNumberFormat="1" applyFont="1" applyAlignment="1">
      <alignment horizontal="left"/>
    </xf>
    <xf numFmtId="2" fontId="7" fillId="0" borderId="0" xfId="0" applyNumberFormat="1" applyFont="1"/>
    <xf numFmtId="2" fontId="0" fillId="0" borderId="0" xfId="0" applyNumberFormat="1"/>
    <xf numFmtId="42" fontId="0" fillId="0" borderId="0" xfId="0" applyNumberFormat="1"/>
    <xf numFmtId="164" fontId="0" fillId="0" borderId="0" xfId="0" applyNumberFormat="1"/>
    <xf numFmtId="164" fontId="0" fillId="13" borderId="1" xfId="0" applyNumberFormat="1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483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ont>
        <b/>
        <i val="0"/>
      </font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7ABC32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F3300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LEAN%20MORENO%20PINEDA\Documents\univesidad%20surcolombiana\plan%20de%20desarrollo\VERIFICACION%20SEGUIMIENTO\2022\AVANCE%20PDI%20T3%202022%20META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LANEACI&#211;N%20USCO\PDI\PDI%202015%202024\PDI%202020%202024\2023\SEGUIMIENTO%20PDI%202023\TRIMESTRE%203%202023\SEGUIMIENTO%20PDI%20T3%202023.xlsx" TargetMode="External"/><Relationship Id="rId1" Type="http://schemas.openxmlformats.org/officeDocument/2006/relationships/externalLinkPath" Target="SEGUIMIENTO%20PDI%20T3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1\SEGUIMIENTO%20Y%20EVALUACI&#211;N%20PDI%202021\EVALUACIONES%20PLAN%20DE%20ACCI&#211;N%202021\TRIMESTRE%204%202021\SEGUIMIENTO%20PDI%20T4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0\SEGUIMIENTO%20Y%20EVALUACI&#211;N%20PDI%202020\TRIMESTRE%204%202020\SEGUIMIENTO%20Y%20EVALUACI&#211;N%20PDI%20T4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LANEACI&#211;N%20USCO\PDI\PDI%202015%202024\PDI%202020%202024\2021\SEGUIMIENTO%20Y%20EVALUACI&#211;N%20PDI%202021\EVALUACIONES%20PLAN%20DE%20ACCI&#211;N%202021\TRIMESTRE%201%202021\SEGUIMIENTO%20PDI%20T1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3 2022 "/>
      <sheetName val="EV.PROYECTOS"/>
      <sheetName val="EV.ACCIONES.aux"/>
      <sheetName val="IndicesIPC"/>
      <sheetName val="SF"/>
      <sheetName val="METAS SF"/>
      <sheetName val="SI"/>
      <sheetName val="METAS SI"/>
      <sheetName val="SP"/>
      <sheetName val="METAS SP"/>
      <sheetName val="SB"/>
      <sheetName val="METAS SB"/>
      <sheetName val="SA"/>
      <sheetName val="METAS SA"/>
      <sheetName val="EJEC ACUM T2"/>
      <sheetName val="EJEC. T3"/>
      <sheetName val="EJECUCIÓN SEPTIEMBRE"/>
      <sheetName val="EJECUCION PLAN DE AC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 t="str">
            <v>SF.PY.1.1. Inducción y Reinducción con docentes, estudiantes, Administrativos y Directivos de la Universidad, sobre mision, vision, principios y valores.</v>
          </cell>
          <cell r="B5">
            <v>16173</v>
          </cell>
          <cell r="C5">
            <v>23000</v>
          </cell>
          <cell r="D5" t="str">
            <v xml:space="preserve">PERSONAS </v>
          </cell>
          <cell r="E5" t="str">
            <v>A</v>
          </cell>
          <cell r="F5" t="str">
            <v>NEIVA</v>
          </cell>
        </row>
        <row r="6">
          <cell r="A6" t="str">
            <v>SF.PY.1.1. Inducción y Reinducción con docentes, estudiantes, Administrativos y Directivos de la Universidad, sobre mision, vision, principios y valores.</v>
          </cell>
          <cell r="B6">
            <v>1000</v>
          </cell>
          <cell r="C6">
            <v>1900</v>
          </cell>
          <cell r="D6" t="str">
            <v xml:space="preserve">PERSONAS </v>
          </cell>
          <cell r="E6" t="str">
            <v>A</v>
          </cell>
          <cell r="F6" t="str">
            <v>GARZÓN</v>
          </cell>
        </row>
        <row r="7">
          <cell r="A7" t="str">
            <v>SF.PY.1.1. Inducción y Reinducción con docentes, estudiantes, Administrativos y Directivos de la Universidad, sobre mision, vision, principios y valores.</v>
          </cell>
          <cell r="B7">
            <v>1000</v>
          </cell>
          <cell r="C7">
            <v>1900</v>
          </cell>
          <cell r="D7" t="str">
            <v xml:space="preserve">PERSONAS </v>
          </cell>
          <cell r="E7" t="str">
            <v>A</v>
          </cell>
          <cell r="F7" t="str">
            <v>LA PLATA</v>
          </cell>
        </row>
        <row r="8">
          <cell r="A8" t="str">
            <v>SF.PY.1.1. Inducción y Reinducción con docentes, estudiantes, Administrativos y Directivos de la Universidad, sobre mision, vision, principios y valores.</v>
          </cell>
          <cell r="B8">
            <v>1000</v>
          </cell>
          <cell r="C8">
            <v>2200</v>
          </cell>
          <cell r="D8" t="str">
            <v xml:space="preserve">PERSONAS </v>
          </cell>
          <cell r="E8" t="str">
            <v>A</v>
          </cell>
          <cell r="F8" t="str">
            <v>PTITALITO</v>
          </cell>
        </row>
        <row r="9">
          <cell r="A9" t="str">
            <v>SF.PY.1.2. Promocion de la cultura participativa y la democracia universitaria</v>
          </cell>
          <cell r="B9">
            <v>105</v>
          </cell>
          <cell r="C9">
            <v>180</v>
          </cell>
          <cell r="D9" t="str">
            <v xml:space="preserve">PERSONAS </v>
          </cell>
          <cell r="E9" t="str">
            <v>A</v>
          </cell>
          <cell r="F9" t="str">
            <v>NEIVA</v>
          </cell>
        </row>
        <row r="10">
          <cell r="A10" t="str">
            <v>SF.PY.1.2. Promocion de la cultura participativa y la democracia universitaria</v>
          </cell>
          <cell r="B10">
            <v>15</v>
          </cell>
          <cell r="C10">
            <v>30</v>
          </cell>
          <cell r="D10" t="str">
            <v xml:space="preserve">PERSONAS </v>
          </cell>
          <cell r="E10" t="str">
            <v>A</v>
          </cell>
          <cell r="F10" t="str">
            <v>GARZÓN</v>
          </cell>
        </row>
        <row r="11">
          <cell r="A11" t="str">
            <v>SF.PY.1.2. Promocion de la cultura participativa y la democracia universitaria</v>
          </cell>
          <cell r="B11">
            <v>15</v>
          </cell>
          <cell r="C11">
            <v>30</v>
          </cell>
          <cell r="D11" t="str">
            <v xml:space="preserve">PERSONAS </v>
          </cell>
          <cell r="E11" t="str">
            <v>A</v>
          </cell>
          <cell r="F11" t="str">
            <v>LA PLATA</v>
          </cell>
        </row>
        <row r="12">
          <cell r="A12" t="str">
            <v>SF.PY.1.2. Promocion de la cultura participativa y la democracia universitaria</v>
          </cell>
          <cell r="B12">
            <v>20</v>
          </cell>
          <cell r="C12">
            <v>35</v>
          </cell>
          <cell r="D12" t="str">
            <v xml:space="preserve">PERSONAS </v>
          </cell>
          <cell r="E12" t="str">
            <v>A</v>
          </cell>
          <cell r="F12" t="str">
            <v>PTITALITO</v>
          </cell>
        </row>
        <row r="19">
          <cell r="A19" t="str">
            <v>SF.PY.2.1. Nuevos programas académicos de pregrado en distintas modalidades</v>
          </cell>
          <cell r="B19">
            <v>37</v>
          </cell>
          <cell r="C19">
            <v>39</v>
          </cell>
          <cell r="D19" t="str">
            <v>PROGRAMAS ACADÉMICOS</v>
          </cell>
          <cell r="E19" t="str">
            <v>A</v>
          </cell>
          <cell r="F19" t="str">
            <v>GLOBAL</v>
          </cell>
        </row>
        <row r="20">
          <cell r="A20" t="str">
            <v>SF.PY.2.1. Nuevos programas académicos de pregrado en distintas modalidades</v>
          </cell>
          <cell r="B20">
            <v>0</v>
          </cell>
          <cell r="C20">
            <v>2</v>
          </cell>
          <cell r="D20" t="str">
            <v>PROGRAMAS ACADÉMICOS EN EXTENSIÓN</v>
          </cell>
          <cell r="E20" t="str">
            <v>A</v>
          </cell>
          <cell r="F20" t="str">
            <v>GARZÓN</v>
          </cell>
        </row>
        <row r="21">
          <cell r="A21" t="str">
            <v>SF.PY.2.1. Nuevos programas académicos de pregrado en distintas modalidades</v>
          </cell>
          <cell r="B21">
            <v>0</v>
          </cell>
          <cell r="C21">
            <v>2</v>
          </cell>
          <cell r="D21" t="str">
            <v>PROGRAMAS ACADÉMICOS EN EXTENSIÓN</v>
          </cell>
          <cell r="E21" t="str">
            <v>A</v>
          </cell>
          <cell r="F21" t="str">
            <v>LA PLATA</v>
          </cell>
        </row>
        <row r="22">
          <cell r="A22" t="str">
            <v>SF.PY.2.1. Nuevos programas académicos de pregrado en distintas modalidades</v>
          </cell>
          <cell r="B22">
            <v>0</v>
          </cell>
          <cell r="C22">
            <v>2</v>
          </cell>
          <cell r="D22" t="str">
            <v>PROGRAMAS ACADÉMICOS EN EXTENSIÓN</v>
          </cell>
          <cell r="E22" t="str">
            <v>A</v>
          </cell>
          <cell r="F22" t="str">
            <v>PTITALITO</v>
          </cell>
        </row>
        <row r="23">
          <cell r="A23" t="str">
            <v>SF.PY.2.2. Nuevos programas académicos de postgrado en distintas modalidades</v>
          </cell>
          <cell r="B23">
            <v>43</v>
          </cell>
          <cell r="C23">
            <v>45</v>
          </cell>
          <cell r="D23" t="str">
            <v>PROGRAMAS ACADÉMICOS</v>
          </cell>
          <cell r="E23" t="str">
            <v>A</v>
          </cell>
          <cell r="F23" t="str">
            <v>NEIVA</v>
          </cell>
        </row>
        <row r="24">
          <cell r="A24" t="str">
            <v>SF.PY.2.2. Nuevos programas académicos de postgrado en distintas modalidades</v>
          </cell>
          <cell r="B24">
            <v>0</v>
          </cell>
          <cell r="C24">
            <v>2</v>
          </cell>
          <cell r="D24" t="str">
            <v>PROGRAMAS ACADÉMICOS EN EXTENSIÓN</v>
          </cell>
          <cell r="E24" t="str">
            <v>A</v>
          </cell>
          <cell r="F24" t="str">
            <v>GARZÓN</v>
          </cell>
        </row>
        <row r="25">
          <cell r="A25" t="str">
            <v>SF.PY.2.2. Nuevos programas académicos de postgrado en distintas modalidades</v>
          </cell>
          <cell r="B25">
            <v>0</v>
          </cell>
          <cell r="C25">
            <v>2</v>
          </cell>
          <cell r="D25" t="str">
            <v>PROGRAMAS ACADÉMICOS EN EXTENSIÓN</v>
          </cell>
          <cell r="E25" t="str">
            <v>A</v>
          </cell>
          <cell r="F25" t="str">
            <v>LA PLATA</v>
          </cell>
        </row>
        <row r="26">
          <cell r="A26" t="str">
            <v>SF.PY.2.2. Nuevos programas académicos de postgrado en distintas modalidades</v>
          </cell>
          <cell r="B26">
            <v>0</v>
          </cell>
          <cell r="C26">
            <v>2</v>
          </cell>
          <cell r="D26" t="str">
            <v>PROGRAMAS ACADÉMICOS EN EXTENSIÓN</v>
          </cell>
          <cell r="E26" t="str">
            <v>A</v>
          </cell>
          <cell r="F26" t="str">
            <v>PTITALITO</v>
          </cell>
        </row>
        <row r="27">
          <cell r="A27" t="str">
            <v>SF.PY.2.3. Nuevos programas académicos articulados por ciclos propedéuticos</v>
          </cell>
          <cell r="B27">
            <v>0</v>
          </cell>
          <cell r="C27">
            <v>11</v>
          </cell>
          <cell r="D27" t="str">
            <v>PROGRAMAS ACADÉMICOS</v>
          </cell>
          <cell r="E27" t="str">
            <v>A</v>
          </cell>
          <cell r="F27" t="str">
            <v>NEIVA</v>
          </cell>
        </row>
        <row r="28">
          <cell r="A28" t="str">
            <v>SF.PY.2.4. Programas académicos articulados con instituciones de educación media y educación superior</v>
          </cell>
          <cell r="B28">
            <v>0</v>
          </cell>
          <cell r="C28">
            <v>11</v>
          </cell>
          <cell r="D28" t="str">
            <v>PROGRAMAS ACADÉMICOS</v>
          </cell>
          <cell r="E28" t="str">
            <v>A</v>
          </cell>
          <cell r="F28" t="str">
            <v>NEIVA</v>
          </cell>
        </row>
        <row r="29">
          <cell r="A29" t="str">
            <v>SF.PY.2.5. Diagnosticos y estudios de prospectiva para la pertinencia social y académica de la oferta.</v>
          </cell>
          <cell r="B29">
            <v>0</v>
          </cell>
          <cell r="C29">
            <v>7</v>
          </cell>
          <cell r="D29" t="str">
            <v>ESTUDIOS DE PERTINENCIA</v>
          </cell>
          <cell r="E29" t="str">
            <v>A</v>
          </cell>
          <cell r="F29" t="str">
            <v>GLOBAL</v>
          </cell>
        </row>
        <row r="30">
          <cell r="A30" t="str">
            <v>SF.PY.2.6. Definición de la política de oferta académica</v>
          </cell>
          <cell r="B30">
            <v>0</v>
          </cell>
          <cell r="C30">
            <v>1</v>
          </cell>
          <cell r="D30" t="str">
            <v>DOCUMENTO DE POLÍTICA</v>
          </cell>
          <cell r="E30" t="str">
            <v>A</v>
          </cell>
          <cell r="F30" t="str">
            <v>GLOBAL</v>
          </cell>
        </row>
        <row r="31">
          <cell r="A31" t="str">
            <v xml:space="preserve">SF.PY.2.7. Promoción de la oferta académica institucional   </v>
          </cell>
          <cell r="B31">
            <v>0</v>
          </cell>
          <cell r="C31">
            <v>3000</v>
          </cell>
          <cell r="D31" t="str">
            <v>PERSONAS</v>
          </cell>
          <cell r="E31" t="str">
            <v>A</v>
          </cell>
          <cell r="F31" t="str">
            <v>NEIVA</v>
          </cell>
        </row>
        <row r="32">
          <cell r="A32" t="str">
            <v xml:space="preserve">SF.PY.2.7. Promoción de la oferta académica institucional   </v>
          </cell>
          <cell r="B32">
            <v>1502</v>
          </cell>
          <cell r="C32">
            <v>1862</v>
          </cell>
          <cell r="D32" t="str">
            <v xml:space="preserve"># Estudiantes </v>
          </cell>
          <cell r="E32" t="str">
            <v>A</v>
          </cell>
          <cell r="F32" t="str">
            <v>PTITALITO</v>
          </cell>
        </row>
        <row r="33">
          <cell r="A33" t="str">
            <v xml:space="preserve">SF.PY.2.7. Promoción de la oferta académica institucional   </v>
          </cell>
          <cell r="B33">
            <v>1013</v>
          </cell>
          <cell r="C33">
            <v>1253</v>
          </cell>
          <cell r="D33" t="str">
            <v xml:space="preserve"># Estudiantes </v>
          </cell>
          <cell r="E33" t="str">
            <v>A</v>
          </cell>
          <cell r="F33" t="str">
            <v>GARZÓN</v>
          </cell>
        </row>
        <row r="34">
          <cell r="A34" t="str">
            <v xml:space="preserve">SF.PY.2.7. Promoción de la oferta académica institucional   </v>
          </cell>
          <cell r="B34">
            <v>782</v>
          </cell>
          <cell r="C34">
            <v>992</v>
          </cell>
          <cell r="E34" t="str">
            <v>A</v>
          </cell>
          <cell r="F34" t="str">
            <v>LA PLATA</v>
          </cell>
        </row>
        <row r="41">
          <cell r="A41" t="str">
            <v>SF.PY.3.1. Formación de alto nivel en Doctorados</v>
          </cell>
          <cell r="B41">
            <v>59</v>
          </cell>
          <cell r="C41">
            <v>67</v>
          </cell>
          <cell r="D41" t="str">
            <v>DOCENTES</v>
          </cell>
          <cell r="E41" t="str">
            <v>A</v>
          </cell>
          <cell r="F41" t="str">
            <v>NEIVA</v>
          </cell>
        </row>
        <row r="42">
          <cell r="A42" t="str">
            <v xml:space="preserve">SF.PY.3.2.  Estudios postdoctorales </v>
          </cell>
          <cell r="B42">
            <v>0</v>
          </cell>
          <cell r="C42">
            <v>8</v>
          </cell>
          <cell r="D42" t="str">
            <v>DOCENTES</v>
          </cell>
          <cell r="E42" t="str">
            <v>A</v>
          </cell>
          <cell r="F42" t="str">
            <v>NEIVA</v>
          </cell>
        </row>
        <row r="43">
          <cell r="A43" t="str">
            <v>SF.PY.3.3. Capacitación y actualización individual y colectiva en pedagogías, didácticas, estudios sociales, culturales y estéticos</v>
          </cell>
          <cell r="B43">
            <v>350</v>
          </cell>
          <cell r="C43">
            <v>350</v>
          </cell>
          <cell r="D43" t="str">
            <v>DOCENTES</v>
          </cell>
          <cell r="E43" t="str">
            <v>S</v>
          </cell>
          <cell r="F43" t="str">
            <v>NEIVA</v>
          </cell>
        </row>
        <row r="44">
          <cell r="A44" t="str">
            <v>SF.PY.3.4. Capacitación en lenguas extranjeras</v>
          </cell>
          <cell r="B44">
            <v>70</v>
          </cell>
          <cell r="C44">
            <v>70</v>
          </cell>
          <cell r="D44" t="str">
            <v>DOCENTES</v>
          </cell>
          <cell r="E44" t="str">
            <v>A</v>
          </cell>
          <cell r="F44" t="str">
            <v>NEIVA</v>
          </cell>
        </row>
        <row r="45">
          <cell r="A45" t="str">
            <v>SF.PY.3.5 Escuela de formación pedagógica</v>
          </cell>
          <cell r="B45">
            <v>0</v>
          </cell>
          <cell r="C45">
            <v>150</v>
          </cell>
          <cell r="D45" t="str">
            <v>DOCENTES</v>
          </cell>
          <cell r="E45" t="str">
            <v>A</v>
          </cell>
          <cell r="F45" t="str">
            <v>NEIVA</v>
          </cell>
        </row>
        <row r="52">
          <cell r="A52" t="str">
            <v>SF.PY.4.1. Procesos de autoevaluación de programas de pregrado y postgrado</v>
          </cell>
          <cell r="B52">
            <v>73</v>
          </cell>
          <cell r="C52">
            <v>73</v>
          </cell>
          <cell r="D52" t="str">
            <v>PROGRAMAS ACADÉMICOS</v>
          </cell>
          <cell r="E52" t="str">
            <v>S</v>
          </cell>
        </row>
        <row r="53">
          <cell r="A53" t="str">
            <v>SF.PY.4.2. Actualización curricular pertinente y coherente con el PEU, PEF, PEP.</v>
          </cell>
          <cell r="B53">
            <v>73</v>
          </cell>
          <cell r="C53">
            <v>73</v>
          </cell>
          <cell r="D53" t="str">
            <v>PROGRAMAS ACADÉMICOS</v>
          </cell>
          <cell r="E53" t="str">
            <v>S</v>
          </cell>
        </row>
        <row r="54">
          <cell r="A54" t="str">
            <v>SF.PY.4.3. Procesos de autoevaluacion y mejoramiento de la calidad para la renovacion de  acreditacion de alta calidad institucional</v>
          </cell>
          <cell r="B54">
            <v>1</v>
          </cell>
          <cell r="C54">
            <v>1</v>
          </cell>
          <cell r="D54" t="str">
            <v>RESOLUCIÓN ACREDITACIÓN</v>
          </cell>
          <cell r="E54">
            <v>0</v>
          </cell>
        </row>
        <row r="61">
          <cell r="A61" t="str">
            <v>SF.PY.5.1.  Diseño y puesta en marcha de la politica de relevo generacional</v>
          </cell>
          <cell r="B61">
            <v>0</v>
          </cell>
          <cell r="C61">
            <v>1</v>
          </cell>
          <cell r="D61" t="str">
            <v>DOCUMENTO DE POLÍTICA</v>
          </cell>
          <cell r="E61" t="str">
            <v>S</v>
          </cell>
          <cell r="F61" t="str">
            <v>GLOBAL</v>
          </cell>
        </row>
        <row r="68">
          <cell r="A68" t="str">
            <v xml:space="preserve">SF.PY.6.1. Portal y Observatorio Laboral, para enlace laboral y orientar proyectos de emprendimiento. </v>
          </cell>
          <cell r="B68">
            <v>1</v>
          </cell>
          <cell r="C68">
            <v>1</v>
          </cell>
          <cell r="D68" t="str">
            <v>PORTAL</v>
          </cell>
          <cell r="E68" t="str">
            <v>S</v>
          </cell>
          <cell r="F68" t="str">
            <v>GLOBAL</v>
          </cell>
        </row>
        <row r="69">
          <cell r="A69" t="str">
            <v>SF.PY.6.2. Programa de encuentros de graduados</v>
          </cell>
          <cell r="B69">
            <v>0</v>
          </cell>
          <cell r="C69">
            <v>6</v>
          </cell>
          <cell r="D69" t="str">
            <v>ENCUENTROS</v>
          </cell>
          <cell r="E69" t="str">
            <v>S</v>
          </cell>
          <cell r="F69" t="str">
            <v>NEIVA</v>
          </cell>
        </row>
        <row r="70">
          <cell r="A70" t="str">
            <v>SF.PY.6.2. Programa de encuentros de graduados</v>
          </cell>
          <cell r="B70">
            <v>0</v>
          </cell>
          <cell r="C70">
            <v>3</v>
          </cell>
          <cell r="D70" t="str">
            <v>ENCUENTROS</v>
          </cell>
          <cell r="E70" t="str">
            <v>S</v>
          </cell>
          <cell r="F70" t="str">
            <v>GARZÓN</v>
          </cell>
        </row>
        <row r="71">
          <cell r="A71" t="str">
            <v>SF.PY.6.2. Programa de encuentros de graduados</v>
          </cell>
          <cell r="B71">
            <v>0</v>
          </cell>
          <cell r="C71">
            <v>3</v>
          </cell>
          <cell r="D71" t="str">
            <v>ENCUENTROS</v>
          </cell>
          <cell r="E71" t="str">
            <v>S</v>
          </cell>
          <cell r="F71" t="str">
            <v>LA PLATA</v>
          </cell>
        </row>
        <row r="72">
          <cell r="A72" t="str">
            <v>SF.PY.6.2. Programa de encuentros de graduados</v>
          </cell>
          <cell r="B72">
            <v>0</v>
          </cell>
          <cell r="C72">
            <v>3</v>
          </cell>
          <cell r="D72" t="str">
            <v>ENCUENTROS</v>
          </cell>
          <cell r="E72" t="str">
            <v>S</v>
          </cell>
          <cell r="F72" t="str">
            <v>PTITALITO</v>
          </cell>
        </row>
        <row r="73">
          <cell r="A73" t="str">
            <v>SF.PY.6.3. Programa de seguimiento a graduados</v>
          </cell>
          <cell r="B73">
            <v>0</v>
          </cell>
          <cell r="C73">
            <v>1280</v>
          </cell>
          <cell r="D73" t="str">
            <v>GRADUADOS</v>
          </cell>
          <cell r="E73" t="str">
            <v>S</v>
          </cell>
          <cell r="F73" t="str">
            <v>GLOBAL</v>
          </cell>
        </row>
      </sheetData>
      <sheetData sheetId="5" refreshError="1"/>
      <sheetData sheetId="6" refreshError="1">
        <row r="5">
          <cell r="A5" t="str">
            <v>SI.PY.1.1. Talleres de formación</v>
          </cell>
          <cell r="B5">
            <v>99</v>
          </cell>
          <cell r="C5">
            <v>234</v>
          </cell>
          <cell r="E5" t="str">
            <v>A</v>
          </cell>
          <cell r="F5" t="str">
            <v>NEIVA</v>
          </cell>
        </row>
        <row r="6">
          <cell r="A6" t="str">
            <v>SI.PY.1.1. Talleres de formación</v>
          </cell>
          <cell r="B6"/>
          <cell r="C6"/>
          <cell r="D6" t="str">
            <v># Personas</v>
          </cell>
          <cell r="E6" t="str">
            <v>A</v>
          </cell>
          <cell r="F6" t="str">
            <v>NEIVA</v>
          </cell>
        </row>
        <row r="7">
          <cell r="A7" t="str">
            <v>SI.PY.1.1. Talleres de formación</v>
          </cell>
          <cell r="B7">
            <v>0</v>
          </cell>
          <cell r="C7">
            <v>135</v>
          </cell>
          <cell r="D7" t="str">
            <v># Personas</v>
          </cell>
          <cell r="E7" t="str">
            <v>A</v>
          </cell>
          <cell r="F7" t="str">
            <v>GARZÓN</v>
          </cell>
        </row>
        <row r="8">
          <cell r="A8" t="str">
            <v>SI.PY.1.1. Talleres de formación</v>
          </cell>
          <cell r="B8">
            <v>0</v>
          </cell>
          <cell r="C8">
            <v>3</v>
          </cell>
          <cell r="E8" t="str">
            <v>A</v>
          </cell>
          <cell r="F8" t="str">
            <v>GARZÓN</v>
          </cell>
        </row>
        <row r="9">
          <cell r="A9" t="str">
            <v>SI.PY.1.1. Talleres de formación</v>
          </cell>
          <cell r="B9">
            <v>0</v>
          </cell>
          <cell r="C9">
            <v>135</v>
          </cell>
          <cell r="D9" t="str">
            <v># Personas</v>
          </cell>
          <cell r="E9" t="str">
            <v>A</v>
          </cell>
          <cell r="F9" t="str">
            <v>LA PLATA</v>
          </cell>
        </row>
        <row r="10">
          <cell r="A10" t="str">
            <v>SI.PY.1.1. Talleres de formación</v>
          </cell>
          <cell r="B10">
            <v>0</v>
          </cell>
          <cell r="C10">
            <v>3</v>
          </cell>
          <cell r="E10" t="str">
            <v>A</v>
          </cell>
          <cell r="F10" t="str">
            <v>LA PLATA</v>
          </cell>
        </row>
        <row r="11">
          <cell r="A11" t="str">
            <v>SI.PY.1.1. Talleres de formación</v>
          </cell>
          <cell r="B11">
            <v>0</v>
          </cell>
          <cell r="C11">
            <v>180</v>
          </cell>
          <cell r="D11" t="str">
            <v># Personas</v>
          </cell>
          <cell r="E11" t="str">
            <v>A</v>
          </cell>
          <cell r="F11" t="str">
            <v>PTITALITO</v>
          </cell>
        </row>
        <row r="12">
          <cell r="A12" t="str">
            <v>SI.PY.1.1. Talleres de formación</v>
          </cell>
          <cell r="B12">
            <v>0</v>
          </cell>
          <cell r="C12">
            <v>4</v>
          </cell>
          <cell r="E12" t="str">
            <v>A</v>
          </cell>
          <cell r="F12" t="str">
            <v>PTITALITO</v>
          </cell>
        </row>
        <row r="13">
          <cell r="A13" t="str">
            <v>SI.PY.1.2. Grupos escolares</v>
          </cell>
          <cell r="B13">
            <v>1830</v>
          </cell>
          <cell r="C13">
            <v>3450</v>
          </cell>
          <cell r="D13" t="str">
            <v># niños (personas)</v>
          </cell>
          <cell r="E13" t="str">
            <v>A</v>
          </cell>
          <cell r="F13" t="str">
            <v>GLOBAL</v>
          </cell>
        </row>
        <row r="20">
          <cell r="A20" t="str">
            <v>SI.PY.2.1. Semilleros</v>
          </cell>
          <cell r="B20">
            <v>210</v>
          </cell>
          <cell r="C20">
            <v>325</v>
          </cell>
          <cell r="D20" t="str">
            <v># Proyectos</v>
          </cell>
          <cell r="E20" t="str">
            <v>A</v>
          </cell>
          <cell r="F20" t="str">
            <v>NEIVA</v>
          </cell>
        </row>
        <row r="21">
          <cell r="A21" t="str">
            <v>SI.PY.2.1. Semilleros</v>
          </cell>
          <cell r="B21">
            <v>0</v>
          </cell>
          <cell r="C21">
            <v>9</v>
          </cell>
          <cell r="D21" t="str">
            <v># Proyectos</v>
          </cell>
          <cell r="E21" t="str">
            <v>A</v>
          </cell>
          <cell r="F21" t="str">
            <v>GARZÓN</v>
          </cell>
        </row>
        <row r="22">
          <cell r="A22" t="str">
            <v>SI.PY.2.1. Semilleros</v>
          </cell>
          <cell r="B22">
            <v>0</v>
          </cell>
          <cell r="C22">
            <v>9</v>
          </cell>
          <cell r="D22" t="str">
            <v># Proyectos</v>
          </cell>
          <cell r="E22" t="str">
            <v>A</v>
          </cell>
          <cell r="F22" t="str">
            <v>LA PLATA</v>
          </cell>
        </row>
        <row r="23">
          <cell r="A23" t="str">
            <v>SI.PY.2.1. Semilleros</v>
          </cell>
          <cell r="B23">
            <v>0</v>
          </cell>
          <cell r="C23">
            <v>12</v>
          </cell>
          <cell r="D23" t="str">
            <v># Proyectos</v>
          </cell>
          <cell r="E23" t="str">
            <v>A</v>
          </cell>
          <cell r="F23" t="str">
            <v>PTITALITO</v>
          </cell>
        </row>
        <row r="24">
          <cell r="A24" t="str">
            <v>SI.PY.2.2. Trabajos de grado</v>
          </cell>
          <cell r="B24">
            <v>158</v>
          </cell>
          <cell r="C24">
            <v>181</v>
          </cell>
          <cell r="D24" t="str">
            <v># Proyectos</v>
          </cell>
          <cell r="E24" t="str">
            <v>A</v>
          </cell>
          <cell r="F24" t="str">
            <v>NEIVA</v>
          </cell>
        </row>
        <row r="25">
          <cell r="A25" t="str">
            <v>SI.PY.2.2. Trabajos de grado</v>
          </cell>
          <cell r="B25">
            <v>0</v>
          </cell>
          <cell r="C25">
            <v>3</v>
          </cell>
          <cell r="D25" t="str">
            <v># Proyectos</v>
          </cell>
          <cell r="E25" t="str">
            <v>A</v>
          </cell>
          <cell r="F25" t="str">
            <v>GARZÓN</v>
          </cell>
        </row>
        <row r="26">
          <cell r="A26" t="str">
            <v>SI.PY.2.2. Trabajos de grado</v>
          </cell>
          <cell r="B26">
            <v>0</v>
          </cell>
          <cell r="C26">
            <v>3</v>
          </cell>
          <cell r="D26" t="str">
            <v># Proyectos</v>
          </cell>
          <cell r="E26" t="str">
            <v>A</v>
          </cell>
          <cell r="F26" t="str">
            <v>LA PLATA</v>
          </cell>
        </row>
        <row r="27">
          <cell r="A27" t="str">
            <v>SI.PY.2.2. Trabajos de grado</v>
          </cell>
          <cell r="B27">
            <v>0</v>
          </cell>
          <cell r="C27">
            <v>3</v>
          </cell>
          <cell r="D27" t="str">
            <v># Proyectos</v>
          </cell>
          <cell r="E27" t="str">
            <v>A</v>
          </cell>
          <cell r="F27" t="str">
            <v>PTITALITO</v>
          </cell>
        </row>
        <row r="28">
          <cell r="A28" t="str">
            <v>SI.PY.2.3. Menor cuantía</v>
          </cell>
          <cell r="B28">
            <v>164</v>
          </cell>
          <cell r="C28">
            <v>256</v>
          </cell>
          <cell r="D28" t="str">
            <v># Proyectos</v>
          </cell>
          <cell r="E28" t="str">
            <v>A</v>
          </cell>
          <cell r="F28" t="str">
            <v>NEIVA</v>
          </cell>
        </row>
        <row r="29">
          <cell r="A29" t="str">
            <v>SI.PY.2.3. Menor cuantía</v>
          </cell>
          <cell r="B29">
            <v>0</v>
          </cell>
          <cell r="C29">
            <v>3</v>
          </cell>
          <cell r="D29" t="str">
            <v># Proyectos</v>
          </cell>
          <cell r="E29" t="str">
            <v>A</v>
          </cell>
          <cell r="F29" t="str">
            <v>GARZÓN</v>
          </cell>
        </row>
        <row r="30">
          <cell r="A30" t="str">
            <v>SI.PY.2.3. Menor cuantía</v>
          </cell>
          <cell r="B30">
            <v>0</v>
          </cell>
          <cell r="C30">
            <v>3</v>
          </cell>
          <cell r="D30" t="str">
            <v># Proyectos</v>
          </cell>
          <cell r="E30" t="str">
            <v>A</v>
          </cell>
          <cell r="F30" t="str">
            <v>LA PLATA</v>
          </cell>
        </row>
        <row r="31">
          <cell r="A31" t="str">
            <v>SI.PY.2.3. Menor cuantía</v>
          </cell>
          <cell r="B31">
            <v>0</v>
          </cell>
          <cell r="C31">
            <v>3</v>
          </cell>
          <cell r="D31" t="str">
            <v># Proyectos</v>
          </cell>
          <cell r="E31" t="str">
            <v>A</v>
          </cell>
          <cell r="F31" t="str">
            <v>PTITALITO</v>
          </cell>
        </row>
        <row r="32">
          <cell r="A32" t="str">
            <v>SI.PY.2.4. Mediana cuantía</v>
          </cell>
          <cell r="B32">
            <v>25</v>
          </cell>
          <cell r="C32">
            <v>59</v>
          </cell>
          <cell r="D32" t="str">
            <v># Proyectos</v>
          </cell>
          <cell r="E32" t="str">
            <v>A</v>
          </cell>
          <cell r="F32" t="str">
            <v>NEIVA</v>
          </cell>
        </row>
        <row r="33">
          <cell r="A33" t="str">
            <v>SI.PY.2.5. Mayor cuantía</v>
          </cell>
          <cell r="B33">
            <v>5</v>
          </cell>
          <cell r="C33">
            <v>20</v>
          </cell>
          <cell r="D33" t="str">
            <v># Proyectos</v>
          </cell>
          <cell r="E33" t="str">
            <v>A</v>
          </cell>
          <cell r="F33" t="str">
            <v>NEIVA</v>
          </cell>
        </row>
        <row r="34">
          <cell r="A34" t="str">
            <v>SI.PY.2.6. Doctorados</v>
          </cell>
          <cell r="B34">
            <v>3</v>
          </cell>
          <cell r="C34">
            <v>16</v>
          </cell>
          <cell r="D34" t="str">
            <v># Proyectos</v>
          </cell>
          <cell r="E34" t="str">
            <v>A</v>
          </cell>
          <cell r="F34" t="str">
            <v>NEIVA</v>
          </cell>
        </row>
        <row r="35">
          <cell r="A35" t="str">
            <v>SI.PY.2.7. Jóvenes Investigadores</v>
          </cell>
          <cell r="B35">
            <v>137</v>
          </cell>
          <cell r="C35">
            <v>167</v>
          </cell>
          <cell r="D35" t="str">
            <v># Proyectos</v>
          </cell>
          <cell r="E35" t="str">
            <v>A</v>
          </cell>
          <cell r="F35" t="str">
            <v>NEIVA</v>
          </cell>
        </row>
        <row r="36">
          <cell r="A36" t="str">
            <v>SI.PY.2.7. Jóvenes Investigadores</v>
          </cell>
          <cell r="B36">
            <v>0</v>
          </cell>
          <cell r="C36">
            <v>3</v>
          </cell>
          <cell r="D36" t="str">
            <v># Proyectos</v>
          </cell>
          <cell r="E36" t="str">
            <v>A</v>
          </cell>
          <cell r="F36" t="str">
            <v>GARZÓN</v>
          </cell>
        </row>
        <row r="37">
          <cell r="A37" t="str">
            <v>SI.PY.2.7. Jóvenes Investigadores</v>
          </cell>
          <cell r="B37">
            <v>0</v>
          </cell>
          <cell r="C37">
            <v>3</v>
          </cell>
          <cell r="D37" t="str">
            <v># Proyectos</v>
          </cell>
          <cell r="E37" t="str">
            <v>A</v>
          </cell>
          <cell r="F37" t="str">
            <v>LA PLATA</v>
          </cell>
        </row>
        <row r="38">
          <cell r="A38" t="str">
            <v>SI.PY.2.7. Jóvenes Investigadores</v>
          </cell>
          <cell r="B38">
            <v>0</v>
          </cell>
          <cell r="C38">
            <v>3</v>
          </cell>
          <cell r="D38" t="str">
            <v># Proyectos</v>
          </cell>
          <cell r="E38" t="str">
            <v>A</v>
          </cell>
          <cell r="F38" t="str">
            <v>PITALITO</v>
          </cell>
        </row>
        <row r="39">
          <cell r="A39" t="str">
            <v>SI.PY.2.8.  Proyectos Interfacultades</v>
          </cell>
          <cell r="B39">
            <v>0</v>
          </cell>
          <cell r="C39">
            <v>3</v>
          </cell>
          <cell r="D39" t="str">
            <v xml:space="preserve"># Proyectos de  Investigación Interfacultades apoyados </v>
          </cell>
          <cell r="E39" t="str">
            <v>A</v>
          </cell>
          <cell r="F39" t="str">
            <v>GLOBAL</v>
          </cell>
        </row>
        <row r="46">
          <cell r="A46" t="str">
            <v>SI.PY.3.1. Eventos académico- científicos</v>
          </cell>
          <cell r="B46">
            <v>55</v>
          </cell>
          <cell r="C46">
            <v>130</v>
          </cell>
          <cell r="D46" t="str">
            <v># Eventos académico-científicos</v>
          </cell>
          <cell r="E46" t="str">
            <v>A</v>
          </cell>
          <cell r="F46" t="str">
            <v>NEIVA</v>
          </cell>
        </row>
        <row r="47">
          <cell r="A47" t="str">
            <v>SI.PY.3.1. Eventos académico- científicos</v>
          </cell>
          <cell r="B47">
            <v>0</v>
          </cell>
          <cell r="C47">
            <v>1</v>
          </cell>
          <cell r="D47" t="str">
            <v># Eventos académico-científicos</v>
          </cell>
          <cell r="E47" t="str">
            <v>A</v>
          </cell>
          <cell r="F47" t="str">
            <v>GARZÓN</v>
          </cell>
        </row>
        <row r="48">
          <cell r="A48" t="str">
            <v>SI.PY.3.1. Eventos académico- científicos</v>
          </cell>
          <cell r="B48">
            <v>0</v>
          </cell>
          <cell r="C48">
            <v>1</v>
          </cell>
          <cell r="D48" t="str">
            <v># Eventos académico-científicos</v>
          </cell>
          <cell r="E48" t="str">
            <v>A</v>
          </cell>
          <cell r="F48" t="str">
            <v>LA PLATA</v>
          </cell>
        </row>
        <row r="49">
          <cell r="A49" t="str">
            <v>SI.PY.3.1. Eventos académico- científicos</v>
          </cell>
          <cell r="B49">
            <v>0</v>
          </cell>
          <cell r="C49">
            <v>1</v>
          </cell>
          <cell r="D49" t="str">
            <v># Eventos académico-científicos</v>
          </cell>
          <cell r="E49" t="str">
            <v>A</v>
          </cell>
          <cell r="F49" t="str">
            <v>PITALITO</v>
          </cell>
        </row>
        <row r="50">
          <cell r="A50" t="str">
            <v>SI.PY.3.2. Ponencias</v>
          </cell>
          <cell r="B50">
            <v>120</v>
          </cell>
          <cell r="C50">
            <v>255</v>
          </cell>
          <cell r="D50" t="str">
            <v># Ponencias a nivel nacional e internacional</v>
          </cell>
          <cell r="E50" t="str">
            <v>A</v>
          </cell>
          <cell r="F50" t="str">
            <v>NEIVA</v>
          </cell>
        </row>
        <row r="51">
          <cell r="A51" t="str">
            <v>SI.PY.3.2. Ponencias</v>
          </cell>
          <cell r="B51">
            <v>0</v>
          </cell>
          <cell r="C51">
            <v>12</v>
          </cell>
          <cell r="D51" t="str">
            <v># Ponencias a nivel nacional e internacional</v>
          </cell>
          <cell r="E51" t="str">
            <v>A</v>
          </cell>
          <cell r="F51" t="str">
            <v>GARZÓN</v>
          </cell>
        </row>
        <row r="52">
          <cell r="A52" t="str">
            <v>SI.PY.3.2. Ponencias</v>
          </cell>
          <cell r="B52">
            <v>0</v>
          </cell>
          <cell r="C52">
            <v>12</v>
          </cell>
          <cell r="D52" t="str">
            <v># Ponencias a nivel nacional e internacional</v>
          </cell>
          <cell r="E52" t="str">
            <v>A</v>
          </cell>
          <cell r="F52" t="str">
            <v>LA PLATA</v>
          </cell>
        </row>
        <row r="53">
          <cell r="A53" t="str">
            <v>SI.PY.3.2. Ponencias</v>
          </cell>
          <cell r="B53">
            <v>0</v>
          </cell>
          <cell r="C53">
            <v>15</v>
          </cell>
          <cell r="D53" t="str">
            <v># Ponencias a nivel nacional e internacional</v>
          </cell>
          <cell r="E53" t="str">
            <v>A</v>
          </cell>
          <cell r="F53" t="str">
            <v>PITALITO</v>
          </cell>
        </row>
        <row r="54">
          <cell r="A54" t="str">
            <v>SI.PY.3.3. Vinculación y Desarrollo en redes académicas, científicas e investigativas</v>
          </cell>
          <cell r="B54">
            <v>13</v>
          </cell>
          <cell r="C54">
            <v>50</v>
          </cell>
          <cell r="D54" t="str">
            <v># de Redes</v>
          </cell>
          <cell r="E54" t="str">
            <v>A</v>
          </cell>
          <cell r="F54" t="str">
            <v>GLOBAL</v>
          </cell>
        </row>
        <row r="55">
          <cell r="A55" t="str">
            <v>SI.PY.3.4. Fortalecimiento de los Centros  e Institutos de Investigación</v>
          </cell>
          <cell r="B55">
            <v>6</v>
          </cell>
          <cell r="C55">
            <v>7</v>
          </cell>
          <cell r="D55" t="str">
            <v>Centros de Investigación apoyados</v>
          </cell>
          <cell r="E55" t="str">
            <v>S</v>
          </cell>
          <cell r="F55" t="str">
            <v>NEIVA</v>
          </cell>
        </row>
        <row r="56">
          <cell r="A56" t="str">
            <v>SI.PY.3.4. Fortalecimiento de los Centros  e Institutos de Investigación</v>
          </cell>
          <cell r="B56">
            <v>0.2</v>
          </cell>
          <cell r="C56">
            <v>1</v>
          </cell>
          <cell r="D56" t="str">
            <v># Institutos de Investigación</v>
          </cell>
          <cell r="E56" t="str">
            <v>S</v>
          </cell>
          <cell r="F56" t="str">
            <v>NEIVA</v>
          </cell>
        </row>
        <row r="57">
          <cell r="A57" t="str">
            <v>SI.PY.3.5. Fortalecimiento de los Grupos e Investigadores</v>
          </cell>
          <cell r="B57">
            <v>46</v>
          </cell>
          <cell r="C57">
            <v>50</v>
          </cell>
          <cell r="D57" t="str">
            <v># Grupos categorizados</v>
          </cell>
          <cell r="E57" t="str">
            <v>S</v>
          </cell>
          <cell r="F57" t="str">
            <v>NEIVA</v>
          </cell>
        </row>
        <row r="58">
          <cell r="A58" t="str">
            <v>SI.PY.3.5. Fortalecimiento de los Grupos e Investigadores</v>
          </cell>
          <cell r="B58">
            <v>76</v>
          </cell>
          <cell r="C58">
            <v>80</v>
          </cell>
          <cell r="D58" t="str">
            <v># Docentes categorizados</v>
          </cell>
          <cell r="E58" t="str">
            <v>S</v>
          </cell>
          <cell r="F58" t="str">
            <v>NEIVA</v>
          </cell>
        </row>
        <row r="59">
          <cell r="A59" t="str">
            <v>SI.PY.3.5. Fortalecimiento de los Grupos e Investigadores</v>
          </cell>
          <cell r="B59">
            <v>0</v>
          </cell>
          <cell r="C59">
            <v>1</v>
          </cell>
          <cell r="D59" t="str">
            <v xml:space="preserve"># Grupos apoyados </v>
          </cell>
          <cell r="E59" t="str">
            <v>S</v>
          </cell>
          <cell r="F59" t="str">
            <v>GARZÓN</v>
          </cell>
        </row>
        <row r="60">
          <cell r="A60" t="str">
            <v>SI.PY.3.5. Fortalecimiento de los Grupos e Investigadores</v>
          </cell>
          <cell r="B60">
            <v>0</v>
          </cell>
          <cell r="C60">
            <v>1</v>
          </cell>
          <cell r="D60" t="str">
            <v xml:space="preserve"># Grupos apoyados </v>
          </cell>
          <cell r="E60" t="str">
            <v>S</v>
          </cell>
          <cell r="F60" t="str">
            <v>LA PLATA</v>
          </cell>
        </row>
        <row r="61">
          <cell r="A61" t="str">
            <v>SI.PY.3.5. Fortalecimiento de los Grupos e Investigadores</v>
          </cell>
          <cell r="B61">
            <v>1</v>
          </cell>
          <cell r="C61">
            <v>1</v>
          </cell>
          <cell r="D61" t="str">
            <v xml:space="preserve"># Grupos apoyados </v>
          </cell>
          <cell r="E61" t="str">
            <v>S</v>
          </cell>
          <cell r="F61" t="str">
            <v>PITALITO</v>
          </cell>
        </row>
        <row r="62">
          <cell r="A62" t="str">
            <v>SI.PY.3.6. Vigilancia Tecnológica</v>
          </cell>
          <cell r="B62">
            <v>8</v>
          </cell>
          <cell r="C62">
            <v>9</v>
          </cell>
          <cell r="D62" t="str">
            <v># Procesos Vigilados</v>
          </cell>
          <cell r="E62" t="str">
            <v>S</v>
          </cell>
          <cell r="F62" t="str">
            <v>GLOBAL</v>
          </cell>
        </row>
        <row r="63">
          <cell r="A63" t="str">
            <v>SI.PY.3.7. Artículos en Revistas Indexadas</v>
          </cell>
          <cell r="B63">
            <v>122</v>
          </cell>
          <cell r="C63">
            <v>266</v>
          </cell>
          <cell r="D63" t="str">
            <v xml:space="preserve"># de Artículos apoyados para publicación </v>
          </cell>
          <cell r="E63" t="str">
            <v>A</v>
          </cell>
          <cell r="F63" t="str">
            <v>NEIVA</v>
          </cell>
        </row>
        <row r="64">
          <cell r="A64" t="str">
            <v>SI.PY.3.7. Artículos en Revistas Indexadas</v>
          </cell>
          <cell r="B64">
            <v>0</v>
          </cell>
          <cell r="C64">
            <v>131</v>
          </cell>
          <cell r="D64" t="str">
            <v># de Artículos publicados</v>
          </cell>
          <cell r="E64" t="str">
            <v>A</v>
          </cell>
          <cell r="F64" t="str">
            <v>NEIVA</v>
          </cell>
        </row>
        <row r="65">
          <cell r="A65" t="str">
            <v>SI.PY.3.7. Artículos en Revistas Indexadas</v>
          </cell>
          <cell r="B65">
            <v>0</v>
          </cell>
          <cell r="C65">
            <v>6</v>
          </cell>
          <cell r="D65" t="str">
            <v xml:space="preserve"># de Artículos apoyados para publicación </v>
          </cell>
          <cell r="E65" t="str">
            <v>A</v>
          </cell>
          <cell r="F65" t="str">
            <v>LA PLATA</v>
          </cell>
        </row>
        <row r="66">
          <cell r="A66" t="str">
            <v>SI.PY.3.7. Artículos en Revistas Indexadas</v>
          </cell>
          <cell r="B66">
            <v>0</v>
          </cell>
          <cell r="C66">
            <v>6</v>
          </cell>
          <cell r="D66" t="str">
            <v># de Artículos publicados</v>
          </cell>
          <cell r="E66" t="str">
            <v>A</v>
          </cell>
          <cell r="F66" t="str">
            <v>LA PLATA</v>
          </cell>
        </row>
        <row r="67">
          <cell r="A67" t="str">
            <v>SI.PY.3.7. Artículos en Revistas Indexadas</v>
          </cell>
          <cell r="B67">
            <v>0</v>
          </cell>
          <cell r="C67">
            <v>6</v>
          </cell>
          <cell r="D67" t="str">
            <v xml:space="preserve"># de Artículos apoyados para publicación </v>
          </cell>
          <cell r="E67" t="str">
            <v>A</v>
          </cell>
          <cell r="F67" t="str">
            <v>GARZÓN</v>
          </cell>
        </row>
        <row r="68">
          <cell r="A68" t="str">
            <v>SI.PY.3.7. Artículos en Revistas Indexadas</v>
          </cell>
          <cell r="B68">
            <v>0</v>
          </cell>
          <cell r="C68">
            <v>6</v>
          </cell>
          <cell r="D68" t="str">
            <v># de Artículos publicados</v>
          </cell>
          <cell r="E68" t="str">
            <v>A</v>
          </cell>
          <cell r="F68" t="str">
            <v>GARZÓN</v>
          </cell>
        </row>
        <row r="69">
          <cell r="A69" t="str">
            <v>SI.PY.3.7. Artículos en Revistas Indexadas</v>
          </cell>
          <cell r="B69">
            <v>0</v>
          </cell>
          <cell r="C69">
            <v>6</v>
          </cell>
          <cell r="D69" t="str">
            <v xml:space="preserve"># de Artículos apoyados para publicación </v>
          </cell>
          <cell r="E69" t="str">
            <v>A</v>
          </cell>
          <cell r="F69" t="str">
            <v>PITALITO</v>
          </cell>
        </row>
        <row r="70">
          <cell r="A70" t="str">
            <v>SI.PY.3.7. Artículos en Revistas Indexadas</v>
          </cell>
          <cell r="B70">
            <v>0</v>
          </cell>
          <cell r="C70">
            <v>6</v>
          </cell>
          <cell r="D70" t="str">
            <v># de Artículos publicados</v>
          </cell>
          <cell r="E70" t="str">
            <v>A</v>
          </cell>
          <cell r="F70" t="str">
            <v>PITALITO</v>
          </cell>
        </row>
        <row r="71">
          <cell r="A71" t="str">
            <v>SI.PY.3.8. Consolidación e Implementación del Plan Estratégico de Ciencia, Tecnología e Innovación -PECTI</v>
          </cell>
          <cell r="B71">
            <v>0</v>
          </cell>
          <cell r="C71">
            <v>100</v>
          </cell>
          <cell r="D71" t="str">
            <v>Seguimiento y evaluación a la implementación del PECTI</v>
          </cell>
          <cell r="E71" t="str">
            <v>A</v>
          </cell>
          <cell r="F71" t="str">
            <v>GLOBAL</v>
          </cell>
        </row>
        <row r="72">
          <cell r="A72" t="str">
            <v>SI.PY.3.9. Apoyo laboratorios de investigación</v>
          </cell>
          <cell r="B72">
            <v>9</v>
          </cell>
          <cell r="C72">
            <v>9</v>
          </cell>
          <cell r="D72" t="str">
            <v># Laboratorios apoyados</v>
          </cell>
          <cell r="E72" t="str">
            <v>S</v>
          </cell>
          <cell r="F72" t="str">
            <v>NEIVA</v>
          </cell>
        </row>
        <row r="73">
          <cell r="B73">
            <v>2</v>
          </cell>
          <cell r="C73">
            <v>2</v>
          </cell>
          <cell r="D73" t="str">
            <v>Apoyo a creación de nuevos Programas de Doctorado</v>
          </cell>
          <cell r="E73" t="str">
            <v>S</v>
          </cell>
          <cell r="F73" t="str">
            <v>NEIVA</v>
          </cell>
        </row>
        <row r="74">
          <cell r="B74">
            <v>3</v>
          </cell>
          <cell r="C74">
            <v>5</v>
          </cell>
          <cell r="D74" t="str">
            <v>Funcionamiento de Doctorados</v>
          </cell>
          <cell r="E74" t="str">
            <v>S</v>
          </cell>
          <cell r="F74" t="str">
            <v>NEIVA</v>
          </cell>
        </row>
        <row r="81">
          <cell r="A81" t="str">
            <v>SI.PY.4.1. Registro</v>
          </cell>
          <cell r="B81">
            <v>14</v>
          </cell>
          <cell r="C81">
            <v>23</v>
          </cell>
          <cell r="D81" t="str">
            <v># Registros</v>
          </cell>
          <cell r="E81" t="str">
            <v>A</v>
          </cell>
          <cell r="F81" t="str">
            <v>GLOBAL</v>
          </cell>
        </row>
        <row r="82">
          <cell r="A82" t="str">
            <v>SI.PY.4.2. Validación</v>
          </cell>
          <cell r="B82">
            <v>5</v>
          </cell>
          <cell r="C82">
            <v>8</v>
          </cell>
          <cell r="D82" t="str">
            <v># Validaciones</v>
          </cell>
          <cell r="E82" t="str">
            <v>A</v>
          </cell>
          <cell r="F82" t="str">
            <v>GLOBAL</v>
          </cell>
        </row>
        <row r="89">
          <cell r="A89" t="str">
            <v>SI.PY.5.1. Desarrollo de proyectos</v>
          </cell>
          <cell r="B89">
            <v>60</v>
          </cell>
          <cell r="C89">
            <v>96</v>
          </cell>
          <cell r="D89" t="str">
            <v># Proyectos con cofinanciación</v>
          </cell>
          <cell r="E89" t="str">
            <v>A</v>
          </cell>
          <cell r="F89" t="str">
            <v>GLOBAL</v>
          </cell>
        </row>
        <row r="96">
          <cell r="A96" t="str">
            <v>SI.PY.6.1. Alojamiento y soporte técnico de Revistas Institucionales</v>
          </cell>
          <cell r="B96">
            <v>10</v>
          </cell>
          <cell r="C96">
            <v>10</v>
          </cell>
          <cell r="D96" t="str">
            <v xml:space="preserve"># de Revistas alojadas con apoyo técnico  </v>
          </cell>
          <cell r="E96" t="str">
            <v>S</v>
          </cell>
          <cell r="F96" t="str">
            <v>GLOBAL</v>
          </cell>
        </row>
        <row r="97">
          <cell r="A97" t="str">
            <v>SI.PY.6.2. Revistas Científicas</v>
          </cell>
          <cell r="B97">
            <v>0</v>
          </cell>
          <cell r="C97">
            <v>6</v>
          </cell>
          <cell r="D97" t="str">
            <v># de Revistas científicas con apoyo a su gestión editorial</v>
          </cell>
          <cell r="E97" t="str">
            <v>S</v>
          </cell>
          <cell r="F97" t="str">
            <v>GLOBAL</v>
          </cell>
        </row>
        <row r="98">
          <cell r="A98" t="str">
            <v>SI.PY.6.2. Revistas Científicas</v>
          </cell>
          <cell r="B98">
            <v>0</v>
          </cell>
          <cell r="C98">
            <v>5</v>
          </cell>
          <cell r="D98" t="str">
            <v xml:space="preserve"># de Revistas categorizadas </v>
          </cell>
          <cell r="E98" t="str">
            <v>S</v>
          </cell>
          <cell r="F98" t="str">
            <v>GLOBAL</v>
          </cell>
        </row>
        <row r="99">
          <cell r="A99" t="str">
            <v>SI.PY.6.3. Publicación de libros desde la Editorial de la Universidad</v>
          </cell>
          <cell r="B99">
            <v>79</v>
          </cell>
          <cell r="C99">
            <v>115</v>
          </cell>
          <cell r="D99" t="str">
            <v># de Libros</v>
          </cell>
          <cell r="E99" t="str">
            <v>A</v>
          </cell>
          <cell r="F99" t="str">
            <v>GLOBAL</v>
          </cell>
        </row>
        <row r="100">
          <cell r="A100" t="str">
            <v>SI.PY.6.4. Eventos y actividades de divulgación de las publicaciones de la Editorial Universidad Surcolombiana</v>
          </cell>
          <cell r="B100">
            <v>0</v>
          </cell>
          <cell r="C100">
            <v>36</v>
          </cell>
          <cell r="D100" t="str">
            <v xml:space="preserve"># de Eventos </v>
          </cell>
          <cell r="E100" t="str">
            <v>A</v>
          </cell>
          <cell r="F100" t="str">
            <v>GLOBAL</v>
          </cell>
        </row>
        <row r="101">
          <cell r="A101" t="str">
            <v>SI.PY.6.4. Eventos y actividades de divulgación de las publicaciones de la Editorial Universidad Surcolombiana</v>
          </cell>
          <cell r="B101">
            <v>0</v>
          </cell>
          <cell r="C101">
            <v>1800</v>
          </cell>
          <cell r="D101" t="str">
            <v>#  de Asistentes por actividad o evento</v>
          </cell>
          <cell r="E101" t="str">
            <v>A</v>
          </cell>
          <cell r="F101" t="str">
            <v>GLOBAL</v>
          </cell>
        </row>
      </sheetData>
      <sheetData sheetId="7" refreshError="1"/>
      <sheetData sheetId="8" refreshError="1">
        <row r="5">
          <cell r="A5" t="str">
            <v>SP.PY.1.1. Fortalecimiento de la gestión de la Internacionalización</v>
          </cell>
          <cell r="B5">
            <v>17</v>
          </cell>
          <cell r="C5">
            <v>69</v>
          </cell>
          <cell r="D5" t="str">
            <v>Proyectos</v>
          </cell>
          <cell r="E5" t="str">
            <v>A</v>
          </cell>
          <cell r="F5" t="str">
            <v>GLOBAL</v>
          </cell>
        </row>
        <row r="6">
          <cell r="A6" t="str">
            <v>SP.PY.1.2. Fomento a la internacionalización en casa</v>
          </cell>
          <cell r="B6">
            <v>77</v>
          </cell>
          <cell r="C6">
            <v>227</v>
          </cell>
          <cell r="D6" t="str">
            <v xml:space="preserve">Eventos </v>
          </cell>
          <cell r="E6" t="str">
            <v>A</v>
          </cell>
          <cell r="F6" t="str">
            <v>GLOBAL</v>
          </cell>
        </row>
        <row r="7">
          <cell r="A7" t="str">
            <v>SP.PY.1.3. Fortalecimiento de la articulación interinstitucional</v>
          </cell>
          <cell r="B7">
            <v>88</v>
          </cell>
          <cell r="C7">
            <v>112</v>
          </cell>
          <cell r="D7" t="str">
            <v>Proyectos</v>
          </cell>
          <cell r="E7" t="str">
            <v>A</v>
          </cell>
          <cell r="F7" t="str">
            <v>GLOBAL</v>
          </cell>
        </row>
        <row r="8">
          <cell r="A8" t="str">
            <v>SP.PY.1.4. Fortalecimiento de la movilidad académica e investigativa</v>
          </cell>
          <cell r="B8">
            <v>2237</v>
          </cell>
          <cell r="C8">
            <v>5237</v>
          </cell>
          <cell r="D8" t="str">
            <v>Movilidades apoyadas Neiva</v>
          </cell>
          <cell r="E8" t="str">
            <v>A</v>
          </cell>
          <cell r="F8" t="str">
            <v>NEIVA</v>
          </cell>
        </row>
        <row r="9">
          <cell r="A9" t="str">
            <v>SP.PY.1.4. Fortalecimiento de la movilidad académica e investigativa</v>
          </cell>
          <cell r="B9">
            <v>0</v>
          </cell>
          <cell r="C9">
            <v>150</v>
          </cell>
          <cell r="D9" t="str">
            <v xml:space="preserve">Movilidades apoyadas </v>
          </cell>
          <cell r="E9" t="str">
            <v>A</v>
          </cell>
          <cell r="F9" t="str">
            <v>PITALITO</v>
          </cell>
        </row>
        <row r="10">
          <cell r="A10" t="str">
            <v>SP.PY.1.4. Fortalecimiento de la movilidad académica e investigativa</v>
          </cell>
          <cell r="B10">
            <v>0</v>
          </cell>
          <cell r="C10">
            <v>120</v>
          </cell>
          <cell r="D10" t="str">
            <v xml:space="preserve">Movilidades apoyadas </v>
          </cell>
          <cell r="E10" t="str">
            <v>A</v>
          </cell>
          <cell r="F10" t="str">
            <v>GARZÓN</v>
          </cell>
        </row>
        <row r="11">
          <cell r="A11" t="str">
            <v>SP.PY.1.4. Fortalecimiento de la movilidad académica e investigativa</v>
          </cell>
          <cell r="B11">
            <v>0</v>
          </cell>
          <cell r="C11">
            <v>60</v>
          </cell>
          <cell r="D11" t="str">
            <v xml:space="preserve">Movilidades apoyadas </v>
          </cell>
          <cell r="E11" t="str">
            <v>A</v>
          </cell>
          <cell r="F11" t="str">
            <v>LA PLATA</v>
          </cell>
        </row>
        <row r="18">
          <cell r="A18" t="str">
            <v>SP.PY.2.1. Operación y desarrollo del Centro de Emprendimiento e Innovación</v>
          </cell>
          <cell r="B18">
            <v>534</v>
          </cell>
          <cell r="C18">
            <v>834</v>
          </cell>
          <cell r="D18" t="str">
            <v xml:space="preserve">Número de iniciativas emprendedoras registradas  </v>
          </cell>
          <cell r="E18" t="str">
            <v>A</v>
          </cell>
          <cell r="F18" t="str">
            <v>NEIVA</v>
          </cell>
        </row>
        <row r="19">
          <cell r="A19" t="str">
            <v>SP.PY.2.1. Operación y desarrollo del Centro de Emprendimiento e Innovación</v>
          </cell>
          <cell r="B19">
            <v>715</v>
          </cell>
          <cell r="C19">
            <v>1645</v>
          </cell>
          <cell r="D19" t="str">
            <v xml:space="preserve">Número de acompañamientos </v>
          </cell>
          <cell r="E19" t="str">
            <v>A</v>
          </cell>
          <cell r="F19" t="str">
            <v>NEIVA</v>
          </cell>
        </row>
        <row r="20">
          <cell r="A20" t="str">
            <v>SP.PY.2.1. Operación y desarrollo del Centro de Emprendimiento e Innovación</v>
          </cell>
          <cell r="B20">
            <v>157</v>
          </cell>
          <cell r="C20">
            <v>277</v>
          </cell>
          <cell r="D20" t="str">
            <v xml:space="preserve">Número de eventos por año  </v>
          </cell>
          <cell r="E20" t="str">
            <v>A</v>
          </cell>
          <cell r="F20" t="str">
            <v>NEIVA</v>
          </cell>
        </row>
        <row r="21">
          <cell r="A21" t="str">
            <v>SP.PY.2.1. Operación y desarrollo del Centro de Emprendimiento e Innovación</v>
          </cell>
          <cell r="B21">
            <v>0</v>
          </cell>
          <cell r="C21">
            <v>30</v>
          </cell>
          <cell r="D21" t="str">
            <v xml:space="preserve">Número de iniciativas emprendedoras registradas </v>
          </cell>
          <cell r="E21" t="str">
            <v>A</v>
          </cell>
          <cell r="F21" t="str">
            <v>PITALITO</v>
          </cell>
        </row>
        <row r="22">
          <cell r="A22" t="str">
            <v>SP.PY.2.1. Operación y desarrollo del Centro de Emprendimiento e Innovación</v>
          </cell>
          <cell r="B22">
            <v>0</v>
          </cell>
          <cell r="C22">
            <v>30</v>
          </cell>
          <cell r="D22" t="str">
            <v xml:space="preserve">Número de iniciativas emprendedoras registradas </v>
          </cell>
          <cell r="E22" t="str">
            <v>A</v>
          </cell>
          <cell r="F22" t="str">
            <v>GARZÓN</v>
          </cell>
        </row>
        <row r="23">
          <cell r="A23" t="str">
            <v>SP.PY.2.1. Operación y desarrollo del Centro de Emprendimiento e Innovación</v>
          </cell>
          <cell r="B23">
            <v>0</v>
          </cell>
          <cell r="C23">
            <v>30</v>
          </cell>
          <cell r="D23" t="str">
            <v xml:space="preserve">Número de iniciativas emprendedoras registradas </v>
          </cell>
          <cell r="E23" t="str">
            <v>A</v>
          </cell>
          <cell r="F23" t="str">
            <v>LA PLATA</v>
          </cell>
        </row>
        <row r="24">
          <cell r="A24" t="str">
            <v>SP.PY.2.1. Operación y desarrollo del Centro de Emprendimiento e Innovación</v>
          </cell>
          <cell r="B24">
            <v>0</v>
          </cell>
          <cell r="C24">
            <v>8</v>
          </cell>
          <cell r="D24" t="str">
            <v xml:space="preserve">Número de eventos por año </v>
          </cell>
          <cell r="E24" t="str">
            <v>A</v>
          </cell>
          <cell r="F24" t="str">
            <v>PITALITO</v>
          </cell>
        </row>
        <row r="25">
          <cell r="A25" t="str">
            <v>SP.PY.2.1. Operación y desarrollo del Centro de Emprendimiento e Innovación</v>
          </cell>
          <cell r="B25">
            <v>0</v>
          </cell>
          <cell r="C25">
            <v>6</v>
          </cell>
          <cell r="D25" t="str">
            <v xml:space="preserve">Número de eventos por año  </v>
          </cell>
          <cell r="E25" t="str">
            <v>A</v>
          </cell>
          <cell r="F25" t="str">
            <v>GARZÓN</v>
          </cell>
        </row>
        <row r="26">
          <cell r="A26" t="str">
            <v>SP.PY.2.1. Operación y desarrollo del Centro de Emprendimiento e Innovación</v>
          </cell>
          <cell r="B26">
            <v>0</v>
          </cell>
          <cell r="C26">
            <v>7</v>
          </cell>
          <cell r="D26" t="str">
            <v xml:space="preserve">Número de eventos por año </v>
          </cell>
          <cell r="E26" t="str">
            <v>A</v>
          </cell>
          <cell r="F26" t="str">
            <v>LA PLATA</v>
          </cell>
        </row>
        <row r="27">
          <cell r="A27" t="str">
            <v>SP.PY.2.1. Operación y desarrollo del Centro de Emprendimiento e Innovación</v>
          </cell>
          <cell r="B27">
            <v>0</v>
          </cell>
          <cell r="C27">
            <v>42</v>
          </cell>
          <cell r="D27" t="str">
            <v xml:space="preserve">Número de acompañamientos </v>
          </cell>
          <cell r="E27" t="str">
            <v>A</v>
          </cell>
          <cell r="F27" t="str">
            <v>PITALITO</v>
          </cell>
        </row>
        <row r="28">
          <cell r="A28" t="str">
            <v>SP.PY.2.1. Operación y desarrollo del Centro de Emprendimiento e Innovación</v>
          </cell>
          <cell r="B28">
            <v>0</v>
          </cell>
          <cell r="C28">
            <v>39</v>
          </cell>
          <cell r="D28" t="str">
            <v xml:space="preserve">Número de acompañamientos </v>
          </cell>
          <cell r="E28" t="str">
            <v>A</v>
          </cell>
          <cell r="F28" t="str">
            <v>GARZÓN</v>
          </cell>
        </row>
        <row r="29">
          <cell r="A29" t="str">
            <v>SP.PY.2.1. Operación y desarrollo del Centro de Emprendimiento e Innovación</v>
          </cell>
          <cell r="B29">
            <v>0</v>
          </cell>
          <cell r="C29">
            <v>39</v>
          </cell>
          <cell r="D29" t="str">
            <v xml:space="preserve">Número de acompañamientos </v>
          </cell>
          <cell r="E29" t="str">
            <v>A</v>
          </cell>
          <cell r="F29" t="str">
            <v>LA PLATA</v>
          </cell>
        </row>
        <row r="30">
          <cell r="A30" t="str">
            <v>SP.PY.2.1. Operación y desarrollo del Centro de Emprendimiento e Innovación</v>
          </cell>
          <cell r="B30">
            <v>0</v>
          </cell>
          <cell r="C30">
            <v>40</v>
          </cell>
          <cell r="D30" t="str">
            <v xml:space="preserve">Número de planes de negocio construidos </v>
          </cell>
          <cell r="E30" t="str">
            <v>A</v>
          </cell>
          <cell r="F30" t="str">
            <v>GLOBAL</v>
          </cell>
        </row>
        <row r="31">
          <cell r="A31" t="str">
            <v>SP.PY.2.1. Operación y desarrollo del Centro de Emprendimiento e Innovación</v>
          </cell>
          <cell r="B31">
            <v>0</v>
          </cell>
          <cell r="C31">
            <v>30</v>
          </cell>
          <cell r="D31" t="str">
            <v xml:space="preserve">Número de eventos de sensibilización en propiedad intelectual </v>
          </cell>
          <cell r="E31" t="str">
            <v>A</v>
          </cell>
          <cell r="F31" t="str">
            <v>GLOBAL</v>
          </cell>
        </row>
        <row r="32">
          <cell r="A32" t="str">
            <v>SP.PY.2.2. Operación y desarrollo del Consultorio Empresarial y Contable</v>
          </cell>
          <cell r="B32">
            <v>4252</v>
          </cell>
          <cell r="C32">
            <v>5830</v>
          </cell>
          <cell r="D32" t="str">
            <v xml:space="preserve">No. de Asesorias </v>
          </cell>
          <cell r="E32" t="str">
            <v>A</v>
          </cell>
          <cell r="F32" t="str">
            <v>NEIVA</v>
          </cell>
        </row>
        <row r="33">
          <cell r="A33" t="str">
            <v>SP.PY.2.2. Operación y desarrollo del Consultorio Empresarial y Contable</v>
          </cell>
          <cell r="B33">
            <v>147</v>
          </cell>
          <cell r="C33">
            <v>210</v>
          </cell>
          <cell r="D33" t="str">
            <v xml:space="preserve">No. de Eventos </v>
          </cell>
          <cell r="E33" t="str">
            <v>A</v>
          </cell>
          <cell r="F33" t="str">
            <v>NEIVA</v>
          </cell>
        </row>
        <row r="34">
          <cell r="A34" t="str">
            <v>SP.PY.2.2. Operación y desarrollo del Consultorio Empresarial y Contable</v>
          </cell>
          <cell r="B34">
            <v>9927</v>
          </cell>
          <cell r="C34">
            <v>16481</v>
          </cell>
          <cell r="D34" t="str">
            <v xml:space="preserve">No. Personas Atendidas </v>
          </cell>
          <cell r="E34" t="str">
            <v>A</v>
          </cell>
          <cell r="F34" t="str">
            <v>NEIVA</v>
          </cell>
        </row>
        <row r="35">
          <cell r="A35" t="str">
            <v>SP.PY.2.2. Operación y desarrollo del Consultorio Empresarial y Contable</v>
          </cell>
          <cell r="B35">
            <v>0</v>
          </cell>
          <cell r="C35">
            <v>2272.48</v>
          </cell>
          <cell r="D35" t="str">
            <v xml:space="preserve">No. de Asesorias </v>
          </cell>
          <cell r="E35" t="str">
            <v>A</v>
          </cell>
          <cell r="F35" t="str">
            <v>PITALITO</v>
          </cell>
        </row>
        <row r="36">
          <cell r="A36" t="str">
            <v>SP.PY.2.2. Operación y desarrollo del Consultorio Empresarial y Contable</v>
          </cell>
          <cell r="B36">
            <v>0</v>
          </cell>
          <cell r="C36">
            <v>36</v>
          </cell>
          <cell r="D36" t="str">
            <v xml:space="preserve">No. de Eventos </v>
          </cell>
          <cell r="E36" t="str">
            <v>A</v>
          </cell>
          <cell r="F36" t="str">
            <v>PITALITO</v>
          </cell>
        </row>
        <row r="37">
          <cell r="A37" t="str">
            <v>SP.PY.2.2. Operación y desarrollo del Consultorio Empresarial y Contable</v>
          </cell>
          <cell r="B37">
            <v>0</v>
          </cell>
          <cell r="C37">
            <v>1080</v>
          </cell>
          <cell r="D37" t="str">
            <v xml:space="preserve">No. Personas Atendidas  </v>
          </cell>
          <cell r="E37" t="str">
            <v>A</v>
          </cell>
          <cell r="F37" t="str">
            <v>PITALITO</v>
          </cell>
        </row>
        <row r="38">
          <cell r="A38" t="str">
            <v>SP.PY.2.2. Operación y desarrollo del Consultorio Empresarial y Contable</v>
          </cell>
          <cell r="B38">
            <v>0</v>
          </cell>
          <cell r="C38">
            <v>1947.8400000000001</v>
          </cell>
          <cell r="D38" t="str">
            <v xml:space="preserve">No. de Asesorias </v>
          </cell>
          <cell r="E38" t="str">
            <v>A</v>
          </cell>
          <cell r="F38" t="str">
            <v>GARZÓN</v>
          </cell>
        </row>
        <row r="39">
          <cell r="A39" t="str">
            <v>SP.PY.2.2. Operación y desarrollo del Consultorio Empresarial y Contable</v>
          </cell>
          <cell r="B39">
            <v>0</v>
          </cell>
          <cell r="C39">
            <v>36</v>
          </cell>
          <cell r="D39" t="str">
            <v xml:space="preserve">No. de Eventos </v>
          </cell>
          <cell r="E39" t="str">
            <v>A</v>
          </cell>
          <cell r="F39" t="str">
            <v>GARZÓN</v>
          </cell>
        </row>
        <row r="40">
          <cell r="A40" t="str">
            <v>SP.PY.2.2. Operación y desarrollo del Consultorio Empresarial y Contable</v>
          </cell>
          <cell r="B40">
            <v>0</v>
          </cell>
          <cell r="C40">
            <v>1080</v>
          </cell>
          <cell r="D40" t="str">
            <v>No. Personas Atendidas Garzón</v>
          </cell>
          <cell r="E40" t="str">
            <v>A</v>
          </cell>
          <cell r="F40" t="str">
            <v>GARZÓN</v>
          </cell>
        </row>
        <row r="41">
          <cell r="A41" t="str">
            <v>SP.PY.2.2. Operación y desarrollo del Consultorio Empresarial y Contable</v>
          </cell>
          <cell r="B41">
            <v>0</v>
          </cell>
          <cell r="C41">
            <v>1460.88</v>
          </cell>
          <cell r="D41" t="str">
            <v xml:space="preserve">No. de Asesorias </v>
          </cell>
          <cell r="E41" t="str">
            <v>A</v>
          </cell>
          <cell r="F41" t="str">
            <v>LA PLATA</v>
          </cell>
        </row>
        <row r="42">
          <cell r="A42" t="str">
            <v>SP.PY.2.2. Operación y desarrollo del Consultorio Empresarial y Contable</v>
          </cell>
          <cell r="B42">
            <v>0</v>
          </cell>
          <cell r="C42">
            <v>28</v>
          </cell>
          <cell r="D42" t="str">
            <v xml:space="preserve">No. de Eventos </v>
          </cell>
          <cell r="E42" t="str">
            <v>A</v>
          </cell>
          <cell r="F42" t="str">
            <v>LA PLATA</v>
          </cell>
        </row>
        <row r="43">
          <cell r="A43" t="str">
            <v>SP.PY.2.2. Operación y desarrollo del Consultorio Empresarial y Contable</v>
          </cell>
          <cell r="B43">
            <v>0</v>
          </cell>
          <cell r="C43">
            <v>380</v>
          </cell>
          <cell r="D43" t="str">
            <v xml:space="preserve">No. Personas Atendidas </v>
          </cell>
          <cell r="E43" t="str">
            <v>A</v>
          </cell>
          <cell r="F43" t="str">
            <v>LA PLATA</v>
          </cell>
        </row>
        <row r="44">
          <cell r="A44" t="str">
            <v xml:space="preserve">SP.PY.2.3. Unidades de Servicios de Atención Psicológica (USAP): Consultorio clínico Neiva. </v>
          </cell>
          <cell r="B44">
            <v>128</v>
          </cell>
          <cell r="C44">
            <v>512</v>
          </cell>
          <cell r="D44" t="str">
            <v xml:space="preserve">No. de personas beneficiarias </v>
          </cell>
          <cell r="E44" t="str">
            <v>A</v>
          </cell>
          <cell r="F44" t="str">
            <v>NEIVA</v>
          </cell>
        </row>
        <row r="45">
          <cell r="A45" t="str">
            <v>SP.PY.2.4. Unidades de Servicios de Atención Psicológica (USAP): Orientación y acompañamiento psicosocial Neiva</v>
          </cell>
          <cell r="B45">
            <v>7681</v>
          </cell>
          <cell r="C45">
            <v>9684</v>
          </cell>
          <cell r="D45" t="str">
            <v xml:space="preserve">No. de personas beneficiarias </v>
          </cell>
          <cell r="E45" t="str">
            <v>A</v>
          </cell>
          <cell r="F45" t="str">
            <v>NEIVA</v>
          </cell>
        </row>
        <row r="46">
          <cell r="A46" t="str">
            <v>SP.PY.2.5. Unidades de Servicios de Atención Psicológica (USAP): Orientación y acompañamiento psicosocial Sedes</v>
          </cell>
          <cell r="B46">
            <v>1628</v>
          </cell>
          <cell r="C46">
            <v>9100</v>
          </cell>
          <cell r="D46" t="str">
            <v xml:space="preserve">No. de personas beneficiarias </v>
          </cell>
          <cell r="E46" t="str">
            <v>A</v>
          </cell>
          <cell r="F46" t="str">
            <v>LA PLATA</v>
          </cell>
        </row>
        <row r="47">
          <cell r="A47" t="str">
            <v>SP.PY.2.6. Operación y desarrollo del Centro de Conciliación</v>
          </cell>
          <cell r="B47">
            <v>2054</v>
          </cell>
          <cell r="C47">
            <v>6263</v>
          </cell>
          <cell r="D47" t="str">
            <v>No. Estudiantes de la facultad capacitados Neiva</v>
          </cell>
          <cell r="E47" t="str">
            <v>A</v>
          </cell>
          <cell r="F47" t="str">
            <v>NEIVA</v>
          </cell>
        </row>
        <row r="48">
          <cell r="A48" t="str">
            <v>SP.PY.2.6. Operación y desarrollo del Centro de Conciliación</v>
          </cell>
          <cell r="B48">
            <v>2648</v>
          </cell>
          <cell r="C48">
            <v>3566</v>
          </cell>
          <cell r="D48" t="str">
            <v>No. de estudiantes capacitados en conciliación escolar Neiva</v>
          </cell>
          <cell r="E48" t="str">
            <v>A</v>
          </cell>
          <cell r="F48" t="str">
            <v>NEIVA</v>
          </cell>
        </row>
        <row r="49">
          <cell r="A49" t="str">
            <v>SP.PY.2.6. Operación y desarrollo del Centro de Conciliación</v>
          </cell>
          <cell r="B49">
            <v>5075</v>
          </cell>
          <cell r="C49">
            <v>10227</v>
          </cell>
          <cell r="D49" t="str">
            <v>No. de beneficiarios  audicencias Neiva</v>
          </cell>
          <cell r="E49" t="str">
            <v>A</v>
          </cell>
          <cell r="F49" t="str">
            <v>NEIVA</v>
          </cell>
        </row>
        <row r="50">
          <cell r="A50" t="str">
            <v>SP.PY.2.6. Operación y desarrollo del Centro de Conciliación</v>
          </cell>
          <cell r="B50">
            <v>1202</v>
          </cell>
          <cell r="C50">
            <v>4528</v>
          </cell>
          <cell r="D50" t="str">
            <v>No. de asistentes  audicencias Neiva</v>
          </cell>
          <cell r="E50" t="str">
            <v>A</v>
          </cell>
          <cell r="F50" t="str">
            <v>NEIVA</v>
          </cell>
        </row>
        <row r="51">
          <cell r="A51" t="str">
            <v>SP.PY.2.6. Operación y desarrollo del Centro de Conciliación</v>
          </cell>
          <cell r="B51">
            <v>1385</v>
          </cell>
          <cell r="C51">
            <v>3485</v>
          </cell>
          <cell r="D51" t="str">
            <v xml:space="preserve">No. Consultas </v>
          </cell>
          <cell r="E51" t="str">
            <v>A</v>
          </cell>
          <cell r="F51" t="str">
            <v>NEIVA</v>
          </cell>
        </row>
        <row r="52">
          <cell r="A52" t="str">
            <v>SP.PY.2.6. Operación y desarrollo del Centro de Conciliación</v>
          </cell>
          <cell r="B52">
            <v>0</v>
          </cell>
          <cell r="C52">
            <v>45</v>
          </cell>
          <cell r="D52" t="str">
            <v xml:space="preserve">No. Estudiantes de la facultad capacitados </v>
          </cell>
          <cell r="E52" t="str">
            <v>A</v>
          </cell>
          <cell r="F52" t="str">
            <v>PITALITO</v>
          </cell>
        </row>
        <row r="53">
          <cell r="A53" t="str">
            <v>SP.PY.2.6. Operación y desarrollo del Centro de Conciliación</v>
          </cell>
          <cell r="B53">
            <v>0</v>
          </cell>
          <cell r="C53">
            <v>252</v>
          </cell>
          <cell r="D53" t="str">
            <v xml:space="preserve">No. de estudiantes capacitados en conciliación escolar </v>
          </cell>
          <cell r="E53" t="str">
            <v>A</v>
          </cell>
          <cell r="F53" t="str">
            <v>PITALITO</v>
          </cell>
        </row>
        <row r="54">
          <cell r="A54" t="str">
            <v>SP.PY.2.6. Operación y desarrollo del Centro de Conciliación</v>
          </cell>
          <cell r="B54">
            <v>0</v>
          </cell>
          <cell r="C54">
            <v>390</v>
          </cell>
          <cell r="D54" t="str">
            <v xml:space="preserve">No. de beneficiarios  audicencias </v>
          </cell>
          <cell r="E54" t="str">
            <v>A</v>
          </cell>
          <cell r="F54" t="str">
            <v>PITALITO</v>
          </cell>
        </row>
        <row r="55">
          <cell r="A55" t="str">
            <v>SP.PY.2.6. Operación y desarrollo del Centro de Conciliación</v>
          </cell>
          <cell r="B55">
            <v>0</v>
          </cell>
          <cell r="C55">
            <v>210</v>
          </cell>
          <cell r="D55" t="str">
            <v xml:space="preserve">No. de asistentes  audicencias </v>
          </cell>
          <cell r="E55" t="str">
            <v>A</v>
          </cell>
          <cell r="F55" t="str">
            <v>PITALITO</v>
          </cell>
        </row>
        <row r="56">
          <cell r="A56" t="str">
            <v>SP.PY.2.6. Operación y desarrollo del Centro de Conciliación</v>
          </cell>
          <cell r="B56">
            <v>0</v>
          </cell>
          <cell r="C56">
            <v>210</v>
          </cell>
          <cell r="D56" t="str">
            <v xml:space="preserve">No. Consultas </v>
          </cell>
          <cell r="E56" t="str">
            <v>A</v>
          </cell>
          <cell r="F56" t="str">
            <v>PITALITO</v>
          </cell>
        </row>
        <row r="57">
          <cell r="A57" t="str">
            <v>SP.PY.2.7. Operación y desarrollo  del Consultorio Jurídico.</v>
          </cell>
          <cell r="B57">
            <v>8761</v>
          </cell>
          <cell r="C57">
            <v>11434</v>
          </cell>
          <cell r="D57" t="str">
            <v xml:space="preserve">No. de Asesorias </v>
          </cell>
          <cell r="E57" t="str">
            <v>A</v>
          </cell>
          <cell r="F57" t="str">
            <v>NEIVA</v>
          </cell>
        </row>
        <row r="58">
          <cell r="A58" t="str">
            <v>SP.PY.2.7. Operación y desarrollo  del Consultorio Jurídico.</v>
          </cell>
          <cell r="B58">
            <v>2808</v>
          </cell>
          <cell r="C58">
            <v>3108</v>
          </cell>
          <cell r="D58" t="str">
            <v xml:space="preserve">No. de Acompañamientos </v>
          </cell>
          <cell r="E58" t="str">
            <v>A</v>
          </cell>
          <cell r="F58" t="str">
            <v>NEIVA</v>
          </cell>
        </row>
        <row r="59">
          <cell r="A59" t="str">
            <v>SP.PY.2.7. Operación y desarrollo  del Consultorio Jurídico.</v>
          </cell>
          <cell r="B59">
            <v>0</v>
          </cell>
          <cell r="C59">
            <v>1200</v>
          </cell>
          <cell r="D59" t="str">
            <v xml:space="preserve">No. de Asesorias </v>
          </cell>
          <cell r="E59" t="str">
            <v>A</v>
          </cell>
          <cell r="F59" t="str">
            <v>PITALITO</v>
          </cell>
        </row>
        <row r="60">
          <cell r="A60" t="str">
            <v>SP.PY.2.7. Operación y desarrollo  del Consultorio Jurídico.</v>
          </cell>
          <cell r="B60">
            <v>0</v>
          </cell>
          <cell r="C60">
            <v>240</v>
          </cell>
          <cell r="D60" t="str">
            <v xml:space="preserve">No. de Acompañamientos </v>
          </cell>
          <cell r="E60" t="str">
            <v>A</v>
          </cell>
          <cell r="F60" t="str">
            <v>PITALITO</v>
          </cell>
        </row>
        <row r="61">
          <cell r="A61" t="str">
            <v>SP.PY.2.7. Operación y desarrollo  del Consultorio Jurídico.</v>
          </cell>
          <cell r="B61">
            <v>0</v>
          </cell>
          <cell r="C61">
            <v>450</v>
          </cell>
          <cell r="D61" t="str">
            <v>No. de Asesorias Garzón</v>
          </cell>
          <cell r="E61" t="str">
            <v>A</v>
          </cell>
          <cell r="F61" t="str">
            <v>GARZÓN</v>
          </cell>
        </row>
        <row r="62">
          <cell r="A62" t="str">
            <v>SP.PY.2.7. Operación y desarrollo  del Consultorio Jurídico.</v>
          </cell>
          <cell r="B62">
            <v>0</v>
          </cell>
          <cell r="C62">
            <v>300</v>
          </cell>
          <cell r="D62" t="str">
            <v>No. de Acompañamientos Garzón</v>
          </cell>
          <cell r="E62" t="str">
            <v>A</v>
          </cell>
          <cell r="F62" t="str">
            <v>GARZÓN</v>
          </cell>
        </row>
        <row r="63">
          <cell r="A63" t="str">
            <v>SP.PY.2.8. Unidad de desarrollo de software y contenidos digitales</v>
          </cell>
          <cell r="B63">
            <v>3</v>
          </cell>
          <cell r="C63">
            <v>12</v>
          </cell>
          <cell r="D63" t="str">
            <v xml:space="preserve">Desarrollo de aplicativos  institucionales </v>
          </cell>
          <cell r="E63" t="str">
            <v>A</v>
          </cell>
          <cell r="F63" t="str">
            <v>GLOBAL</v>
          </cell>
        </row>
        <row r="64">
          <cell r="A64" t="str">
            <v>SP.PY.2.8. Unidad de desarrollo de software y contenidos digitales</v>
          </cell>
          <cell r="B64">
            <v>7</v>
          </cell>
          <cell r="C64">
            <v>16</v>
          </cell>
          <cell r="D64" t="str">
            <v xml:space="preserve">Diseño y desarrollo de cursos virtuales para la Universidad Surcolombiana </v>
          </cell>
          <cell r="E64" t="str">
            <v>A</v>
          </cell>
          <cell r="F64" t="str">
            <v>GLOBAL</v>
          </cell>
        </row>
        <row r="65">
          <cell r="A65" t="str">
            <v>SP.PY.2.8. Unidad de desarrollo de software y contenidos digitales</v>
          </cell>
          <cell r="B65">
            <v>622</v>
          </cell>
          <cell r="C65">
            <v>1072</v>
          </cell>
          <cell r="D65" t="str">
            <v xml:space="preserve">Estudiantes capacitados cursos virtuales </v>
          </cell>
          <cell r="E65" t="str">
            <v>A</v>
          </cell>
          <cell r="F65" t="str">
            <v>NEIVA</v>
          </cell>
        </row>
        <row r="66">
          <cell r="A66" t="str">
            <v>SP.PY.2.8. Unidad de desarrollo de software y contenidos digitales</v>
          </cell>
          <cell r="B66">
            <v>0</v>
          </cell>
          <cell r="C66">
            <v>150</v>
          </cell>
          <cell r="D66" t="str">
            <v xml:space="preserve">Estudiantes capacitados cursos virtuales </v>
          </cell>
          <cell r="E66" t="str">
            <v>A</v>
          </cell>
          <cell r="F66" t="str">
            <v>PITALITO</v>
          </cell>
        </row>
        <row r="67">
          <cell r="A67" t="str">
            <v>SP.PY.2.8. Unidad de desarrollo de software y contenidos digitales</v>
          </cell>
          <cell r="B67">
            <v>0</v>
          </cell>
          <cell r="C67">
            <v>150</v>
          </cell>
          <cell r="D67" t="str">
            <v>Estudiantes capacitados cursos virtuales</v>
          </cell>
          <cell r="E67" t="str">
            <v>A</v>
          </cell>
          <cell r="F67" t="str">
            <v>GARZÓN</v>
          </cell>
        </row>
        <row r="68">
          <cell r="A68" t="str">
            <v>SP.PY.2.8. Unidad de desarrollo de software y contenidos digitales</v>
          </cell>
          <cell r="B68">
            <v>0</v>
          </cell>
          <cell r="C68">
            <v>150</v>
          </cell>
          <cell r="D68" t="str">
            <v xml:space="preserve">Estudiantes capacitados cursos virtuales </v>
          </cell>
          <cell r="E68" t="str">
            <v>A</v>
          </cell>
          <cell r="F68" t="str">
            <v>LA PLATA</v>
          </cell>
        </row>
        <row r="69">
          <cell r="A69" t="str">
            <v>SP.PY.2.8. Unidad de desarrollo de software y contenidos digitales</v>
          </cell>
          <cell r="B69">
            <v>3</v>
          </cell>
          <cell r="C69">
            <v>15</v>
          </cell>
          <cell r="D69" t="str">
            <v xml:space="preserve"># Eventos en TIC </v>
          </cell>
          <cell r="E69" t="str">
            <v>A</v>
          </cell>
          <cell r="F69" t="str">
            <v>GLOBAL</v>
          </cell>
        </row>
        <row r="76">
          <cell r="A76" t="str">
            <v>SP.PY.3.1. Proyectos de Proyección Social</v>
          </cell>
          <cell r="B76">
            <v>4</v>
          </cell>
          <cell r="C76">
            <v>7</v>
          </cell>
          <cell r="D76" t="str">
            <v># Macroproyectos</v>
          </cell>
          <cell r="E76" t="str">
            <v>S</v>
          </cell>
          <cell r="F76" t="str">
            <v>GLOBAL</v>
          </cell>
        </row>
        <row r="77">
          <cell r="A77" t="str">
            <v>SP.PY.3.2. Proyectos por convocatorias</v>
          </cell>
          <cell r="B77">
            <v>46</v>
          </cell>
          <cell r="C77">
            <v>76</v>
          </cell>
          <cell r="D77" t="str">
            <v># Proyectos por convocatorias</v>
          </cell>
          <cell r="E77" t="str">
            <v>A</v>
          </cell>
          <cell r="F77" t="str">
            <v>GLOBAL</v>
          </cell>
        </row>
        <row r="78">
          <cell r="A78" t="str">
            <v>SP.PY.3.3. Proyectos de responsabilidad social universitaria</v>
          </cell>
          <cell r="B78">
            <v>140</v>
          </cell>
          <cell r="C78">
            <v>230</v>
          </cell>
          <cell r="D78" t="str">
            <v xml:space="preserve"># Proyectos de responsabilidad social universitaria </v>
          </cell>
          <cell r="E78" t="str">
            <v>A</v>
          </cell>
          <cell r="F78" t="str">
            <v>NEIVA</v>
          </cell>
        </row>
        <row r="79">
          <cell r="A79" t="str">
            <v>SP.PY.3.3. Proyectos de responsabilidad social universitaria</v>
          </cell>
          <cell r="B79">
            <v>0</v>
          </cell>
          <cell r="C79">
            <v>3</v>
          </cell>
          <cell r="D79" t="str">
            <v xml:space="preserve"># Proyectos de responsabilidad social universitaria </v>
          </cell>
          <cell r="E79" t="str">
            <v>A</v>
          </cell>
          <cell r="F79" t="str">
            <v>PITALITO</v>
          </cell>
        </row>
        <row r="80">
          <cell r="A80" t="str">
            <v>SP.PY.3.3. Proyectos de responsabilidad social universitaria</v>
          </cell>
          <cell r="B80">
            <v>0</v>
          </cell>
          <cell r="C80">
            <v>3</v>
          </cell>
          <cell r="D80" t="str">
            <v xml:space="preserve"># Proyectos de responsabilidad social universitaria </v>
          </cell>
          <cell r="E80" t="str">
            <v>A</v>
          </cell>
          <cell r="F80" t="str">
            <v>GARZÓN</v>
          </cell>
        </row>
        <row r="81">
          <cell r="A81" t="str">
            <v>SP.PY.3.3. Proyectos de responsabilidad social universitaria</v>
          </cell>
          <cell r="B81">
            <v>0</v>
          </cell>
          <cell r="C81">
            <v>3</v>
          </cell>
          <cell r="D81" t="str">
            <v xml:space="preserve"># Proyectos de responsabilidad social universitaria </v>
          </cell>
          <cell r="E81" t="str">
            <v>A</v>
          </cell>
          <cell r="F81" t="str">
            <v>LA PLATA</v>
          </cell>
        </row>
        <row r="82">
          <cell r="A82" t="str">
            <v>SP.PY.3.4. Formación continuada</v>
          </cell>
          <cell r="B82">
            <v>30</v>
          </cell>
          <cell r="C82">
            <v>60</v>
          </cell>
          <cell r="D82" t="str">
            <v># Diplomados</v>
          </cell>
          <cell r="E82" t="str">
            <v>A</v>
          </cell>
          <cell r="F82" t="str">
            <v>NEIVA</v>
          </cell>
        </row>
        <row r="83">
          <cell r="A83" t="str">
            <v>SP.PY.3.4. Formación continuada</v>
          </cell>
          <cell r="B83">
            <v>100</v>
          </cell>
          <cell r="C83">
            <v>400</v>
          </cell>
          <cell r="D83" t="str">
            <v># Asistentes Diplomados</v>
          </cell>
          <cell r="E83" t="str">
            <v>A</v>
          </cell>
          <cell r="F83" t="str">
            <v>NEIVA</v>
          </cell>
        </row>
        <row r="84">
          <cell r="A84" t="str">
            <v>SP.PY.3.4. Formación continuada</v>
          </cell>
          <cell r="B84">
            <v>101</v>
          </cell>
          <cell r="C84">
            <v>131</v>
          </cell>
          <cell r="D84" t="str">
            <v># Cursos y talleres</v>
          </cell>
          <cell r="E84" t="str">
            <v>A</v>
          </cell>
          <cell r="F84" t="str">
            <v>NEIVA</v>
          </cell>
        </row>
        <row r="85">
          <cell r="A85" t="str">
            <v>SP.PY.3.4. Formación continuada</v>
          </cell>
          <cell r="B85">
            <v>465</v>
          </cell>
          <cell r="C85">
            <v>400</v>
          </cell>
          <cell r="D85" t="str">
            <v># Asistentes cursos</v>
          </cell>
          <cell r="E85" t="str">
            <v>A</v>
          </cell>
          <cell r="F85" t="str">
            <v>NEIVA</v>
          </cell>
        </row>
        <row r="86">
          <cell r="A86" t="str">
            <v>SP.PY.3.4. Formación continuada</v>
          </cell>
          <cell r="B86">
            <v>48</v>
          </cell>
          <cell r="C86">
            <v>78</v>
          </cell>
          <cell r="D86" t="str">
            <v># Seminarios</v>
          </cell>
          <cell r="E86" t="str">
            <v>A</v>
          </cell>
          <cell r="F86" t="str">
            <v>NEIVA</v>
          </cell>
        </row>
        <row r="87">
          <cell r="A87" t="str">
            <v>SP.PY.3.4. Formación continuada</v>
          </cell>
          <cell r="B87">
            <v>336</v>
          </cell>
          <cell r="C87">
            <v>400</v>
          </cell>
          <cell r="D87" t="str">
            <v># Asistentes Seminarios</v>
          </cell>
          <cell r="E87" t="str">
            <v>A</v>
          </cell>
          <cell r="F87" t="str">
            <v>NEIVA</v>
          </cell>
        </row>
        <row r="88">
          <cell r="A88" t="str">
            <v>SP.PY.3.4. Formación continuada</v>
          </cell>
          <cell r="B88">
            <v>0</v>
          </cell>
          <cell r="C88">
            <v>30</v>
          </cell>
          <cell r="D88" t="str">
            <v># Simposio</v>
          </cell>
          <cell r="E88" t="str">
            <v>A</v>
          </cell>
          <cell r="F88" t="str">
            <v>NEIVA</v>
          </cell>
        </row>
        <row r="89">
          <cell r="A89" t="str">
            <v>SP.PY.3.4. Formación continuada</v>
          </cell>
          <cell r="B89">
            <v>0</v>
          </cell>
          <cell r="C89">
            <v>400</v>
          </cell>
          <cell r="D89" t="str">
            <v># Asistentes Alcanzados</v>
          </cell>
          <cell r="E89" t="str">
            <v>A</v>
          </cell>
          <cell r="F89" t="str">
            <v>NEIVA</v>
          </cell>
        </row>
        <row r="90">
          <cell r="A90" t="str">
            <v>SP.PY.3.4. Formación continuada</v>
          </cell>
          <cell r="B90">
            <v>0</v>
          </cell>
          <cell r="C90">
            <v>3</v>
          </cell>
          <cell r="D90" t="str">
            <v># Diplomados</v>
          </cell>
          <cell r="E90" t="str">
            <v>A</v>
          </cell>
          <cell r="F90" t="str">
            <v>PITALITO</v>
          </cell>
        </row>
        <row r="91">
          <cell r="A91" t="str">
            <v>SP.PY.3.4. Formación continuada</v>
          </cell>
          <cell r="B91">
            <v>0</v>
          </cell>
          <cell r="C91">
            <v>60</v>
          </cell>
          <cell r="D91" t="str">
            <v># Asistentes Diplomados</v>
          </cell>
          <cell r="E91" t="str">
            <v>A</v>
          </cell>
          <cell r="F91" t="str">
            <v>PITALITO</v>
          </cell>
        </row>
        <row r="92">
          <cell r="A92" t="str">
            <v>SP.PY.3.4. Formación continuada</v>
          </cell>
          <cell r="B92">
            <v>0</v>
          </cell>
          <cell r="C92">
            <v>3</v>
          </cell>
          <cell r="D92" t="str">
            <v># Cursos y talleres</v>
          </cell>
          <cell r="E92" t="str">
            <v>A</v>
          </cell>
          <cell r="F92" t="str">
            <v>PITALITO</v>
          </cell>
        </row>
        <row r="93">
          <cell r="A93" t="str">
            <v>SP.PY.3.4. Formación continuada</v>
          </cell>
          <cell r="B93">
            <v>0</v>
          </cell>
          <cell r="C93">
            <v>30</v>
          </cell>
          <cell r="D93" t="str">
            <v># Asistentes cursos</v>
          </cell>
          <cell r="E93" t="str">
            <v>A</v>
          </cell>
          <cell r="F93" t="str">
            <v>PITALITO</v>
          </cell>
        </row>
        <row r="94">
          <cell r="A94" t="str">
            <v>SP.PY.3.4. Formación continuada</v>
          </cell>
          <cell r="B94">
            <v>0</v>
          </cell>
          <cell r="C94">
            <v>3</v>
          </cell>
          <cell r="D94" t="str">
            <v># Seminarios</v>
          </cell>
          <cell r="E94" t="str">
            <v>A</v>
          </cell>
          <cell r="F94" t="str">
            <v>PITALITO</v>
          </cell>
        </row>
        <row r="95">
          <cell r="A95" t="str">
            <v>SP.PY.3.4. Formación continuada</v>
          </cell>
          <cell r="B95">
            <v>0</v>
          </cell>
          <cell r="C95">
            <v>60</v>
          </cell>
          <cell r="D95" t="str">
            <v># Asistentes Seminarios</v>
          </cell>
          <cell r="E95" t="str">
            <v>A</v>
          </cell>
          <cell r="F95" t="str">
            <v>PITALITO</v>
          </cell>
        </row>
        <row r="96">
          <cell r="A96" t="str">
            <v>SP.PY.3.4. Formación continuada</v>
          </cell>
          <cell r="B96">
            <v>0</v>
          </cell>
          <cell r="C96">
            <v>3</v>
          </cell>
          <cell r="D96" t="str">
            <v># Simposio</v>
          </cell>
          <cell r="E96" t="str">
            <v>A</v>
          </cell>
          <cell r="F96" t="str">
            <v>PITALITO</v>
          </cell>
        </row>
        <row r="97">
          <cell r="A97" t="str">
            <v>SP.PY.3.4. Formación continuada</v>
          </cell>
          <cell r="B97">
            <v>0</v>
          </cell>
          <cell r="C97">
            <v>60</v>
          </cell>
          <cell r="D97" t="str">
            <v># Asistentes Alcanzados</v>
          </cell>
          <cell r="E97" t="str">
            <v>A</v>
          </cell>
          <cell r="F97" t="str">
            <v>PITALITO</v>
          </cell>
        </row>
        <row r="98">
          <cell r="A98" t="str">
            <v>SP.PY.3.4. Formación continuada</v>
          </cell>
          <cell r="B98">
            <v>0</v>
          </cell>
          <cell r="C98">
            <v>3</v>
          </cell>
          <cell r="D98" t="str">
            <v># Diplomados</v>
          </cell>
          <cell r="E98" t="str">
            <v>A</v>
          </cell>
          <cell r="F98" t="str">
            <v>LA PLATA</v>
          </cell>
        </row>
        <row r="99">
          <cell r="A99" t="str">
            <v>SP.PY.3.4. Formación continuada</v>
          </cell>
          <cell r="B99">
            <v>0</v>
          </cell>
          <cell r="C99">
            <v>60</v>
          </cell>
          <cell r="D99" t="str">
            <v># Asistentes Diplomados</v>
          </cell>
          <cell r="E99" t="str">
            <v>A</v>
          </cell>
          <cell r="F99" t="str">
            <v>LA PLATA</v>
          </cell>
        </row>
        <row r="100">
          <cell r="A100" t="str">
            <v>SP.PY.3.4. Formación continuada</v>
          </cell>
          <cell r="B100">
            <v>0</v>
          </cell>
          <cell r="C100">
            <v>3</v>
          </cell>
          <cell r="D100" t="str">
            <v># Cursos y talleres</v>
          </cell>
          <cell r="E100" t="str">
            <v>A</v>
          </cell>
          <cell r="F100" t="str">
            <v>LA PLATA</v>
          </cell>
        </row>
        <row r="101">
          <cell r="A101" t="str">
            <v>SP.PY.3.4. Formación continuada</v>
          </cell>
          <cell r="B101">
            <v>0</v>
          </cell>
          <cell r="C101">
            <v>30</v>
          </cell>
          <cell r="D101" t="str">
            <v># Asistentes cursos</v>
          </cell>
          <cell r="E101" t="str">
            <v>A</v>
          </cell>
          <cell r="F101" t="str">
            <v>LA PLATA</v>
          </cell>
        </row>
        <row r="102">
          <cell r="A102" t="str">
            <v>SP.PY.3.4. Formación continuada</v>
          </cell>
          <cell r="B102">
            <v>0</v>
          </cell>
          <cell r="C102">
            <v>3</v>
          </cell>
          <cell r="D102" t="str">
            <v># Seminarios</v>
          </cell>
          <cell r="E102" t="str">
            <v>A</v>
          </cell>
          <cell r="F102" t="str">
            <v>LA PLATA</v>
          </cell>
        </row>
        <row r="103">
          <cell r="A103" t="str">
            <v>SP.PY.3.4. Formación continuada</v>
          </cell>
          <cell r="B103">
            <v>0</v>
          </cell>
          <cell r="C103">
            <v>60</v>
          </cell>
          <cell r="D103" t="str">
            <v># Asistentes Seminarios</v>
          </cell>
          <cell r="E103" t="str">
            <v>A</v>
          </cell>
          <cell r="F103" t="str">
            <v>LA PLATA</v>
          </cell>
        </row>
        <row r="104">
          <cell r="A104" t="str">
            <v>SP.PY.3.4. Formación continuada</v>
          </cell>
          <cell r="B104">
            <v>0</v>
          </cell>
          <cell r="C104">
            <v>3</v>
          </cell>
          <cell r="D104" t="str">
            <v># Simposio</v>
          </cell>
          <cell r="E104" t="str">
            <v>A</v>
          </cell>
          <cell r="F104" t="str">
            <v>LA PLATA</v>
          </cell>
        </row>
        <row r="105">
          <cell r="A105" t="str">
            <v>SP.PY.3.4. Formación continuada</v>
          </cell>
          <cell r="B105">
            <v>0</v>
          </cell>
          <cell r="C105">
            <v>60</v>
          </cell>
          <cell r="D105" t="str">
            <v># Asistentes Alcanzados</v>
          </cell>
          <cell r="E105" t="str">
            <v>A</v>
          </cell>
          <cell r="F105" t="str">
            <v>LA PLATA</v>
          </cell>
        </row>
        <row r="106">
          <cell r="A106" t="str">
            <v>SP.PY.3.4. Formación continuada</v>
          </cell>
          <cell r="B106">
            <v>0</v>
          </cell>
          <cell r="C106">
            <v>3</v>
          </cell>
          <cell r="D106" t="str">
            <v># Diplomados</v>
          </cell>
          <cell r="E106" t="str">
            <v>A</v>
          </cell>
          <cell r="F106" t="str">
            <v>GARZÓN</v>
          </cell>
        </row>
        <row r="107">
          <cell r="A107" t="str">
            <v>SP.PY.3.4. Formación continuada</v>
          </cell>
          <cell r="B107">
            <v>0</v>
          </cell>
          <cell r="C107">
            <v>60</v>
          </cell>
          <cell r="D107" t="str">
            <v># Asistentes Diplomados</v>
          </cell>
          <cell r="E107" t="str">
            <v>A</v>
          </cell>
          <cell r="F107" t="str">
            <v>GARZÓN</v>
          </cell>
        </row>
        <row r="108">
          <cell r="A108" t="str">
            <v>SP.PY.3.4. Formación continuada</v>
          </cell>
          <cell r="B108">
            <v>0</v>
          </cell>
          <cell r="C108">
            <v>3</v>
          </cell>
          <cell r="D108" t="str">
            <v># Cursos y talleres</v>
          </cell>
          <cell r="E108" t="str">
            <v>A</v>
          </cell>
          <cell r="F108" t="str">
            <v>GARZÓN</v>
          </cell>
        </row>
        <row r="109">
          <cell r="A109" t="str">
            <v>SP.PY.3.4. Formación continuada</v>
          </cell>
          <cell r="B109">
            <v>0</v>
          </cell>
          <cell r="C109">
            <v>30</v>
          </cell>
          <cell r="D109" t="str">
            <v># Asistentes cursos</v>
          </cell>
          <cell r="E109" t="str">
            <v>A</v>
          </cell>
          <cell r="F109" t="str">
            <v>GARZÓN</v>
          </cell>
        </row>
        <row r="110">
          <cell r="A110" t="str">
            <v>SP.PY.3.4. Formación continuada</v>
          </cell>
          <cell r="B110">
            <v>0</v>
          </cell>
          <cell r="C110">
            <v>3</v>
          </cell>
          <cell r="D110" t="str">
            <v># Seminarios</v>
          </cell>
          <cell r="E110" t="str">
            <v>A</v>
          </cell>
          <cell r="F110" t="str">
            <v>GARZÓN</v>
          </cell>
        </row>
        <row r="111">
          <cell r="A111" t="str">
            <v>SP.PY.3.4. Formación continuada</v>
          </cell>
          <cell r="B111">
            <v>0</v>
          </cell>
          <cell r="C111">
            <v>60</v>
          </cell>
          <cell r="D111" t="str">
            <v># Asistentes Seminarios</v>
          </cell>
          <cell r="E111" t="str">
            <v>A</v>
          </cell>
          <cell r="F111" t="str">
            <v>GARZÓN</v>
          </cell>
        </row>
        <row r="112">
          <cell r="A112" t="str">
            <v>SP.PY.3.4. Formación continuada</v>
          </cell>
          <cell r="B112">
            <v>0</v>
          </cell>
          <cell r="C112">
            <v>3</v>
          </cell>
          <cell r="D112" t="str">
            <v># Simposio</v>
          </cell>
          <cell r="E112" t="str">
            <v>A</v>
          </cell>
          <cell r="F112" t="str">
            <v>GARZÓN</v>
          </cell>
        </row>
        <row r="113">
          <cell r="A113" t="str">
            <v>SP.PY.3.4. Formación continuada</v>
          </cell>
          <cell r="B113">
            <v>0</v>
          </cell>
          <cell r="C113">
            <v>60</v>
          </cell>
          <cell r="D113" t="str">
            <v># Asistentes Alcanzados</v>
          </cell>
          <cell r="E113" t="str">
            <v>A</v>
          </cell>
          <cell r="F113" t="str">
            <v>GARZÓN</v>
          </cell>
        </row>
        <row r="114">
          <cell r="A114" t="str">
            <v xml:space="preserve">SP.PY.3.5. Eventos de Proyección Social </v>
          </cell>
          <cell r="B114">
            <v>135</v>
          </cell>
          <cell r="C114">
            <v>201</v>
          </cell>
          <cell r="D114" t="str">
            <v># Eventos</v>
          </cell>
          <cell r="E114" t="str">
            <v>A</v>
          </cell>
          <cell r="F114" t="str">
            <v>GLOBAL</v>
          </cell>
        </row>
        <row r="115">
          <cell r="A115" t="str">
            <v xml:space="preserve">SP.PY.3.5. Eventos de Proyección Social </v>
          </cell>
          <cell r="B115">
            <v>123383</v>
          </cell>
          <cell r="C115">
            <v>423383</v>
          </cell>
          <cell r="D115" t="str">
            <v># Asistentes alcanzados</v>
          </cell>
          <cell r="E115" t="str">
            <v>A</v>
          </cell>
          <cell r="F115" t="str">
            <v>GLOBAL</v>
          </cell>
        </row>
        <row r="116">
          <cell r="A116" t="str">
            <v>SP.PY.3.6. Convenio de Proyección social</v>
          </cell>
          <cell r="B116">
            <v>24</v>
          </cell>
          <cell r="C116">
            <v>40</v>
          </cell>
          <cell r="D116" t="str">
            <v># Convenios desarrollados</v>
          </cell>
          <cell r="E116" t="str">
            <v>A</v>
          </cell>
          <cell r="F116" t="str">
            <v>GLOBAL</v>
          </cell>
        </row>
        <row r="117">
          <cell r="A117" t="str">
            <v>SP.PY.3.7. Estudiantes en prácticas, pasantías y judicaturas</v>
          </cell>
          <cell r="B117">
            <v>31</v>
          </cell>
          <cell r="C117">
            <v>46</v>
          </cell>
          <cell r="D117" t="str">
            <v># Apoyos realizados</v>
          </cell>
          <cell r="E117" t="str">
            <v>A</v>
          </cell>
          <cell r="F117" t="str">
            <v>GLOBAL</v>
          </cell>
        </row>
        <row r="124">
          <cell r="B124">
            <v>240</v>
          </cell>
          <cell r="C124">
            <v>360</v>
          </cell>
          <cell r="D124" t="str">
            <v xml:space="preserve">Producción de Programas  Institucionales   </v>
          </cell>
          <cell r="E124" t="str">
            <v>S</v>
          </cell>
          <cell r="F124" t="str">
            <v>GLOBAL</v>
          </cell>
        </row>
        <row r="125">
          <cell r="B125">
            <v>190000</v>
          </cell>
          <cell r="C125">
            <v>214000</v>
          </cell>
          <cell r="D125" t="str">
            <v>Personas Alcanzadas</v>
          </cell>
          <cell r="E125" t="str">
            <v>S</v>
          </cell>
          <cell r="F125" t="str">
            <v>GLOBAL</v>
          </cell>
        </row>
        <row r="126">
          <cell r="B126">
            <v>0</v>
          </cell>
          <cell r="C126">
            <v>24</v>
          </cell>
          <cell r="D126" t="str">
            <v>Encuentros con la Comunidad</v>
          </cell>
          <cell r="E126" t="str">
            <v>S</v>
          </cell>
          <cell r="F126" t="str">
            <v>GLOBAL</v>
          </cell>
        </row>
        <row r="127">
          <cell r="B127">
            <v>1470</v>
          </cell>
          <cell r="C127">
            <v>1560</v>
          </cell>
          <cell r="D127" t="str">
            <v>Producciones Radiales Emitidas</v>
          </cell>
          <cell r="E127" t="str">
            <v>S</v>
          </cell>
          <cell r="F127" t="str">
            <v>GLOBAL</v>
          </cell>
        </row>
        <row r="128">
          <cell r="B128">
            <v>120</v>
          </cell>
          <cell r="C128">
            <v>144</v>
          </cell>
          <cell r="D128" t="str">
            <v>Producción de Programas Televisivos Realizados</v>
          </cell>
          <cell r="E128" t="str">
            <v>S</v>
          </cell>
          <cell r="F128" t="str">
            <v>GLOBAL</v>
          </cell>
        </row>
        <row r="129">
          <cell r="B129">
            <v>20</v>
          </cell>
          <cell r="C129">
            <v>80</v>
          </cell>
          <cell r="D129" t="str">
            <v>Capacitaciones Realizadas</v>
          </cell>
          <cell r="E129" t="str">
            <v>A</v>
          </cell>
          <cell r="F129" t="str">
            <v>GLOBAL</v>
          </cell>
        </row>
        <row r="130">
          <cell r="B130">
            <v>0</v>
          </cell>
          <cell r="C130">
            <v>360</v>
          </cell>
          <cell r="D130" t="str">
            <v xml:space="preserve"> Personas Capacitados </v>
          </cell>
          <cell r="E130" t="str">
            <v>A</v>
          </cell>
          <cell r="F130" t="str">
            <v>GLOBAL</v>
          </cell>
        </row>
        <row r="139">
          <cell r="A139" t="str">
            <v>SP-PY.5.1 Acompañamiento a la construcción participativa de lineamientos para políticas públicas de desarrollo social y humano en el departamento del Huila</v>
          </cell>
          <cell r="B139">
            <v>0</v>
          </cell>
          <cell r="C139">
            <v>0</v>
          </cell>
          <cell r="D139" t="str">
            <v>No. de Procesos acompañados</v>
          </cell>
          <cell r="E139">
            <v>0</v>
          </cell>
          <cell r="F139" t="str">
            <v>GLOBAL</v>
          </cell>
        </row>
        <row r="140">
          <cell r="A140" t="str">
            <v>SP-PY.5.2 Formación y capacitación en formulación, seguimiento y evaluación de políticas públicas</v>
          </cell>
          <cell r="B140">
            <v>0</v>
          </cell>
          <cell r="C140">
            <v>0</v>
          </cell>
          <cell r="D140" t="str">
            <v>No. de Personas Capacitadas</v>
          </cell>
          <cell r="E140">
            <v>0</v>
          </cell>
          <cell r="F140" t="str">
            <v>GLOBAL</v>
          </cell>
        </row>
        <row r="141">
          <cell r="A141" t="str">
            <v>SP-PY.5.3 Investigación y generación de conocimiento sobre políticas públicas regionales</v>
          </cell>
          <cell r="B141">
            <v>0</v>
          </cell>
          <cell r="C141">
            <v>0</v>
          </cell>
          <cell r="D141" t="str">
            <v>No. de Estudios Realizados</v>
          </cell>
          <cell r="E141">
            <v>0</v>
          </cell>
          <cell r="F141" t="str">
            <v>GLOBAL</v>
          </cell>
        </row>
        <row r="142">
          <cell r="A142" t="str">
            <v>SP-PY.5.4 Creación y puesta en funcionamiento del Observatorio Regional de Políticas Públicas</v>
          </cell>
          <cell r="B142">
            <v>0</v>
          </cell>
          <cell r="C142">
            <v>0</v>
          </cell>
          <cell r="D142" t="str">
            <v>No. de Informes de seguimiento a Políticas Públicas</v>
          </cell>
          <cell r="E142">
            <v>0</v>
          </cell>
          <cell r="F142" t="str">
            <v>GLOBAL</v>
          </cell>
        </row>
      </sheetData>
      <sheetData sheetId="9" refreshError="1"/>
      <sheetData sheetId="10" refreshError="1">
        <row r="5">
          <cell r="B5">
            <v>0</v>
          </cell>
          <cell r="C5">
            <v>5040</v>
          </cell>
          <cell r="E5">
            <v>0</v>
          </cell>
        </row>
        <row r="6">
          <cell r="B6">
            <v>0</v>
          </cell>
          <cell r="C6">
            <v>120</v>
          </cell>
          <cell r="E6">
            <v>0</v>
          </cell>
        </row>
        <row r="7">
          <cell r="B7">
            <v>0</v>
          </cell>
          <cell r="C7">
            <v>120</v>
          </cell>
          <cell r="E7">
            <v>0</v>
          </cell>
        </row>
        <row r="8">
          <cell r="B8">
            <v>0</v>
          </cell>
          <cell r="C8">
            <v>120</v>
          </cell>
          <cell r="E8">
            <v>0</v>
          </cell>
        </row>
        <row r="9">
          <cell r="B9">
            <v>1800</v>
          </cell>
          <cell r="C9">
            <v>0</v>
          </cell>
          <cell r="E9">
            <v>0</v>
          </cell>
        </row>
        <row r="10">
          <cell r="B10">
            <v>0</v>
          </cell>
          <cell r="C10">
            <v>2580</v>
          </cell>
          <cell r="E10">
            <v>0</v>
          </cell>
        </row>
        <row r="11">
          <cell r="B11">
            <v>0</v>
          </cell>
          <cell r="C11">
            <v>120</v>
          </cell>
          <cell r="E11">
            <v>0</v>
          </cell>
        </row>
        <row r="12">
          <cell r="B12">
            <v>0</v>
          </cell>
          <cell r="C12">
            <v>120</v>
          </cell>
          <cell r="E12">
            <v>0</v>
          </cell>
        </row>
        <row r="13">
          <cell r="B13">
            <v>0</v>
          </cell>
          <cell r="C13">
            <v>120</v>
          </cell>
          <cell r="E13">
            <v>0</v>
          </cell>
        </row>
        <row r="14">
          <cell r="B14">
            <v>0</v>
          </cell>
          <cell r="C14">
            <v>2970</v>
          </cell>
          <cell r="E14">
            <v>0</v>
          </cell>
        </row>
        <row r="15">
          <cell r="B15">
            <v>0</v>
          </cell>
          <cell r="C15">
            <v>309</v>
          </cell>
          <cell r="E15">
            <v>0</v>
          </cell>
        </row>
        <row r="16">
          <cell r="B16">
            <v>0</v>
          </cell>
          <cell r="C16">
            <v>309</v>
          </cell>
          <cell r="E16">
            <v>0</v>
          </cell>
        </row>
        <row r="17">
          <cell r="B17">
            <v>0</v>
          </cell>
          <cell r="C17">
            <v>312</v>
          </cell>
          <cell r="E17">
            <v>0</v>
          </cell>
        </row>
        <row r="18">
          <cell r="B18">
            <v>1300</v>
          </cell>
          <cell r="C18">
            <v>0</v>
          </cell>
          <cell r="E18">
            <v>0</v>
          </cell>
        </row>
        <row r="19">
          <cell r="B19">
            <v>0</v>
          </cell>
          <cell r="C19">
            <v>15</v>
          </cell>
          <cell r="E19">
            <v>0</v>
          </cell>
        </row>
        <row r="20">
          <cell r="B20">
            <v>0</v>
          </cell>
          <cell r="C20">
            <v>15</v>
          </cell>
          <cell r="E20">
            <v>0</v>
          </cell>
        </row>
        <row r="21">
          <cell r="B21">
            <v>0</v>
          </cell>
          <cell r="C21">
            <v>15</v>
          </cell>
          <cell r="E21">
            <v>0</v>
          </cell>
        </row>
        <row r="22">
          <cell r="B22">
            <v>0</v>
          </cell>
          <cell r="C22">
            <v>15</v>
          </cell>
          <cell r="E22">
            <v>0</v>
          </cell>
        </row>
        <row r="23">
          <cell r="B23">
            <v>20</v>
          </cell>
          <cell r="C23">
            <v>0</v>
          </cell>
          <cell r="E23">
            <v>0</v>
          </cell>
        </row>
        <row r="24">
          <cell r="B24">
            <v>0</v>
          </cell>
          <cell r="C24">
            <v>15</v>
          </cell>
          <cell r="E24">
            <v>0</v>
          </cell>
        </row>
        <row r="25">
          <cell r="B25">
            <v>0</v>
          </cell>
          <cell r="C25">
            <v>15</v>
          </cell>
          <cell r="E25">
            <v>0</v>
          </cell>
        </row>
        <row r="26">
          <cell r="B26">
            <v>0</v>
          </cell>
          <cell r="C26">
            <v>15</v>
          </cell>
          <cell r="E26">
            <v>0</v>
          </cell>
        </row>
        <row r="27">
          <cell r="B27">
            <v>0</v>
          </cell>
          <cell r="C27">
            <v>15</v>
          </cell>
          <cell r="E27">
            <v>0</v>
          </cell>
        </row>
        <row r="28">
          <cell r="B28">
            <v>20</v>
          </cell>
          <cell r="C28">
            <v>0</v>
          </cell>
          <cell r="E28">
            <v>0</v>
          </cell>
        </row>
        <row r="29">
          <cell r="B29">
            <v>0</v>
          </cell>
          <cell r="C29">
            <v>30</v>
          </cell>
          <cell r="E29">
            <v>0</v>
          </cell>
        </row>
        <row r="45">
          <cell r="B45">
            <v>0</v>
          </cell>
          <cell r="C45">
            <v>48</v>
          </cell>
          <cell r="E45">
            <v>0</v>
          </cell>
        </row>
        <row r="46">
          <cell r="B46">
            <v>0</v>
          </cell>
          <cell r="C46">
            <v>17</v>
          </cell>
          <cell r="E46">
            <v>0</v>
          </cell>
        </row>
        <row r="47">
          <cell r="B47">
            <v>0</v>
          </cell>
          <cell r="C47">
            <v>16</v>
          </cell>
          <cell r="E47">
            <v>0</v>
          </cell>
        </row>
        <row r="48">
          <cell r="B48">
            <v>0</v>
          </cell>
          <cell r="C48">
            <v>18</v>
          </cell>
          <cell r="E48">
            <v>0</v>
          </cell>
        </row>
        <row r="49">
          <cell r="B49">
            <v>32</v>
          </cell>
          <cell r="C49">
            <v>0</v>
          </cell>
          <cell r="E49">
            <v>0</v>
          </cell>
        </row>
        <row r="50">
          <cell r="B50">
            <v>0</v>
          </cell>
          <cell r="C50">
            <v>318</v>
          </cell>
          <cell r="E50">
            <v>0</v>
          </cell>
        </row>
        <row r="51">
          <cell r="B51">
            <v>0</v>
          </cell>
          <cell r="C51">
            <v>12</v>
          </cell>
          <cell r="E51">
            <v>0</v>
          </cell>
        </row>
        <row r="52">
          <cell r="B52">
            <v>0</v>
          </cell>
          <cell r="C52">
            <v>12</v>
          </cell>
          <cell r="E52">
            <v>0</v>
          </cell>
        </row>
        <row r="53">
          <cell r="B53">
            <v>0</v>
          </cell>
          <cell r="C53">
            <v>13</v>
          </cell>
          <cell r="E53">
            <v>0</v>
          </cell>
        </row>
        <row r="54">
          <cell r="B54">
            <v>116</v>
          </cell>
          <cell r="C54">
            <v>0</v>
          </cell>
          <cell r="E54">
            <v>0</v>
          </cell>
        </row>
        <row r="55">
          <cell r="B55">
            <v>0</v>
          </cell>
          <cell r="C55">
            <v>201</v>
          </cell>
          <cell r="E55">
            <v>0</v>
          </cell>
        </row>
        <row r="56">
          <cell r="B56">
            <v>0</v>
          </cell>
          <cell r="C56">
            <v>17</v>
          </cell>
          <cell r="E56">
            <v>0</v>
          </cell>
        </row>
        <row r="66">
          <cell r="B66">
            <v>0</v>
          </cell>
          <cell r="C66">
            <v>48</v>
          </cell>
          <cell r="E66">
            <v>0</v>
          </cell>
        </row>
        <row r="67">
          <cell r="B67">
            <v>0</v>
          </cell>
          <cell r="C67">
            <v>20</v>
          </cell>
          <cell r="E67">
            <v>0</v>
          </cell>
        </row>
        <row r="68">
          <cell r="B68">
            <v>0</v>
          </cell>
          <cell r="C68">
            <v>19</v>
          </cell>
          <cell r="E68">
            <v>0</v>
          </cell>
        </row>
        <row r="69">
          <cell r="B69">
            <v>0</v>
          </cell>
          <cell r="C69">
            <v>21</v>
          </cell>
          <cell r="E69">
            <v>0</v>
          </cell>
        </row>
        <row r="70">
          <cell r="B70">
            <v>35</v>
          </cell>
          <cell r="C70">
            <v>0</v>
          </cell>
          <cell r="E70">
            <v>0</v>
          </cell>
        </row>
        <row r="71">
          <cell r="B71">
            <v>0</v>
          </cell>
          <cell r="C71">
            <v>435</v>
          </cell>
          <cell r="E71">
            <v>0</v>
          </cell>
        </row>
        <row r="72">
          <cell r="B72">
            <v>0</v>
          </cell>
          <cell r="C72">
            <v>120</v>
          </cell>
          <cell r="E72">
            <v>0</v>
          </cell>
        </row>
        <row r="73">
          <cell r="B73">
            <v>0</v>
          </cell>
          <cell r="C73">
            <v>105</v>
          </cell>
          <cell r="E73">
            <v>0</v>
          </cell>
        </row>
        <row r="74">
          <cell r="B74">
            <v>0</v>
          </cell>
          <cell r="C74">
            <v>120</v>
          </cell>
          <cell r="E74">
            <v>0</v>
          </cell>
        </row>
        <row r="75">
          <cell r="B75">
            <v>260</v>
          </cell>
          <cell r="C75">
            <v>0</v>
          </cell>
          <cell r="E75">
            <v>0</v>
          </cell>
        </row>
        <row r="82">
          <cell r="B82">
            <v>0</v>
          </cell>
          <cell r="C82">
            <v>0</v>
          </cell>
          <cell r="E82">
            <v>0</v>
          </cell>
        </row>
        <row r="83">
          <cell r="B83">
            <v>0</v>
          </cell>
          <cell r="C83">
            <v>0</v>
          </cell>
          <cell r="E83">
            <v>0</v>
          </cell>
        </row>
        <row r="84">
          <cell r="B84">
            <v>0</v>
          </cell>
          <cell r="C84">
            <v>0</v>
          </cell>
          <cell r="E84">
            <v>0</v>
          </cell>
        </row>
        <row r="85">
          <cell r="B85">
            <v>0</v>
          </cell>
          <cell r="C85">
            <v>0</v>
          </cell>
          <cell r="E85">
            <v>0</v>
          </cell>
        </row>
        <row r="86">
          <cell r="B86">
            <v>15</v>
          </cell>
          <cell r="C86">
            <v>43</v>
          </cell>
          <cell r="E86">
            <v>0</v>
          </cell>
        </row>
        <row r="87">
          <cell r="B87">
            <v>0</v>
          </cell>
          <cell r="C87">
            <v>0</v>
          </cell>
          <cell r="E87">
            <v>0</v>
          </cell>
        </row>
        <row r="88">
          <cell r="B88">
            <v>0</v>
          </cell>
          <cell r="C88">
            <v>0</v>
          </cell>
          <cell r="E88">
            <v>0</v>
          </cell>
        </row>
        <row r="89">
          <cell r="B89">
            <v>0</v>
          </cell>
          <cell r="C89">
            <v>0</v>
          </cell>
          <cell r="E89">
            <v>0</v>
          </cell>
        </row>
        <row r="90">
          <cell r="B90">
            <v>0</v>
          </cell>
          <cell r="C90">
            <v>0</v>
          </cell>
          <cell r="E90">
            <v>0</v>
          </cell>
        </row>
        <row r="91">
          <cell r="B91">
            <v>109</v>
          </cell>
          <cell r="C91">
            <v>346</v>
          </cell>
          <cell r="E91">
            <v>0</v>
          </cell>
        </row>
        <row r="92">
          <cell r="B92">
            <v>0</v>
          </cell>
          <cell r="C92">
            <v>0</v>
          </cell>
          <cell r="E92">
            <v>0</v>
          </cell>
        </row>
        <row r="93">
          <cell r="B93">
            <v>0</v>
          </cell>
          <cell r="C93">
            <v>0</v>
          </cell>
          <cell r="E93">
            <v>0</v>
          </cell>
        </row>
        <row r="94">
          <cell r="B94">
            <v>0</v>
          </cell>
          <cell r="C94">
            <v>0</v>
          </cell>
          <cell r="E94">
            <v>0</v>
          </cell>
        </row>
        <row r="95">
          <cell r="B95">
            <v>0</v>
          </cell>
          <cell r="C95">
            <v>0</v>
          </cell>
          <cell r="E95">
            <v>0</v>
          </cell>
        </row>
        <row r="96">
          <cell r="B96">
            <v>1691</v>
          </cell>
          <cell r="C96">
            <v>5279</v>
          </cell>
          <cell r="E96">
            <v>0</v>
          </cell>
        </row>
        <row r="103">
          <cell r="B103">
            <v>0</v>
          </cell>
          <cell r="C103">
            <v>0</v>
          </cell>
          <cell r="E103">
            <v>0</v>
          </cell>
        </row>
        <row r="104">
          <cell r="B104">
            <v>0</v>
          </cell>
          <cell r="C104">
            <v>0</v>
          </cell>
          <cell r="E104">
            <v>0</v>
          </cell>
        </row>
        <row r="105">
          <cell r="B105">
            <v>0</v>
          </cell>
          <cell r="C105">
            <v>0</v>
          </cell>
          <cell r="E105">
            <v>0</v>
          </cell>
        </row>
        <row r="106">
          <cell r="B106">
            <v>0</v>
          </cell>
          <cell r="C106">
            <v>0</v>
          </cell>
          <cell r="E106">
            <v>0</v>
          </cell>
        </row>
        <row r="107">
          <cell r="B107">
            <v>509</v>
          </cell>
          <cell r="C107">
            <v>1620</v>
          </cell>
          <cell r="E107">
            <v>0</v>
          </cell>
        </row>
        <row r="108">
          <cell r="B108">
            <v>0</v>
          </cell>
          <cell r="C108">
            <v>0</v>
          </cell>
          <cell r="E108">
            <v>0</v>
          </cell>
        </row>
        <row r="109">
          <cell r="B109">
            <v>0</v>
          </cell>
          <cell r="C109">
            <v>0</v>
          </cell>
          <cell r="E109">
            <v>0</v>
          </cell>
        </row>
        <row r="110">
          <cell r="B110">
            <v>0</v>
          </cell>
          <cell r="C110">
            <v>0</v>
          </cell>
          <cell r="E110">
            <v>0</v>
          </cell>
        </row>
        <row r="111">
          <cell r="B111">
            <v>0</v>
          </cell>
          <cell r="C111">
            <v>0</v>
          </cell>
          <cell r="E111">
            <v>0</v>
          </cell>
        </row>
        <row r="112">
          <cell r="B112">
            <v>12734</v>
          </cell>
          <cell r="C112">
            <v>39752</v>
          </cell>
          <cell r="E112">
            <v>0</v>
          </cell>
        </row>
        <row r="113">
          <cell r="B113">
            <v>0</v>
          </cell>
          <cell r="C113">
            <v>0</v>
          </cell>
          <cell r="E113">
            <v>0</v>
          </cell>
        </row>
        <row r="114">
          <cell r="B114">
            <v>0</v>
          </cell>
          <cell r="C114">
            <v>0</v>
          </cell>
          <cell r="E114">
            <v>0</v>
          </cell>
        </row>
        <row r="115">
          <cell r="B115">
            <v>0</v>
          </cell>
          <cell r="C115">
            <v>0</v>
          </cell>
          <cell r="E115">
            <v>0</v>
          </cell>
        </row>
        <row r="116">
          <cell r="B116">
            <v>0</v>
          </cell>
          <cell r="C116">
            <v>0</v>
          </cell>
          <cell r="E116">
            <v>0</v>
          </cell>
        </row>
        <row r="117">
          <cell r="B117">
            <v>12000</v>
          </cell>
          <cell r="C117">
            <v>36000</v>
          </cell>
          <cell r="E117">
            <v>0</v>
          </cell>
        </row>
        <row r="118">
          <cell r="B118">
            <v>0</v>
          </cell>
          <cell r="C118">
            <v>0</v>
          </cell>
          <cell r="E118">
            <v>0</v>
          </cell>
        </row>
        <row r="119">
          <cell r="B119">
            <v>0</v>
          </cell>
          <cell r="C119">
            <v>0</v>
          </cell>
          <cell r="E119">
            <v>0</v>
          </cell>
        </row>
        <row r="120">
          <cell r="B120">
            <v>0</v>
          </cell>
          <cell r="C120">
            <v>0</v>
          </cell>
          <cell r="E120">
            <v>0</v>
          </cell>
        </row>
        <row r="121">
          <cell r="B121">
            <v>0</v>
          </cell>
          <cell r="C121">
            <v>0</v>
          </cell>
          <cell r="E121">
            <v>0</v>
          </cell>
        </row>
        <row r="122">
          <cell r="B122">
            <v>6500</v>
          </cell>
          <cell r="C122">
            <v>19500</v>
          </cell>
          <cell r="E122">
            <v>0</v>
          </cell>
        </row>
      </sheetData>
      <sheetData sheetId="11" refreshError="1"/>
      <sheetData sheetId="12" refreshError="1">
        <row r="5">
          <cell r="A5" t="str">
            <v>SA.PY.1.1. Construcción de edificios</v>
          </cell>
          <cell r="B5">
            <v>42989</v>
          </cell>
          <cell r="C5">
            <v>50089</v>
          </cell>
          <cell r="D5" t="str">
            <v>Mt2 Construidos</v>
          </cell>
          <cell r="E5" t="str">
            <v>A</v>
          </cell>
          <cell r="F5" t="str">
            <v>NEIVA</v>
          </cell>
        </row>
        <row r="6">
          <cell r="A6" t="str">
            <v>SA.PY.1.1. Construcción de edificios</v>
          </cell>
          <cell r="B6">
            <v>3697</v>
          </cell>
          <cell r="C6">
            <v>7397</v>
          </cell>
          <cell r="D6" t="str">
            <v>Mt2 Construidos</v>
          </cell>
          <cell r="E6" t="str">
            <v>A</v>
          </cell>
          <cell r="F6" t="str">
            <v>PITALITO</v>
          </cell>
        </row>
        <row r="7">
          <cell r="A7" t="str">
            <v>SA.PY.1.1. Construcción de edificios</v>
          </cell>
          <cell r="B7">
            <v>2455</v>
          </cell>
          <cell r="C7">
            <v>4355</v>
          </cell>
          <cell r="D7" t="str">
            <v>Mt2 Construidos</v>
          </cell>
          <cell r="E7" t="str">
            <v>A</v>
          </cell>
          <cell r="F7" t="str">
            <v>GARZÓN</v>
          </cell>
        </row>
        <row r="8">
          <cell r="A8" t="str">
            <v>SA.PY.1.1. Construcción de edificios</v>
          </cell>
          <cell r="B8">
            <v>2778</v>
          </cell>
          <cell r="C8">
            <v>4678</v>
          </cell>
          <cell r="D8" t="str">
            <v>Mt2 Construidos</v>
          </cell>
          <cell r="E8" t="str">
            <v>A</v>
          </cell>
          <cell r="F8" t="str">
            <v>LA PLATA</v>
          </cell>
        </row>
        <row r="9">
          <cell r="A9" t="str">
            <v>SA.PY.1.2. Adecuar planta física existente</v>
          </cell>
          <cell r="B9">
            <v>78538</v>
          </cell>
          <cell r="C9">
            <v>78538</v>
          </cell>
          <cell r="D9" t="str">
            <v>Mt2 Adecuados</v>
          </cell>
          <cell r="E9" t="str">
            <v>S</v>
          </cell>
          <cell r="F9" t="str">
            <v>NEIVA</v>
          </cell>
        </row>
        <row r="10">
          <cell r="A10" t="str">
            <v>SA.PY.1.2. Adecuar planta física existente</v>
          </cell>
          <cell r="B10">
            <v>9015</v>
          </cell>
          <cell r="C10">
            <v>9015</v>
          </cell>
          <cell r="D10" t="str">
            <v>Mt2 Adecuados</v>
          </cell>
          <cell r="E10" t="str">
            <v>S</v>
          </cell>
          <cell r="F10" t="str">
            <v>PITALITO</v>
          </cell>
        </row>
        <row r="11">
          <cell r="A11" t="str">
            <v>SA.PY.1.2. Adecuar planta física existente</v>
          </cell>
          <cell r="B11">
            <v>5899</v>
          </cell>
          <cell r="C11">
            <v>5899</v>
          </cell>
          <cell r="D11" t="str">
            <v>Mt2 Adecuados</v>
          </cell>
          <cell r="E11" t="str">
            <v>S</v>
          </cell>
          <cell r="F11" t="str">
            <v>GARZÓN</v>
          </cell>
        </row>
        <row r="12">
          <cell r="A12" t="str">
            <v>SA.PY.1.2. Adecuar planta física existente</v>
          </cell>
          <cell r="B12">
            <v>11172</v>
          </cell>
          <cell r="C12">
            <v>11172</v>
          </cell>
          <cell r="D12" t="str">
            <v>Mt2 Adecuados</v>
          </cell>
          <cell r="E12" t="str">
            <v>S</v>
          </cell>
          <cell r="F12" t="str">
            <v>LA PLATA</v>
          </cell>
        </row>
        <row r="13">
          <cell r="A13" t="str">
            <v>SA.PY.1.3. Mantener edificaciones y campos deportivos</v>
          </cell>
          <cell r="B13">
            <v>78538</v>
          </cell>
          <cell r="C13">
            <v>78538</v>
          </cell>
          <cell r="D13" t="str">
            <v>Mt2 Mantenidos</v>
          </cell>
          <cell r="E13" t="str">
            <v>S</v>
          </cell>
          <cell r="F13" t="str">
            <v>NEIVA</v>
          </cell>
        </row>
        <row r="14">
          <cell r="A14" t="str">
            <v>SA.PY.1.3. Mantener edificaciones y campos deportivos</v>
          </cell>
          <cell r="B14">
            <v>9015</v>
          </cell>
          <cell r="C14">
            <v>9015</v>
          </cell>
          <cell r="D14" t="str">
            <v>Mt2 Mantenidos</v>
          </cell>
          <cell r="E14" t="str">
            <v>S</v>
          </cell>
          <cell r="F14" t="str">
            <v>PITALITO</v>
          </cell>
        </row>
        <row r="15">
          <cell r="A15" t="str">
            <v>SA.PY.1.3. Mantener edificaciones y campos deportivos</v>
          </cell>
          <cell r="B15">
            <v>5899</v>
          </cell>
          <cell r="C15">
            <v>5899</v>
          </cell>
          <cell r="D15" t="str">
            <v>Mt2 Mantenidos</v>
          </cell>
          <cell r="E15" t="str">
            <v>S</v>
          </cell>
          <cell r="F15" t="str">
            <v>GARZÓN</v>
          </cell>
        </row>
        <row r="16">
          <cell r="A16" t="str">
            <v>SA.PY.1.3. Mantener edificaciones y campos deportivos</v>
          </cell>
          <cell r="B16">
            <v>11172</v>
          </cell>
          <cell r="C16">
            <v>11172</v>
          </cell>
          <cell r="D16" t="str">
            <v>Mt2 Mantenidos</v>
          </cell>
          <cell r="E16" t="str">
            <v>S</v>
          </cell>
          <cell r="F16" t="str">
            <v>LA PLATA</v>
          </cell>
        </row>
        <row r="23">
          <cell r="B23">
            <v>77</v>
          </cell>
          <cell r="C23">
            <v>34</v>
          </cell>
          <cell r="E23" t="str">
            <v>A</v>
          </cell>
        </row>
        <row r="24">
          <cell r="B24">
            <v>4</v>
          </cell>
          <cell r="C24">
            <v>4</v>
          </cell>
          <cell r="E24" t="str">
            <v>A</v>
          </cell>
        </row>
        <row r="25">
          <cell r="B25">
            <v>3</v>
          </cell>
          <cell r="C25">
            <v>3</v>
          </cell>
          <cell r="E25" t="str">
            <v>A</v>
          </cell>
        </row>
        <row r="26">
          <cell r="B26">
            <v>3</v>
          </cell>
          <cell r="C26">
            <v>3</v>
          </cell>
          <cell r="E26" t="str">
            <v>A</v>
          </cell>
        </row>
        <row r="27">
          <cell r="B27">
            <v>77</v>
          </cell>
          <cell r="C27">
            <v>45</v>
          </cell>
          <cell r="E27" t="str">
            <v>A</v>
          </cell>
        </row>
        <row r="28">
          <cell r="B28">
            <v>4</v>
          </cell>
          <cell r="C28">
            <v>4</v>
          </cell>
          <cell r="E28" t="str">
            <v>S</v>
          </cell>
        </row>
        <row r="29">
          <cell r="B29">
            <v>3</v>
          </cell>
          <cell r="C29">
            <v>3</v>
          </cell>
          <cell r="E29" t="str">
            <v>S</v>
          </cell>
        </row>
        <row r="30">
          <cell r="B30">
            <v>3</v>
          </cell>
          <cell r="C30">
            <v>3</v>
          </cell>
          <cell r="E30" t="str">
            <v>S</v>
          </cell>
        </row>
        <row r="31">
          <cell r="B31">
            <v>77</v>
          </cell>
          <cell r="C31">
            <v>49</v>
          </cell>
          <cell r="E31" t="str">
            <v>A</v>
          </cell>
        </row>
        <row r="32">
          <cell r="B32">
            <v>4</v>
          </cell>
          <cell r="C32">
            <v>4</v>
          </cell>
          <cell r="E32" t="str">
            <v>S</v>
          </cell>
        </row>
        <row r="33">
          <cell r="B33">
            <v>3</v>
          </cell>
          <cell r="C33">
            <v>3</v>
          </cell>
          <cell r="E33" t="str">
            <v>S</v>
          </cell>
        </row>
        <row r="34">
          <cell r="B34">
            <v>3</v>
          </cell>
          <cell r="C34">
            <v>3</v>
          </cell>
          <cell r="E34" t="str">
            <v>S</v>
          </cell>
        </row>
        <row r="35">
          <cell r="B35">
            <v>9</v>
          </cell>
          <cell r="C35">
            <v>9</v>
          </cell>
          <cell r="E35" t="str">
            <v>S</v>
          </cell>
        </row>
        <row r="36">
          <cell r="B36">
            <v>9</v>
          </cell>
          <cell r="C36">
            <v>9</v>
          </cell>
          <cell r="E36" t="str">
            <v>S</v>
          </cell>
        </row>
        <row r="37">
          <cell r="B37">
            <v>9</v>
          </cell>
          <cell r="C37">
            <v>9</v>
          </cell>
          <cell r="E37" t="str">
            <v>S</v>
          </cell>
        </row>
        <row r="38">
          <cell r="B38">
            <v>84</v>
          </cell>
          <cell r="C38">
            <v>64</v>
          </cell>
          <cell r="E38" t="str">
            <v>A</v>
          </cell>
        </row>
        <row r="39">
          <cell r="B39"/>
          <cell r="C39"/>
          <cell r="E39" t="str">
            <v>A</v>
          </cell>
        </row>
        <row r="40">
          <cell r="B40">
            <v>22</v>
          </cell>
          <cell r="C40">
            <v>38</v>
          </cell>
          <cell r="E40" t="str">
            <v>A</v>
          </cell>
        </row>
        <row r="41">
          <cell r="B41">
            <v>15</v>
          </cell>
          <cell r="C41">
            <v>21</v>
          </cell>
          <cell r="E41" t="str">
            <v>A</v>
          </cell>
        </row>
        <row r="42">
          <cell r="B42">
            <v>14</v>
          </cell>
          <cell r="C42">
            <v>24</v>
          </cell>
          <cell r="E42" t="str">
            <v>A</v>
          </cell>
        </row>
        <row r="43">
          <cell r="B43">
            <v>84</v>
          </cell>
          <cell r="C43">
            <v>128</v>
          </cell>
          <cell r="E43" t="str">
            <v>S</v>
          </cell>
        </row>
        <row r="44">
          <cell r="B44">
            <v>22</v>
          </cell>
          <cell r="C44">
            <v>22</v>
          </cell>
          <cell r="E44" t="str">
            <v>S</v>
          </cell>
        </row>
        <row r="45">
          <cell r="B45">
            <v>15</v>
          </cell>
          <cell r="C45">
            <v>15</v>
          </cell>
          <cell r="E45" t="str">
            <v>S</v>
          </cell>
        </row>
        <row r="46">
          <cell r="B46">
            <v>14</v>
          </cell>
          <cell r="C46">
            <v>14</v>
          </cell>
          <cell r="E46" t="str">
            <v>S</v>
          </cell>
        </row>
        <row r="47">
          <cell r="B47">
            <v>184</v>
          </cell>
          <cell r="C47">
            <v>73</v>
          </cell>
          <cell r="E47" t="str">
            <v>A</v>
          </cell>
        </row>
        <row r="48">
          <cell r="B48">
            <v>4</v>
          </cell>
          <cell r="C48">
            <v>6</v>
          </cell>
          <cell r="E48" t="str">
            <v>A</v>
          </cell>
        </row>
        <row r="49">
          <cell r="B49">
            <v>7</v>
          </cell>
          <cell r="C49">
            <v>9</v>
          </cell>
          <cell r="E49" t="str">
            <v>A</v>
          </cell>
        </row>
        <row r="50">
          <cell r="B50">
            <v>4</v>
          </cell>
          <cell r="C50">
            <v>8</v>
          </cell>
          <cell r="E50" t="str">
            <v>A</v>
          </cell>
        </row>
        <row r="51">
          <cell r="B51">
            <v>184</v>
          </cell>
          <cell r="C51">
            <v>62</v>
          </cell>
          <cell r="E51" t="str">
            <v>A</v>
          </cell>
        </row>
        <row r="52">
          <cell r="B52">
            <v>4</v>
          </cell>
          <cell r="C52">
            <v>4</v>
          </cell>
          <cell r="E52" t="str">
            <v>S</v>
          </cell>
        </row>
        <row r="53">
          <cell r="B53">
            <v>7</v>
          </cell>
          <cell r="C53">
            <v>7</v>
          </cell>
          <cell r="E53" t="str">
            <v>S</v>
          </cell>
        </row>
        <row r="54">
          <cell r="B54">
            <v>4</v>
          </cell>
          <cell r="C54">
            <v>4</v>
          </cell>
          <cell r="E54" t="str">
            <v>S</v>
          </cell>
        </row>
        <row r="55">
          <cell r="B55">
            <v>28110</v>
          </cell>
          <cell r="C55">
            <v>34110</v>
          </cell>
          <cell r="E55" t="str">
            <v>S</v>
          </cell>
        </row>
        <row r="56">
          <cell r="B56">
            <v>1900</v>
          </cell>
          <cell r="C56">
            <v>2446</v>
          </cell>
          <cell r="E56" t="str">
            <v>A</v>
          </cell>
        </row>
        <row r="57">
          <cell r="B57">
            <v>1627</v>
          </cell>
          <cell r="C57">
            <v>2173</v>
          </cell>
          <cell r="E57" t="str">
            <v>A</v>
          </cell>
        </row>
        <row r="58">
          <cell r="B58">
            <v>2127</v>
          </cell>
          <cell r="C58">
            <v>2673</v>
          </cell>
          <cell r="E58" t="str">
            <v>A</v>
          </cell>
        </row>
        <row r="59">
          <cell r="B59">
            <v>11</v>
          </cell>
          <cell r="C59">
            <v>19</v>
          </cell>
          <cell r="E59" t="str">
            <v>S</v>
          </cell>
        </row>
        <row r="60">
          <cell r="B60">
            <v>2</v>
          </cell>
          <cell r="C60">
            <v>2</v>
          </cell>
          <cell r="E60" t="str">
            <v>S</v>
          </cell>
        </row>
        <row r="61">
          <cell r="B61">
            <v>1</v>
          </cell>
          <cell r="C61">
            <v>1</v>
          </cell>
          <cell r="E61" t="str">
            <v>S</v>
          </cell>
        </row>
        <row r="62">
          <cell r="B62">
            <v>1</v>
          </cell>
          <cell r="C62">
            <v>1</v>
          </cell>
          <cell r="E62" t="str">
            <v>S</v>
          </cell>
        </row>
        <row r="63">
          <cell r="B63">
            <v>1</v>
          </cell>
          <cell r="C63">
            <v>1</v>
          </cell>
          <cell r="E63" t="str">
            <v>S</v>
          </cell>
        </row>
        <row r="64">
          <cell r="B64">
            <v>0</v>
          </cell>
          <cell r="C64">
            <v>2</v>
          </cell>
          <cell r="E64" t="str">
            <v>A</v>
          </cell>
        </row>
        <row r="72">
          <cell r="B72">
            <v>2132</v>
          </cell>
          <cell r="C72">
            <v>220</v>
          </cell>
        </row>
        <row r="73">
          <cell r="B73">
            <v>187</v>
          </cell>
          <cell r="C73">
            <v>229</v>
          </cell>
        </row>
        <row r="74">
          <cell r="B74">
            <v>82</v>
          </cell>
          <cell r="C74">
            <v>121</v>
          </cell>
        </row>
        <row r="75">
          <cell r="B75">
            <v>114</v>
          </cell>
          <cell r="C75">
            <v>153</v>
          </cell>
        </row>
        <row r="76">
          <cell r="B76">
            <v>2132</v>
          </cell>
          <cell r="C76">
            <v>2996</v>
          </cell>
        </row>
        <row r="77">
          <cell r="B77">
            <v>30</v>
          </cell>
          <cell r="C77">
            <v>36</v>
          </cell>
        </row>
        <row r="78">
          <cell r="B78">
            <v>30</v>
          </cell>
          <cell r="C78">
            <v>35</v>
          </cell>
        </row>
        <row r="79">
          <cell r="B79">
            <v>5674</v>
          </cell>
          <cell r="C79">
            <v>5674</v>
          </cell>
        </row>
        <row r="87">
          <cell r="A87" t="str">
            <v>SA.PY.4.1. Desarrollo del Sistema de gestión de Calidad</v>
          </cell>
          <cell r="B87">
            <v>1</v>
          </cell>
          <cell r="C87">
            <v>1</v>
          </cell>
          <cell r="D87" t="str">
            <v>Certificación en la norma NTC ISO 9001:2015</v>
          </cell>
          <cell r="E87" t="str">
            <v>S</v>
          </cell>
          <cell r="F87" t="str">
            <v>NEIVA</v>
          </cell>
        </row>
        <row r="88">
          <cell r="A88" t="str">
            <v>SA.PY.4.1. Desarrollo del Sistema de gestión de Calidad</v>
          </cell>
          <cell r="B88">
            <v>0</v>
          </cell>
          <cell r="C88">
            <v>1</v>
          </cell>
          <cell r="D88" t="str">
            <v>Certificación en la norma NTC ISO 9001:2015</v>
          </cell>
          <cell r="E88" t="str">
            <v>S</v>
          </cell>
          <cell r="F88" t="str">
            <v>PITALITO</v>
          </cell>
        </row>
        <row r="89">
          <cell r="A89" t="str">
            <v>SA.PY.4.1. Desarrollo del Sistema de gestión de Calidad</v>
          </cell>
          <cell r="B89">
            <v>0</v>
          </cell>
          <cell r="C89">
            <v>1</v>
          </cell>
          <cell r="D89" t="str">
            <v>Certificación en la norma NTC ISO 9001:2015</v>
          </cell>
          <cell r="E89" t="str">
            <v>S</v>
          </cell>
          <cell r="F89" t="str">
            <v>GARZÓN</v>
          </cell>
        </row>
        <row r="90">
          <cell r="A90" t="str">
            <v>SA.PY.4.1. Desarrollo del Sistema de gestión de Calidad</v>
          </cell>
          <cell r="B90">
            <v>0</v>
          </cell>
          <cell r="C90">
            <v>1</v>
          </cell>
          <cell r="D90" t="str">
            <v>Certificación en la norma NTC ISO 9001:2015</v>
          </cell>
          <cell r="E90" t="str">
            <v>S</v>
          </cell>
          <cell r="F90" t="str">
            <v>LA PLATA</v>
          </cell>
        </row>
        <row r="91">
          <cell r="A91" t="str">
            <v>SA.PY.4.2. Desarrollo documental de los requisitos generales para la competencias de los laboratorios de prueba y calibración</v>
          </cell>
          <cell r="B91">
            <v>0.17</v>
          </cell>
          <cell r="C91">
            <v>1</v>
          </cell>
          <cell r="D91" t="str">
            <v xml:space="preserve">% Desarrollo documental </v>
          </cell>
          <cell r="E91" t="str">
            <v>S</v>
          </cell>
          <cell r="F91" t="str">
            <v>GLOBAL</v>
          </cell>
        </row>
        <row r="92">
          <cell r="A92" t="str">
            <v>SA.PY.4.3. Desarrollo d el Sistema de gestión Ambiental</v>
          </cell>
          <cell r="B92">
            <v>1</v>
          </cell>
          <cell r="C92">
            <v>1</v>
          </cell>
          <cell r="D92" t="str">
            <v>Certificación en la norma NTC ISO 14001</v>
          </cell>
          <cell r="E92" t="str">
            <v>S</v>
          </cell>
          <cell r="F92" t="str">
            <v>NEIVA</v>
          </cell>
        </row>
        <row r="93">
          <cell r="A93" t="str">
            <v>SA.PY.4.3. Desarrollo d el Sistema de gestión Ambiental</v>
          </cell>
          <cell r="B93">
            <v>0</v>
          </cell>
          <cell r="C93">
            <v>1</v>
          </cell>
          <cell r="D93" t="str">
            <v>Certificación en la norma NTC ISO 14001</v>
          </cell>
          <cell r="E93" t="str">
            <v>S</v>
          </cell>
          <cell r="F93" t="str">
            <v>PITALITO</v>
          </cell>
        </row>
        <row r="94">
          <cell r="A94" t="str">
            <v>SA.PY.4.3. Desarrollo d el Sistema de gestión Ambiental</v>
          </cell>
          <cell r="B94">
            <v>0</v>
          </cell>
          <cell r="C94">
            <v>1</v>
          </cell>
          <cell r="D94" t="str">
            <v>Certificación en la norma NTC ISO 14001</v>
          </cell>
          <cell r="E94" t="str">
            <v>S</v>
          </cell>
          <cell r="F94" t="str">
            <v>GARZÓN</v>
          </cell>
        </row>
        <row r="95">
          <cell r="A95" t="str">
            <v>SA.PY.4.3. Desarrollo d el Sistema de gestión Ambiental</v>
          </cell>
          <cell r="B95">
            <v>0</v>
          </cell>
          <cell r="C95">
            <v>1</v>
          </cell>
          <cell r="D95" t="str">
            <v>Certificación en la norma NTC ISO 14001</v>
          </cell>
          <cell r="E95" t="str">
            <v>S</v>
          </cell>
          <cell r="F95" t="str">
            <v>LA PLATA</v>
          </cell>
        </row>
        <row r="96">
          <cell r="A96" t="str">
            <v>SA.PY.4.4. Desarrollar el Sistema de seguridad y salud en el trabajo</v>
          </cell>
          <cell r="B96">
            <v>1</v>
          </cell>
          <cell r="C96">
            <v>1</v>
          </cell>
          <cell r="D96" t="str">
            <v># Certificaciones norma NTC OHSAS 18001 o  ISO 45001</v>
          </cell>
          <cell r="E96" t="str">
            <v>S</v>
          </cell>
          <cell r="F96" t="str">
            <v>NEIVA</v>
          </cell>
        </row>
        <row r="97">
          <cell r="A97" t="str">
            <v>SA.PY.4.4. Desarrollar el Sistema de seguridad y salud en el trabajo</v>
          </cell>
          <cell r="B97">
            <v>0</v>
          </cell>
          <cell r="C97">
            <v>1</v>
          </cell>
          <cell r="D97" t="str">
            <v># Certificaciones norma NTC OHSAS 18001 o  ISO 45001</v>
          </cell>
          <cell r="E97" t="str">
            <v>S</v>
          </cell>
          <cell r="F97" t="str">
            <v>PITALITO</v>
          </cell>
        </row>
        <row r="98">
          <cell r="A98" t="str">
            <v>SA.PY.4.4. Desarrollar el Sistema de seguridad y salud en el trabajo</v>
          </cell>
          <cell r="B98">
            <v>0</v>
          </cell>
          <cell r="C98">
            <v>1</v>
          </cell>
          <cell r="D98" t="str">
            <v>Certificación en la norma NTC ISO 14001</v>
          </cell>
          <cell r="E98" t="str">
            <v>S</v>
          </cell>
          <cell r="F98" t="str">
            <v>GARZÓN</v>
          </cell>
        </row>
        <row r="99">
          <cell r="A99" t="str">
            <v>SA.PY.4.4. Desarrollar el Sistema de seguridad y salud en el trabajo</v>
          </cell>
          <cell r="B99">
            <v>0</v>
          </cell>
          <cell r="C99">
            <v>1</v>
          </cell>
          <cell r="D99" t="str">
            <v>Certificación en la norma NTC ISO 14001</v>
          </cell>
          <cell r="E99" t="str">
            <v>S</v>
          </cell>
          <cell r="F99" t="str">
            <v>LA PLATA</v>
          </cell>
        </row>
        <row r="100">
          <cell r="A100" t="str">
            <v>SA.PY.4.5. Mantener y mejorar el Sistema de gestión de seguridad de la información</v>
          </cell>
          <cell r="B100">
            <v>0</v>
          </cell>
          <cell r="C100">
            <v>2</v>
          </cell>
          <cell r="D100" t="str">
            <v># Certificaciones norma ( NTC ISO/IEC 27001 y NTC ISO/IEC 27701 )</v>
          </cell>
          <cell r="E100" t="str">
            <v>S</v>
          </cell>
          <cell r="F100" t="str">
            <v>GLOBAL</v>
          </cell>
        </row>
        <row r="101">
          <cell r="A101" t="str">
            <v>SA.PY.4.6. Mantener y mejorar el Sistema de gestión documental</v>
          </cell>
          <cell r="B101">
            <v>0</v>
          </cell>
          <cell r="C101">
            <v>1</v>
          </cell>
          <cell r="D101" t="str">
            <v>% Implementación del Sistema de Gestión Documental</v>
          </cell>
          <cell r="E101" t="str">
            <v>S</v>
          </cell>
          <cell r="F101" t="str">
            <v>GLOBAL</v>
          </cell>
        </row>
        <row r="102">
          <cell r="A102" t="str">
            <v>SA.PY.4.7. Mantener y mejorar el Sistema de gestión de Planeación</v>
          </cell>
          <cell r="B102">
            <v>0</v>
          </cell>
          <cell r="C102">
            <v>15</v>
          </cell>
          <cell r="D102" t="str">
            <v># de Procesos con sistema de planeación</v>
          </cell>
          <cell r="E102" t="str">
            <v>A</v>
          </cell>
          <cell r="F102" t="str">
            <v>GLOBAL</v>
          </cell>
        </row>
        <row r="109">
          <cell r="A109" t="str">
            <v>SA.PY.5.1. Definir y desarrollar Plan de formación</v>
          </cell>
          <cell r="B109">
            <v>200</v>
          </cell>
          <cell r="C109">
            <v>110</v>
          </cell>
          <cell r="D109" t="str">
            <v># Administrativos y Operativos formados</v>
          </cell>
          <cell r="E109">
            <v>0</v>
          </cell>
          <cell r="F109" t="str">
            <v>GLOBAL</v>
          </cell>
        </row>
        <row r="110">
          <cell r="A110" t="str">
            <v xml:space="preserve">SA.PY.5.2. Definir y desarrollar Plan de capacitación </v>
          </cell>
          <cell r="D110" t="str">
            <v># Administrativos y Operativos capacitados</v>
          </cell>
          <cell r="E110">
            <v>0</v>
          </cell>
          <cell r="F110" t="str">
            <v>GLOBAL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V.PROYECTOS"/>
      <sheetName val="EV.ACCIONES.aux"/>
      <sheetName val="T3 2023"/>
      <sheetName val="IndicesIPC (2)"/>
      <sheetName val="SF"/>
      <sheetName val="SI"/>
      <sheetName val="SP"/>
      <sheetName val="SB"/>
      <sheetName val="SA"/>
      <sheetName val="METAS SF"/>
      <sheetName val="METAS SI"/>
      <sheetName val="METAS SP"/>
      <sheetName val="METAS SB"/>
      <sheetName val="METAS SA"/>
      <sheetName val="EJECUCIÓN"/>
      <sheetName val="EJECUCION PLAN DE ACCION"/>
    </sheetNames>
    <sheetDataSet>
      <sheetData sheetId="0"/>
      <sheetData sheetId="1"/>
      <sheetData sheetId="2"/>
      <sheetData sheetId="3">
        <row r="18">
          <cell r="V18">
            <v>136.11000000000001</v>
          </cell>
        </row>
        <row r="21">
          <cell r="U21">
            <v>126.03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B2">
            <v>2500</v>
          </cell>
          <cell r="J2">
            <v>2068</v>
          </cell>
        </row>
        <row r="3">
          <cell r="B3">
            <v>300</v>
          </cell>
          <cell r="J3">
            <v>273</v>
          </cell>
        </row>
        <row r="4">
          <cell r="B4">
            <v>300</v>
          </cell>
          <cell r="J4">
            <v>315</v>
          </cell>
        </row>
        <row r="5">
          <cell r="B5">
            <v>400</v>
          </cell>
          <cell r="J5">
            <v>403</v>
          </cell>
        </row>
        <row r="6">
          <cell r="B6">
            <v>25</v>
          </cell>
          <cell r="J6">
            <v>50</v>
          </cell>
        </row>
        <row r="7">
          <cell r="B7">
            <v>5</v>
          </cell>
          <cell r="J7">
            <v>9</v>
          </cell>
        </row>
        <row r="8">
          <cell r="B8">
            <v>5</v>
          </cell>
          <cell r="J8">
            <v>49</v>
          </cell>
        </row>
        <row r="9">
          <cell r="B9">
            <v>5</v>
          </cell>
          <cell r="J9">
            <v>30</v>
          </cell>
        </row>
        <row r="10">
          <cell r="B10">
            <v>2</v>
          </cell>
          <cell r="J10">
            <v>0</v>
          </cell>
        </row>
        <row r="11">
          <cell r="B11">
            <v>1</v>
          </cell>
          <cell r="J11">
            <v>0</v>
          </cell>
        </row>
        <row r="12">
          <cell r="B12">
            <v>1</v>
          </cell>
          <cell r="J12">
            <v>0</v>
          </cell>
        </row>
        <row r="13">
          <cell r="B13">
            <v>1</v>
          </cell>
          <cell r="J13">
            <v>0</v>
          </cell>
        </row>
        <row r="14">
          <cell r="B14">
            <v>7</v>
          </cell>
          <cell r="J14">
            <v>0</v>
          </cell>
        </row>
        <row r="15">
          <cell r="B15">
            <v>1</v>
          </cell>
          <cell r="J15">
            <v>0</v>
          </cell>
        </row>
        <row r="16">
          <cell r="B16">
            <v>1</v>
          </cell>
          <cell r="J16">
            <v>0</v>
          </cell>
        </row>
        <row r="17">
          <cell r="B17">
            <v>1</v>
          </cell>
          <cell r="J17">
            <v>0</v>
          </cell>
        </row>
        <row r="18">
          <cell r="B18">
            <v>0</v>
          </cell>
          <cell r="J18">
            <v>0</v>
          </cell>
        </row>
        <row r="19">
          <cell r="B19">
            <v>6</v>
          </cell>
          <cell r="J19">
            <v>0</v>
          </cell>
        </row>
        <row r="20">
          <cell r="B20">
            <v>0</v>
          </cell>
          <cell r="J20">
            <v>0</v>
          </cell>
        </row>
        <row r="21">
          <cell r="B21">
            <v>0</v>
          </cell>
          <cell r="J21">
            <v>0.1</v>
          </cell>
        </row>
        <row r="22">
          <cell r="B22">
            <v>1000</v>
          </cell>
          <cell r="J22">
            <v>777</v>
          </cell>
        </row>
        <row r="23">
          <cell r="B23">
            <v>120</v>
          </cell>
          <cell r="J23">
            <v>198</v>
          </cell>
        </row>
        <row r="24">
          <cell r="B24">
            <v>80</v>
          </cell>
          <cell r="J24">
            <v>936</v>
          </cell>
        </row>
        <row r="25">
          <cell r="B25">
            <v>70</v>
          </cell>
          <cell r="J25">
            <v>337</v>
          </cell>
        </row>
        <row r="26">
          <cell r="B26">
            <v>4</v>
          </cell>
          <cell r="J26">
            <v>1</v>
          </cell>
        </row>
        <row r="27">
          <cell r="B27">
            <v>3</v>
          </cell>
          <cell r="J27">
            <v>0</v>
          </cell>
        </row>
        <row r="28">
          <cell r="B28">
            <v>350</v>
          </cell>
          <cell r="J28">
            <v>157</v>
          </cell>
        </row>
        <row r="29">
          <cell r="B29">
            <v>70</v>
          </cell>
          <cell r="J29">
            <v>44</v>
          </cell>
        </row>
        <row r="30">
          <cell r="B30">
            <v>50</v>
          </cell>
          <cell r="J30">
            <v>354</v>
          </cell>
        </row>
        <row r="31">
          <cell r="B31">
            <v>75</v>
          </cell>
          <cell r="J31">
            <v>50</v>
          </cell>
        </row>
        <row r="32">
          <cell r="B32">
            <v>75</v>
          </cell>
          <cell r="J32">
            <v>49</v>
          </cell>
        </row>
        <row r="33">
          <cell r="B33">
            <v>1</v>
          </cell>
          <cell r="J33">
            <v>1</v>
          </cell>
        </row>
        <row r="34">
          <cell r="B34">
            <v>0.25</v>
          </cell>
          <cell r="J34">
            <v>0.25</v>
          </cell>
        </row>
        <row r="35">
          <cell r="B35">
            <v>1</v>
          </cell>
          <cell r="J35">
            <v>1</v>
          </cell>
        </row>
        <row r="36">
          <cell r="B36">
            <v>2</v>
          </cell>
          <cell r="J36">
            <v>0</v>
          </cell>
        </row>
        <row r="37">
          <cell r="B37">
            <v>1</v>
          </cell>
          <cell r="J37">
            <v>1</v>
          </cell>
        </row>
        <row r="38">
          <cell r="B38">
            <v>1</v>
          </cell>
          <cell r="J38">
            <v>0</v>
          </cell>
        </row>
        <row r="39">
          <cell r="B39">
            <v>1</v>
          </cell>
          <cell r="J39">
            <v>0</v>
          </cell>
        </row>
        <row r="40">
          <cell r="B40">
            <v>1280</v>
          </cell>
          <cell r="J40">
            <v>210</v>
          </cell>
        </row>
      </sheetData>
      <sheetData sheetId="10">
        <row r="2">
          <cell r="B2">
            <v>92</v>
          </cell>
          <cell r="J2">
            <v>29</v>
          </cell>
        </row>
        <row r="3">
          <cell r="B3">
            <v>1000</v>
          </cell>
          <cell r="J3">
            <v>763</v>
          </cell>
        </row>
        <row r="4">
          <cell r="B4">
            <v>3</v>
          </cell>
          <cell r="J4">
            <v>2</v>
          </cell>
        </row>
        <row r="5">
          <cell r="J5">
            <v>137</v>
          </cell>
        </row>
        <row r="6">
          <cell r="J6">
            <v>2</v>
          </cell>
        </row>
        <row r="7">
          <cell r="J7">
            <v>159</v>
          </cell>
        </row>
        <row r="8">
          <cell r="J8">
            <v>2</v>
          </cell>
        </row>
        <row r="9">
          <cell r="J9">
            <v>145</v>
          </cell>
        </row>
        <row r="10">
          <cell r="J10">
            <v>872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1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19</v>
          </cell>
        </row>
        <row r="32">
          <cell r="J32">
            <v>5</v>
          </cell>
        </row>
        <row r="33">
          <cell r="J33">
            <v>2</v>
          </cell>
        </row>
        <row r="34">
          <cell r="J34">
            <v>9</v>
          </cell>
        </row>
        <row r="35">
          <cell r="J35">
            <v>117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3</v>
          </cell>
        </row>
        <row r="39">
          <cell r="J39">
            <v>11</v>
          </cell>
        </row>
        <row r="40">
          <cell r="J40">
            <v>6</v>
          </cell>
        </row>
        <row r="41">
          <cell r="J41">
            <v>0</v>
          </cell>
        </row>
        <row r="42">
          <cell r="J42">
            <v>54</v>
          </cell>
        </row>
        <row r="43">
          <cell r="J43">
            <v>5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9</v>
          </cell>
        </row>
        <row r="48">
          <cell r="J48">
            <v>0</v>
          </cell>
        </row>
        <row r="49">
          <cell r="J49">
            <v>4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0.35</v>
          </cell>
        </row>
        <row r="57">
          <cell r="J57">
            <v>9</v>
          </cell>
        </row>
        <row r="58">
          <cell r="J58">
            <v>0</v>
          </cell>
        </row>
        <row r="59">
          <cell r="J59">
            <v>3</v>
          </cell>
        </row>
        <row r="60">
          <cell r="J60">
            <v>1.9</v>
          </cell>
        </row>
        <row r="61">
          <cell r="J61">
            <v>0.65</v>
          </cell>
        </row>
        <row r="62">
          <cell r="F62">
            <v>2</v>
          </cell>
        </row>
        <row r="63">
          <cell r="J63">
            <v>13</v>
          </cell>
        </row>
        <row r="64">
          <cell r="J64">
            <v>8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11</v>
          </cell>
        </row>
        <row r="68">
          <cell r="J68">
            <v>970</v>
          </cell>
        </row>
      </sheetData>
      <sheetData sheetId="11">
        <row r="2">
          <cell r="J2">
            <v>29</v>
          </cell>
        </row>
        <row r="3">
          <cell r="J3">
            <v>34</v>
          </cell>
        </row>
        <row r="4">
          <cell r="J4">
            <v>0</v>
          </cell>
        </row>
        <row r="5">
          <cell r="J5">
            <v>409</v>
          </cell>
        </row>
        <row r="6">
          <cell r="J6">
            <v>21</v>
          </cell>
        </row>
        <row r="7">
          <cell r="J7">
            <v>6</v>
          </cell>
        </row>
        <row r="8">
          <cell r="J8">
            <v>0</v>
          </cell>
        </row>
        <row r="9">
          <cell r="J9">
            <v>36</v>
          </cell>
        </row>
        <row r="10">
          <cell r="J10">
            <v>279</v>
          </cell>
        </row>
        <row r="11">
          <cell r="J11">
            <v>54</v>
          </cell>
        </row>
        <row r="12">
          <cell r="J12">
            <v>12</v>
          </cell>
        </row>
        <row r="13">
          <cell r="J13">
            <v>2</v>
          </cell>
        </row>
        <row r="14">
          <cell r="J14">
            <v>3</v>
          </cell>
        </row>
        <row r="15">
          <cell r="J15">
            <v>5</v>
          </cell>
        </row>
        <row r="16">
          <cell r="J16">
            <v>5</v>
          </cell>
        </row>
        <row r="17">
          <cell r="J17">
            <v>5</v>
          </cell>
        </row>
        <row r="18">
          <cell r="J18">
            <v>61</v>
          </cell>
        </row>
        <row r="19">
          <cell r="J19">
            <v>7</v>
          </cell>
        </row>
        <row r="20">
          <cell r="J20">
            <v>13</v>
          </cell>
        </row>
        <row r="21">
          <cell r="J21">
            <v>17</v>
          </cell>
        </row>
        <row r="22">
          <cell r="J22">
            <v>9</v>
          </cell>
        </row>
        <row r="23">
          <cell r="J23">
            <v>757</v>
          </cell>
        </row>
        <row r="24">
          <cell r="J24">
            <v>32</v>
          </cell>
        </row>
        <row r="25">
          <cell r="J25">
            <v>2746</v>
          </cell>
        </row>
        <row r="26">
          <cell r="J26">
            <v>1420</v>
          </cell>
        </row>
        <row r="27">
          <cell r="J27">
            <v>28</v>
          </cell>
        </row>
        <row r="28">
          <cell r="J28">
            <v>1297</v>
          </cell>
        </row>
        <row r="29">
          <cell r="J29">
            <v>393</v>
          </cell>
        </row>
        <row r="30">
          <cell r="J30">
            <v>15</v>
          </cell>
        </row>
        <row r="31">
          <cell r="J31">
            <v>773</v>
          </cell>
        </row>
        <row r="32">
          <cell r="J32">
            <v>2381</v>
          </cell>
        </row>
        <row r="33">
          <cell r="J33">
            <v>38</v>
          </cell>
        </row>
        <row r="34">
          <cell r="J34">
            <v>2084</v>
          </cell>
        </row>
        <row r="35">
          <cell r="J35">
            <v>131</v>
          </cell>
        </row>
        <row r="36">
          <cell r="J36">
            <v>8035</v>
          </cell>
        </row>
        <row r="37">
          <cell r="J37">
            <v>2816</v>
          </cell>
        </row>
        <row r="38">
          <cell r="J38">
            <v>1946</v>
          </cell>
        </row>
        <row r="39">
          <cell r="J39">
            <v>1734</v>
          </cell>
        </row>
        <row r="40">
          <cell r="J40">
            <v>1554</v>
          </cell>
        </row>
        <row r="41">
          <cell r="J41">
            <v>927</v>
          </cell>
        </row>
        <row r="42">
          <cell r="J42">
            <v>862</v>
          </cell>
        </row>
        <row r="43">
          <cell r="J43">
            <v>578</v>
          </cell>
        </row>
        <row r="44">
          <cell r="J44">
            <v>155</v>
          </cell>
        </row>
        <row r="45">
          <cell r="J45">
            <v>642</v>
          </cell>
        </row>
        <row r="46">
          <cell r="J46">
            <v>462</v>
          </cell>
        </row>
        <row r="47">
          <cell r="J47">
            <v>351</v>
          </cell>
        </row>
        <row r="48">
          <cell r="J48">
            <v>4393</v>
          </cell>
        </row>
        <row r="49">
          <cell r="J49">
            <v>2524</v>
          </cell>
        </row>
        <row r="50">
          <cell r="J50">
            <v>2427</v>
          </cell>
        </row>
        <row r="51">
          <cell r="J51">
            <v>261</v>
          </cell>
        </row>
        <row r="52">
          <cell r="J52">
            <v>421</v>
          </cell>
        </row>
        <row r="53">
          <cell r="J53">
            <v>56</v>
          </cell>
        </row>
        <row r="54">
          <cell r="J54">
            <v>0</v>
          </cell>
        </row>
        <row r="55">
          <cell r="J55">
            <v>3</v>
          </cell>
        </row>
        <row r="56">
          <cell r="J56">
            <v>193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4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4</v>
          </cell>
        </row>
        <row r="70">
          <cell r="J70">
            <v>303</v>
          </cell>
        </row>
        <row r="71">
          <cell r="J71">
            <v>3</v>
          </cell>
        </row>
        <row r="72">
          <cell r="J72">
            <v>276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29</v>
          </cell>
        </row>
        <row r="100">
          <cell r="J100">
            <v>2392</v>
          </cell>
        </row>
        <row r="101">
          <cell r="J101">
            <v>0</v>
          </cell>
        </row>
        <row r="102">
          <cell r="J102">
            <v>23</v>
          </cell>
        </row>
        <row r="103">
          <cell r="A103" t="str">
            <v>SP-PY.4.1 Prensa</v>
          </cell>
          <cell r="J103">
            <v>291</v>
          </cell>
        </row>
        <row r="104">
          <cell r="A104" t="str">
            <v>SP-PY.4.2 Radio</v>
          </cell>
          <cell r="J104">
            <v>1081</v>
          </cell>
        </row>
        <row r="105">
          <cell r="A105" t="str">
            <v>SP-PY.4.3 Televisión</v>
          </cell>
          <cell r="J105">
            <v>105</v>
          </cell>
        </row>
        <row r="106">
          <cell r="A106" t="str">
            <v>SP-PY.4.4 Comunicación e Imagen Institucional.</v>
          </cell>
          <cell r="J106">
            <v>287</v>
          </cell>
        </row>
        <row r="107">
          <cell r="A107" t="str">
            <v>SP-PY.4.4 Comunicación e Imagen Institucional.</v>
          </cell>
          <cell r="J107">
            <v>14</v>
          </cell>
        </row>
        <row r="108">
          <cell r="A108" t="str">
            <v>SP-PY.4.4 Comunicación e Imagen Institucional.</v>
          </cell>
          <cell r="J108">
            <v>139</v>
          </cell>
        </row>
        <row r="109">
          <cell r="A109" t="str">
            <v>SP-PY.4.4 Comunicación e Imagen Institucional.</v>
          </cell>
          <cell r="J109">
            <v>6</v>
          </cell>
        </row>
        <row r="110">
          <cell r="J110">
            <v>8</v>
          </cell>
        </row>
        <row r="111">
          <cell r="J111">
            <v>7</v>
          </cell>
        </row>
        <row r="112">
          <cell r="J112">
            <v>0</v>
          </cell>
        </row>
        <row r="113">
          <cell r="J113">
            <v>0</v>
          </cell>
        </row>
      </sheetData>
      <sheetData sheetId="12">
        <row r="2">
          <cell r="A2" t="str">
            <v>SB.PY.1.1. Atención Médica a Estudiantes</v>
          </cell>
          <cell r="C2" t="str">
            <v>CONSULTAS</v>
          </cell>
          <cell r="E2" t="str">
            <v>NEIVA</v>
          </cell>
          <cell r="J2">
            <v>907</v>
          </cell>
        </row>
        <row r="3">
          <cell r="A3" t="str">
            <v>SB.PY.1.1. Atención Médica a Estudiantes</v>
          </cell>
          <cell r="C3" t="str">
            <v>CONSULTAS</v>
          </cell>
          <cell r="E3" t="str">
            <v>GARZÓN</v>
          </cell>
          <cell r="J3">
            <v>59</v>
          </cell>
        </row>
        <row r="4">
          <cell r="A4" t="str">
            <v>SB.PY.1.1. Atención Médica a Estudiantes</v>
          </cell>
          <cell r="C4" t="str">
            <v>CONSULTAS</v>
          </cell>
          <cell r="E4" t="str">
            <v>LA PLATA</v>
          </cell>
          <cell r="J4">
            <v>193</v>
          </cell>
        </row>
        <row r="5">
          <cell r="A5" t="str">
            <v>SB.PY.1.1. Atención Médica a Estudiantes</v>
          </cell>
          <cell r="C5" t="str">
            <v>CONSULTAS</v>
          </cell>
          <cell r="E5" t="str">
            <v>PITALITO</v>
          </cell>
          <cell r="J5">
            <v>229</v>
          </cell>
        </row>
        <row r="6">
          <cell r="A6" t="str">
            <v>SB.PY.1.2. Atención Odontológica a Estudiantes</v>
          </cell>
          <cell r="C6" t="str">
            <v>CONSULTAS</v>
          </cell>
          <cell r="E6" t="str">
            <v>NEIVA</v>
          </cell>
          <cell r="J6">
            <v>344</v>
          </cell>
        </row>
        <row r="7">
          <cell r="A7" t="str">
            <v>SB.PY.1.2. Atención Odontológica a Estudiantes</v>
          </cell>
          <cell r="C7" t="str">
            <v>CONSULTAS</v>
          </cell>
          <cell r="E7" t="str">
            <v>GARZÓN</v>
          </cell>
          <cell r="J7">
            <v>115</v>
          </cell>
        </row>
        <row r="8">
          <cell r="A8" t="str">
            <v>SB.PY.1.2. Atención Odontológica a Estudiantes</v>
          </cell>
          <cell r="C8" t="str">
            <v>CONSULTAS</v>
          </cell>
          <cell r="E8" t="str">
            <v>LA PLATA</v>
          </cell>
          <cell r="J8">
            <v>82</v>
          </cell>
        </row>
        <row r="9">
          <cell r="A9" t="str">
            <v>SB.PY.1.2. Atención Odontológica a Estudiantes</v>
          </cell>
          <cell r="C9" t="str">
            <v>CONSULTAS</v>
          </cell>
          <cell r="E9" t="str">
            <v>PITALITO</v>
          </cell>
          <cell r="J9">
            <v>78</v>
          </cell>
        </row>
        <row r="10">
          <cell r="A10" t="str">
            <v>SB.PY.1.3. Atención Psicológico a Estudiantes</v>
          </cell>
          <cell r="C10" t="str">
            <v>CONSULTAS</v>
          </cell>
          <cell r="E10" t="str">
            <v>NEIVA</v>
          </cell>
          <cell r="J10">
            <v>1557</v>
          </cell>
        </row>
        <row r="11">
          <cell r="A11" t="str">
            <v>SB.PY.1.4. PyP - Promoción y prevención médica</v>
          </cell>
          <cell r="C11" t="str">
            <v>CAMPAÑAS</v>
          </cell>
          <cell r="E11" t="str">
            <v>NEIVA</v>
          </cell>
          <cell r="J11">
            <v>8</v>
          </cell>
        </row>
        <row r="12">
          <cell r="A12" t="str">
            <v>SB.PY.1.4. PyP - Promoción y prevención médica</v>
          </cell>
          <cell r="C12" t="str">
            <v>CAMPAÑAS</v>
          </cell>
          <cell r="E12" t="str">
            <v>GARZÓN</v>
          </cell>
          <cell r="J12">
            <v>2</v>
          </cell>
        </row>
        <row r="13">
          <cell r="A13" t="str">
            <v>SB.PY.1.4. PyP - Promoción y prevención médica</v>
          </cell>
          <cell r="C13" t="str">
            <v>CAMPAÑAS</v>
          </cell>
          <cell r="E13" t="str">
            <v>LA PLATA</v>
          </cell>
          <cell r="J13">
            <v>6</v>
          </cell>
        </row>
        <row r="14">
          <cell r="A14" t="str">
            <v>SB.PY.1.4. PyP - Promoción y prevención médica</v>
          </cell>
          <cell r="C14" t="str">
            <v>CAMPAÑAS</v>
          </cell>
          <cell r="E14" t="str">
            <v>PITALITO</v>
          </cell>
          <cell r="J14">
            <v>4</v>
          </cell>
        </row>
        <row r="15">
          <cell r="A15" t="str">
            <v>SB.PY.1.5. PyP - Promoción y Prevención odontológica</v>
          </cell>
          <cell r="C15" t="str">
            <v>CAMPAÑAS</v>
          </cell>
          <cell r="E15" t="str">
            <v>NEIVA</v>
          </cell>
          <cell r="J15">
            <v>9</v>
          </cell>
        </row>
        <row r="16">
          <cell r="A16" t="str">
            <v>SB.PY.1.5. PyP - Promoción y Prevención odontológica</v>
          </cell>
          <cell r="C16" t="str">
            <v>CAMPAÑAS</v>
          </cell>
          <cell r="E16" t="str">
            <v>GARZÓN</v>
          </cell>
          <cell r="J16">
            <v>6</v>
          </cell>
        </row>
        <row r="17">
          <cell r="A17" t="str">
            <v>SB.PY.1.5. PyP - Promoción y Prevención odontológica</v>
          </cell>
          <cell r="C17" t="str">
            <v>CAMPAÑAS</v>
          </cell>
          <cell r="E17" t="str">
            <v>LA PLATA</v>
          </cell>
          <cell r="J17">
            <v>7</v>
          </cell>
        </row>
        <row r="18">
          <cell r="A18" t="str">
            <v>SB.PY.1.5. PyP - Promoción y Prevención odontológica</v>
          </cell>
          <cell r="C18" t="str">
            <v>CAMPAÑAS</v>
          </cell>
          <cell r="E18" t="str">
            <v>PITALITO</v>
          </cell>
          <cell r="J18">
            <v>6</v>
          </cell>
        </row>
        <row r="19">
          <cell r="A19" t="str">
            <v>SB.PY.1.6. PyP - Promoción y prevención sicológica en Población Vulnerable</v>
          </cell>
          <cell r="C19" t="str">
            <v>CAMPAÑAS</v>
          </cell>
          <cell r="E19" t="str">
            <v>NEIVA</v>
          </cell>
          <cell r="J19">
            <v>8</v>
          </cell>
        </row>
        <row r="20">
          <cell r="A20" t="str">
            <v>SB.PY.1.6. PyP - Promoción y prevención sicológica en Población Vulnerable</v>
          </cell>
          <cell r="C20" t="str">
            <v>CAMPAÑAS</v>
          </cell>
          <cell r="E20" t="str">
            <v>GARZÓN</v>
          </cell>
          <cell r="J20">
            <v>4</v>
          </cell>
        </row>
        <row r="21">
          <cell r="A21" t="str">
            <v>SB.PY.1.6. PyP - Promoción y prevención sicológica en Población Vulnerable</v>
          </cell>
          <cell r="C21" t="str">
            <v>CAMPAÑAS</v>
          </cell>
          <cell r="E21" t="str">
            <v>LA PLATA</v>
          </cell>
          <cell r="J21">
            <v>5</v>
          </cell>
        </row>
        <row r="22">
          <cell r="A22" t="str">
            <v>SB.PY.1.6. PyP - Promoción y prevención sicológica en Población Vulnerable</v>
          </cell>
          <cell r="C22" t="str">
            <v>CAMPAÑAS</v>
          </cell>
          <cell r="E22" t="str">
            <v>PITALITO</v>
          </cell>
          <cell r="J22">
            <v>3</v>
          </cell>
        </row>
        <row r="23">
          <cell r="A23" t="str">
            <v>SB.PY.1.7. Formación sanologica para la comunidad universitaria --USCO SALUDABLE--</v>
          </cell>
          <cell r="C23" t="str">
            <v>ASISTENTES</v>
          </cell>
          <cell r="E23" t="str">
            <v>NEIVA</v>
          </cell>
          <cell r="J23">
            <v>7279</v>
          </cell>
        </row>
        <row r="24">
          <cell r="A24" t="str">
            <v>SB.PY.1.7. Formación sanologica para la comunidad universitaria --USCO SALUDABLE--</v>
          </cell>
          <cell r="C24" t="str">
            <v>ASISTENTES</v>
          </cell>
          <cell r="E24" t="str">
            <v>GARZÓN</v>
          </cell>
          <cell r="J24">
            <v>263</v>
          </cell>
        </row>
        <row r="25">
          <cell r="A25" t="str">
            <v>SB.PY.1.7. Formación sanologica para la comunidad universitaria --USCO SALUDABLE--</v>
          </cell>
          <cell r="C25" t="str">
            <v>ASISTENTES</v>
          </cell>
          <cell r="E25" t="str">
            <v>LA PLATA</v>
          </cell>
          <cell r="J25">
            <v>137</v>
          </cell>
        </row>
        <row r="26">
          <cell r="A26" t="str">
            <v>SB.PY.1.7. Formación sanologica para la comunidad universitaria --USCO SALUDABLE--</v>
          </cell>
          <cell r="C26" t="str">
            <v>ASISTENTES</v>
          </cell>
          <cell r="E26" t="str">
            <v>PITALITO</v>
          </cell>
          <cell r="J26">
            <v>388</v>
          </cell>
        </row>
        <row r="27">
          <cell r="A27" t="str">
            <v>SB.PY.2.1. Formación Deportiva en las diferentes disciplinas.</v>
          </cell>
          <cell r="C27" t="str">
            <v>EVENTOS</v>
          </cell>
          <cell r="E27" t="str">
            <v>NEIVA</v>
          </cell>
          <cell r="J27">
            <v>34</v>
          </cell>
        </row>
        <row r="28">
          <cell r="A28" t="str">
            <v>SB.PY.2.1. Formación Deportiva en las diferentes disciplinas.</v>
          </cell>
          <cell r="C28" t="str">
            <v>EVENTOS</v>
          </cell>
          <cell r="E28" t="str">
            <v>GARZÓN</v>
          </cell>
          <cell r="J28">
            <v>7</v>
          </cell>
        </row>
        <row r="29">
          <cell r="A29" t="str">
            <v>SB.PY.2.1. Formación Deportiva en las diferentes disciplinas.</v>
          </cell>
          <cell r="C29" t="str">
            <v>EVENTOS</v>
          </cell>
          <cell r="E29" t="str">
            <v>LA PLATA</v>
          </cell>
          <cell r="J29">
            <v>5</v>
          </cell>
        </row>
        <row r="30">
          <cell r="A30" t="str">
            <v>SB.PY.2.1. Formación Deportiva en las diferentes disciplinas.</v>
          </cell>
          <cell r="C30" t="str">
            <v>EVENTOS</v>
          </cell>
          <cell r="E30" t="str">
            <v>PITALITO</v>
          </cell>
          <cell r="J30">
            <v>7</v>
          </cell>
        </row>
        <row r="31">
          <cell r="A31" t="str">
            <v>SB.PY.2.2. Representación - Competitiva</v>
          </cell>
          <cell r="C31" t="str">
            <v>EVENTOS</v>
          </cell>
          <cell r="E31" t="str">
            <v>NEIVA</v>
          </cell>
          <cell r="J31">
            <v>26</v>
          </cell>
        </row>
        <row r="32">
          <cell r="A32" t="str">
            <v>SB.PY.2.2. Representación - Competitiva</v>
          </cell>
          <cell r="C32" t="str">
            <v>EVENTOS</v>
          </cell>
          <cell r="E32" t="str">
            <v>GARZÓN</v>
          </cell>
          <cell r="J32">
            <v>7</v>
          </cell>
        </row>
        <row r="33">
          <cell r="A33" t="str">
            <v>SB.PY.2.2. Representación - Competitiva</v>
          </cell>
          <cell r="C33" t="str">
            <v>EVENTOS</v>
          </cell>
          <cell r="E33" t="str">
            <v>LA PLATA</v>
          </cell>
          <cell r="J33">
            <v>5</v>
          </cell>
        </row>
        <row r="34">
          <cell r="A34" t="str">
            <v>SB.PY.2.2. Representación - Competitiva</v>
          </cell>
          <cell r="C34" t="str">
            <v>EVENTOS</v>
          </cell>
          <cell r="E34" t="str">
            <v>PITALITO</v>
          </cell>
          <cell r="J34">
            <v>7</v>
          </cell>
        </row>
        <row r="35">
          <cell r="A35" t="str">
            <v>SB.PY.2.3. Recreación y Aprovechamiento del Tiempo Libre</v>
          </cell>
          <cell r="C35" t="str">
            <v>EVENTOS</v>
          </cell>
          <cell r="E35" t="str">
            <v>NEIVA</v>
          </cell>
          <cell r="J35">
            <v>51</v>
          </cell>
        </row>
        <row r="36">
          <cell r="A36" t="str">
            <v>SB.PY.2.3. Recreación y Aprovechamiento del Tiempo Libre</v>
          </cell>
          <cell r="C36" t="str">
            <v>EVENTOS</v>
          </cell>
          <cell r="E36" t="str">
            <v>GARZÓN</v>
          </cell>
          <cell r="J36">
            <v>2</v>
          </cell>
        </row>
        <row r="37">
          <cell r="A37" t="str">
            <v>SB.PY.2.3. Recreación y Aprovechamiento del Tiempo Libre</v>
          </cell>
          <cell r="C37" t="str">
            <v>EVENTOS</v>
          </cell>
          <cell r="E37" t="str">
            <v>LA PLATA</v>
          </cell>
          <cell r="J37">
            <v>2</v>
          </cell>
        </row>
        <row r="38">
          <cell r="A38" t="str">
            <v>SB.PY.2.3. Recreación y Aprovechamiento del Tiempo Libre</v>
          </cell>
          <cell r="C38" t="str">
            <v>EVENTOS</v>
          </cell>
          <cell r="E38" t="str">
            <v>PITALITO</v>
          </cell>
          <cell r="J38">
            <v>2</v>
          </cell>
        </row>
        <row r="39">
          <cell r="A39" t="str">
            <v>SB.PY.3.1. Formación en modalidades artístiscas</v>
          </cell>
          <cell r="C39" t="str">
            <v>TALLERES</v>
          </cell>
          <cell r="E39" t="str">
            <v>NEIVA</v>
          </cell>
          <cell r="J39">
            <v>14</v>
          </cell>
        </row>
        <row r="40">
          <cell r="A40" t="str">
            <v>SB.PY.3.1. Formación en modalidades artístiscas</v>
          </cell>
          <cell r="C40" t="str">
            <v>TALLERES</v>
          </cell>
          <cell r="E40" t="str">
            <v>GARZÓN</v>
          </cell>
          <cell r="J40">
            <v>5</v>
          </cell>
        </row>
        <row r="41">
          <cell r="A41" t="str">
            <v>SB.PY.3.1. Formación en modalidades artístiscas</v>
          </cell>
          <cell r="C41" t="str">
            <v>TALLERES</v>
          </cell>
          <cell r="E41" t="str">
            <v>LA PLATA</v>
          </cell>
          <cell r="J41">
            <v>6</v>
          </cell>
        </row>
        <row r="42">
          <cell r="A42" t="str">
            <v>SB.PY.3.1. Formación en modalidades artístiscas</v>
          </cell>
          <cell r="C42" t="str">
            <v>TALLERES</v>
          </cell>
          <cell r="E42" t="str">
            <v>PITALITO</v>
          </cell>
          <cell r="J42">
            <v>6</v>
          </cell>
        </row>
        <row r="43">
          <cell r="A43" t="str">
            <v>SB.PY.3.2. Puestas en escena de los grupos artísticos</v>
          </cell>
          <cell r="C43" t="str">
            <v>EVENTOS</v>
          </cell>
          <cell r="E43" t="str">
            <v>NEIVA</v>
          </cell>
          <cell r="J43">
            <v>232</v>
          </cell>
        </row>
        <row r="44">
          <cell r="A44" t="str">
            <v>SB.PY.3.2. Puestas en escena de los grupos artísticos</v>
          </cell>
          <cell r="C44" t="str">
            <v>EVENTOS</v>
          </cell>
          <cell r="E44" t="str">
            <v>GARZÓN</v>
          </cell>
          <cell r="J44">
            <v>26</v>
          </cell>
        </row>
        <row r="45">
          <cell r="A45" t="str">
            <v>SB.PY.3.2. Puestas en escena de los grupos artísticos</v>
          </cell>
          <cell r="C45" t="str">
            <v>EVENTOS</v>
          </cell>
          <cell r="E45" t="str">
            <v>LA PLATA</v>
          </cell>
          <cell r="J45">
            <v>26</v>
          </cell>
        </row>
        <row r="46">
          <cell r="A46" t="str">
            <v>SB.PY.3.2. Puestas en escena de los grupos artísticos</v>
          </cell>
          <cell r="C46" t="str">
            <v>EVENTOS</v>
          </cell>
          <cell r="E46" t="str">
            <v>PITALITO</v>
          </cell>
          <cell r="J46">
            <v>30</v>
          </cell>
        </row>
        <row r="47">
          <cell r="A47" t="str">
            <v>SB.PY.3.3 Servicio de Maestro de ceremonia y Sonido</v>
          </cell>
          <cell r="C47" t="str">
            <v>EVENTOS</v>
          </cell>
          <cell r="E47" t="str">
            <v>NEIVA</v>
          </cell>
          <cell r="J47">
            <v>250</v>
          </cell>
        </row>
        <row r="48">
          <cell r="A48" t="str">
            <v>SB.PY.3.3 Servicio de Maestro de ceremonia y Sonido</v>
          </cell>
          <cell r="C48" t="str">
            <v>EVENTOS</v>
          </cell>
          <cell r="E48" t="str">
            <v>PITALITO</v>
          </cell>
          <cell r="J48">
            <v>24</v>
          </cell>
        </row>
        <row r="49">
          <cell r="A49" t="str">
            <v>SB.PY.3.3 Servicio de Maestro de ceremonia y Sonido</v>
          </cell>
          <cell r="C49" t="str">
            <v>EVENTOS</v>
          </cell>
          <cell r="E49" t="str">
            <v>GARZÓN</v>
          </cell>
          <cell r="J49">
            <v>19</v>
          </cell>
        </row>
        <row r="50">
          <cell r="A50" t="str">
            <v>SB.PY.3.3 Servicio de Maestro de ceremonia y Sonido</v>
          </cell>
          <cell r="C50" t="str">
            <v>EVENTOS</v>
          </cell>
          <cell r="E50" t="str">
            <v>GLOBAL</v>
          </cell>
          <cell r="J50">
            <v>15</v>
          </cell>
        </row>
        <row r="51">
          <cell r="A51" t="str">
            <v>SB.PY.4.1. Interacción entre los integrantes de la comunidad universitaria</v>
          </cell>
          <cell r="C51" t="str">
            <v>EVENTOS</v>
          </cell>
          <cell r="E51" t="str">
            <v>NEIVA</v>
          </cell>
          <cell r="J51">
            <v>15</v>
          </cell>
        </row>
        <row r="52">
          <cell r="A52" t="str">
            <v>SB.PY.4.1. Interacción entre los integrantes de la comunidad universitaria</v>
          </cell>
          <cell r="C52" t="str">
            <v>ASISTENTES</v>
          </cell>
          <cell r="E52" t="str">
            <v>NEIVA</v>
          </cell>
          <cell r="J52">
            <v>888</v>
          </cell>
        </row>
        <row r="53">
          <cell r="A53" t="str">
            <v>SB.PY.4.1. Interacción entre los integrantes de la comunidad universitaria</v>
          </cell>
          <cell r="C53" t="str">
            <v>EVENTOS</v>
          </cell>
          <cell r="E53" t="str">
            <v>GARZÓN</v>
          </cell>
          <cell r="J53">
            <v>0</v>
          </cell>
        </row>
        <row r="54">
          <cell r="A54" t="str">
            <v>SB.PY.4.1. Interacción entre los integrantes de la comunidad universitaria</v>
          </cell>
          <cell r="C54" t="str">
            <v>ASISTENTES</v>
          </cell>
          <cell r="E54" t="str">
            <v>GARZÓN</v>
          </cell>
          <cell r="J54">
            <v>0</v>
          </cell>
        </row>
        <row r="55">
          <cell r="A55" t="str">
            <v>SB.PY.4.1. Interacción entre los integrantes de la comunidad universitaria</v>
          </cell>
          <cell r="C55" t="str">
            <v>EVENTOS</v>
          </cell>
          <cell r="E55" t="str">
            <v>LA PLATA</v>
          </cell>
          <cell r="J55">
            <v>0</v>
          </cell>
        </row>
        <row r="56">
          <cell r="A56" t="str">
            <v>SB.PY.4.1. Interacción entre los integrantes de la comunidad universitaria</v>
          </cell>
          <cell r="C56" t="str">
            <v>ASISTENTES</v>
          </cell>
          <cell r="E56" t="str">
            <v>LA PLATA</v>
          </cell>
          <cell r="J56">
            <v>0</v>
          </cell>
        </row>
        <row r="57">
          <cell r="A57" t="str">
            <v>SB.PY.4.1. Interacción entre los integrantes de la comunidad universitaria</v>
          </cell>
          <cell r="C57" t="str">
            <v>EVENTOS</v>
          </cell>
          <cell r="E57" t="str">
            <v>PITALITO</v>
          </cell>
          <cell r="J57">
            <v>1</v>
          </cell>
        </row>
        <row r="58">
          <cell r="A58" t="str">
            <v>SB.PY.4.1. Interacción entre los integrantes de la comunidad universitaria</v>
          </cell>
          <cell r="C58" t="str">
            <v>ASISTENTES</v>
          </cell>
          <cell r="E58" t="str">
            <v>PITALITO</v>
          </cell>
          <cell r="J58">
            <v>0</v>
          </cell>
        </row>
        <row r="59">
          <cell r="A59" t="str">
            <v>SB.PY.4.2. Atención a la población con enfoque diferencial</v>
          </cell>
          <cell r="C59" t="str">
            <v>ESTUDIANTES</v>
          </cell>
          <cell r="E59" t="str">
            <v>NEIVA</v>
          </cell>
          <cell r="J59">
            <v>52</v>
          </cell>
        </row>
        <row r="60">
          <cell r="A60" t="str">
            <v>SB.PY.4.2. Atención a la población con enfoque diferencial</v>
          </cell>
          <cell r="C60" t="str">
            <v>ESTUDIANTES</v>
          </cell>
          <cell r="E60" t="str">
            <v>GARZÓN</v>
          </cell>
          <cell r="J60">
            <v>0</v>
          </cell>
        </row>
        <row r="61">
          <cell r="A61" t="str">
            <v>SB.PY.4.2. Atención a la población con enfoque diferencial</v>
          </cell>
          <cell r="C61" t="str">
            <v>ESTUDIANTES</v>
          </cell>
          <cell r="E61" t="str">
            <v>LA PLATA</v>
          </cell>
          <cell r="J61">
            <v>0</v>
          </cell>
        </row>
        <row r="62">
          <cell r="A62" t="str">
            <v>SB.PY.4.2. Atención a la población con enfoque diferencial</v>
          </cell>
          <cell r="C62" t="str">
            <v>ESTUDIANTES</v>
          </cell>
          <cell r="E62" t="str">
            <v>PITALITO</v>
          </cell>
          <cell r="J62">
            <v>0</v>
          </cell>
        </row>
        <row r="63">
          <cell r="A63" t="str">
            <v>SB.PY.4.3. Inducción institucional a estudiantes nuevos</v>
          </cell>
          <cell r="C63" t="str">
            <v>ESTUDIANTES</v>
          </cell>
          <cell r="E63" t="str">
            <v>NEIVA</v>
          </cell>
          <cell r="J63">
            <v>1814</v>
          </cell>
        </row>
        <row r="64">
          <cell r="A64" t="str">
            <v>SB.PY.4.3. Inducción institucional a estudiantes nuevos</v>
          </cell>
          <cell r="C64" t="str">
            <v>ESTUDIANTES</v>
          </cell>
          <cell r="E64" t="str">
            <v>GARZÓN</v>
          </cell>
          <cell r="J64">
            <v>196</v>
          </cell>
        </row>
        <row r="65">
          <cell r="A65" t="str">
            <v>SB.PY.4.3. Inducción institucional a estudiantes nuevos</v>
          </cell>
          <cell r="C65" t="str">
            <v>ESTUDIANTES</v>
          </cell>
          <cell r="E65" t="str">
            <v>LA PLATA</v>
          </cell>
          <cell r="J65">
            <v>111</v>
          </cell>
        </row>
        <row r="66">
          <cell r="A66" t="str">
            <v>SB.PY.4.3. Inducción institucional a estudiantes nuevos</v>
          </cell>
          <cell r="C66" t="str">
            <v>ESTUDIANTES</v>
          </cell>
          <cell r="E66" t="str">
            <v>PITALITO</v>
          </cell>
          <cell r="J66">
            <v>353</v>
          </cell>
        </row>
        <row r="67">
          <cell r="A67" t="str">
            <v>SB.PY.5.1. Becas, descuentos y exenciones de matrículas</v>
          </cell>
          <cell r="C67" t="str">
            <v>BENEFICIARIOS APROBADOS</v>
          </cell>
          <cell r="E67" t="str">
            <v>GLOBAL</v>
          </cell>
          <cell r="J67">
            <v>260</v>
          </cell>
        </row>
        <row r="68">
          <cell r="A68" t="str">
            <v>SB.PY.5.2. Servicio de Restaurante</v>
          </cell>
          <cell r="C68" t="str">
            <v>Raciones consumidas</v>
          </cell>
          <cell r="E68" t="str">
            <v>NEIVA</v>
          </cell>
          <cell r="J68">
            <v>300568</v>
          </cell>
        </row>
        <row r="69">
          <cell r="A69" t="str">
            <v>SB.PY.5.2. Servicio de Restaurante</v>
          </cell>
          <cell r="C69" t="str">
            <v>ESTUDIANTES</v>
          </cell>
          <cell r="E69" t="str">
            <v>NEIVA</v>
          </cell>
          <cell r="J69">
            <v>11259</v>
          </cell>
        </row>
        <row r="70">
          <cell r="A70" t="str">
            <v>SB.PY.5.2. Servicio de Restaurante</v>
          </cell>
          <cell r="C70" t="str">
            <v>Raciones consumidas</v>
          </cell>
          <cell r="E70" t="str">
            <v>GARZÓN</v>
          </cell>
          <cell r="J70">
            <v>36175</v>
          </cell>
        </row>
        <row r="71">
          <cell r="A71" t="str">
            <v>SB.PY.5.2. Servicio de Restaurante</v>
          </cell>
          <cell r="C71" t="str">
            <v>ESTUDIANTES</v>
          </cell>
          <cell r="E71" t="str">
            <v>GARZÓN</v>
          </cell>
          <cell r="J71">
            <v>2013</v>
          </cell>
        </row>
        <row r="72">
          <cell r="A72" t="str">
            <v>SB.PY.5.2. Servicio de Restaurante</v>
          </cell>
          <cell r="C72" t="str">
            <v>Raciones consumidas</v>
          </cell>
          <cell r="E72" t="str">
            <v>LA PLATA</v>
          </cell>
          <cell r="J72">
            <v>36361</v>
          </cell>
        </row>
        <row r="73">
          <cell r="A73" t="str">
            <v>SB.PY.5.2. Servicio de Restaurante</v>
          </cell>
          <cell r="C73" t="str">
            <v>ESTUDIANTES</v>
          </cell>
          <cell r="E73" t="str">
            <v>LA PLATA</v>
          </cell>
          <cell r="J73">
            <v>1476</v>
          </cell>
        </row>
        <row r="74">
          <cell r="A74" t="str">
            <v>SB.PY.5.2. Servicio de Restaurante</v>
          </cell>
          <cell r="C74" t="str">
            <v>Raciones consumidas</v>
          </cell>
          <cell r="E74" t="str">
            <v>PITALITO</v>
          </cell>
          <cell r="J74">
            <v>36278</v>
          </cell>
        </row>
        <row r="75">
          <cell r="A75" t="str">
            <v>SB.PY.5.2. Servicio de Restaurante</v>
          </cell>
          <cell r="C75" t="str">
            <v>ESTUDIANTES</v>
          </cell>
          <cell r="E75" t="str">
            <v>PITALITO</v>
          </cell>
          <cell r="J75">
            <v>2902</v>
          </cell>
        </row>
        <row r="76">
          <cell r="A76" t="str">
            <v>SB.PY.5.3. Acompañamiento académico</v>
          </cell>
          <cell r="C76" t="str">
            <v>ESTUDIANTES</v>
          </cell>
          <cell r="E76" t="str">
            <v>GLOBAL</v>
          </cell>
          <cell r="J76">
            <v>9906</v>
          </cell>
        </row>
        <row r="77">
          <cell r="A77" t="str">
            <v>SB.PY.5.4. Acompañamiento sicosocial</v>
          </cell>
          <cell r="C77" t="str">
            <v>ESTUDIANTES</v>
          </cell>
          <cell r="E77" t="str">
            <v>NEIVA</v>
          </cell>
          <cell r="J77">
            <v>4142</v>
          </cell>
        </row>
        <row r="78">
          <cell r="A78" t="str">
            <v>SB.PY.5.4. Acompañamiento sicosocial</v>
          </cell>
          <cell r="C78" t="str">
            <v>ESTUDIANTES</v>
          </cell>
          <cell r="E78" t="str">
            <v>GARZÓN</v>
          </cell>
          <cell r="J78">
            <v>313</v>
          </cell>
        </row>
        <row r="79">
          <cell r="A79" t="str">
            <v>SB.PY.5.4. Acompañamiento sicosocial</v>
          </cell>
          <cell r="C79" t="str">
            <v>ESTUDIANTES</v>
          </cell>
          <cell r="E79" t="str">
            <v>LA PLATA</v>
          </cell>
          <cell r="J79">
            <v>279</v>
          </cell>
        </row>
        <row r="80">
          <cell r="A80" t="str">
            <v>SB.PY.5.4. Acompañamiento sicosocial</v>
          </cell>
          <cell r="C80" t="str">
            <v>ESTUDIANTES</v>
          </cell>
          <cell r="E80" t="str">
            <v>PITALITO</v>
          </cell>
          <cell r="J80">
            <v>493</v>
          </cell>
        </row>
        <row r="81">
          <cell r="A81" t="str">
            <v>SB.PY.5.5  Talleres de formación económica</v>
          </cell>
          <cell r="C81" t="str">
            <v>ESTUDIANTES</v>
          </cell>
          <cell r="E81" t="str">
            <v>NEIVA</v>
          </cell>
          <cell r="J81">
            <v>1546</v>
          </cell>
        </row>
        <row r="82">
          <cell r="A82" t="str">
            <v>SB.PY.5.6 Tablet USCO</v>
          </cell>
          <cell r="C82" t="str">
            <v xml:space="preserve">BENEFICIARIOS  </v>
          </cell>
          <cell r="E82" t="str">
            <v>NEIVA</v>
          </cell>
          <cell r="J82">
            <v>334</v>
          </cell>
        </row>
        <row r="83">
          <cell r="A83" t="str">
            <v>SB.PY.5.6 Tablet USCO</v>
          </cell>
          <cell r="C83" t="str">
            <v xml:space="preserve">BENEFICIARIOS  </v>
          </cell>
          <cell r="E83" t="str">
            <v>GARZÓN</v>
          </cell>
          <cell r="J83">
            <v>51</v>
          </cell>
        </row>
        <row r="84">
          <cell r="A84" t="str">
            <v>SB.PY.5.6 Tablet USCO</v>
          </cell>
          <cell r="C84" t="str">
            <v xml:space="preserve">BENEFICIARIOS  </v>
          </cell>
          <cell r="E84" t="str">
            <v>LA PLATA</v>
          </cell>
          <cell r="J84">
            <v>38</v>
          </cell>
        </row>
        <row r="85">
          <cell r="A85" t="str">
            <v>SB.PY.5.6 Tablet USCO</v>
          </cell>
          <cell r="C85" t="str">
            <v xml:space="preserve">BENEFICIARIOS  </v>
          </cell>
          <cell r="E85" t="str">
            <v>PITALITO</v>
          </cell>
          <cell r="J85">
            <v>93</v>
          </cell>
        </row>
        <row r="86">
          <cell r="A86" t="str">
            <v>SB.PY.5.7 Talleres de adaptabilidad institucional</v>
          </cell>
          <cell r="C86" t="str">
            <v>ESTUDIANTES</v>
          </cell>
          <cell r="E86" t="str">
            <v>NEIVA</v>
          </cell>
          <cell r="J86">
            <v>246</v>
          </cell>
        </row>
        <row r="87">
          <cell r="A87" t="str">
            <v>SB.PY.5.7 Talleres de adaptabilidad institucional</v>
          </cell>
          <cell r="C87" t="str">
            <v>ESTUDIANTES</v>
          </cell>
          <cell r="E87" t="str">
            <v>GARZÓN</v>
          </cell>
          <cell r="J87">
            <v>0</v>
          </cell>
        </row>
        <row r="88">
          <cell r="A88" t="str">
            <v>SB.PY.5.7 Talleres de adaptabilidad institucional</v>
          </cell>
          <cell r="C88" t="str">
            <v>ESTUDIANTES</v>
          </cell>
          <cell r="E88" t="str">
            <v>LA PLATA</v>
          </cell>
          <cell r="J88">
            <v>0</v>
          </cell>
        </row>
        <row r="89">
          <cell r="A89" t="str">
            <v>SB.PY.5.7 Talleres de adaptabilidad institucional</v>
          </cell>
          <cell r="C89" t="str">
            <v>ESTUDIANTES</v>
          </cell>
          <cell r="E89" t="str">
            <v>PITALITO</v>
          </cell>
          <cell r="J89">
            <v>0</v>
          </cell>
        </row>
        <row r="90">
          <cell r="A90" t="str">
            <v>SB.PY.5.8 Derechos Humanos (DDHH)
ASESORIA Y SEGUIMIENTO HACIA LA
PROTECCIÓN Y GARANTIA DDHH</v>
          </cell>
          <cell r="C90" t="str">
            <v>PERSONAS</v>
          </cell>
          <cell r="E90" t="str">
            <v>NEIVA</v>
          </cell>
          <cell r="J90">
            <v>5</v>
          </cell>
        </row>
        <row r="91">
          <cell r="A91" t="str">
            <v>SB.PY.5.8 Derechos Humanos (DDHH)
ASESORIA Y SEGUIMIENTO HACIA LA
PROTECCIÓN Y GARANTIA DDHH</v>
          </cell>
          <cell r="C91" t="str">
            <v>PERSONAS</v>
          </cell>
          <cell r="E91" t="str">
            <v>GARZÓN</v>
          </cell>
          <cell r="J91">
            <v>0</v>
          </cell>
        </row>
        <row r="92">
          <cell r="A92" t="str">
            <v>SB.PY.5.8 Derechos Humanos (DDHH)
ASESORIA Y SEGUIMIENTO HACIA LA
PROTECCIÓN Y GARANTIA DDHH</v>
          </cell>
          <cell r="C92" t="str">
            <v>PERSONAS</v>
          </cell>
          <cell r="E92" t="str">
            <v>LA PLATA</v>
          </cell>
          <cell r="J92">
            <v>0</v>
          </cell>
        </row>
        <row r="93">
          <cell r="A93" t="str">
            <v>SB.PY.5.8 Derechos Humanos (DDHH)
ASESORIA Y SEGUIMIENTO HACIA LA
PROTECCIÓN Y GARANTIA DDHH</v>
          </cell>
          <cell r="C93" t="str">
            <v>PERSONAS</v>
          </cell>
          <cell r="E93" t="str">
            <v>PITALITO</v>
          </cell>
          <cell r="J93">
            <v>0</v>
          </cell>
        </row>
        <row r="94">
          <cell r="A94" t="str">
            <v>SB.PY.5.9 Derechos Humanos (DDHH)
PROMOCIÓN Y FORMACIÓN EN DDHH</v>
          </cell>
          <cell r="C94" t="str">
            <v>PERSONAS</v>
          </cell>
          <cell r="E94" t="str">
            <v>NEIVA</v>
          </cell>
          <cell r="J94">
            <v>10</v>
          </cell>
        </row>
        <row r="95">
          <cell r="A95" t="str">
            <v>SB.PY.5.9 Derechos Humanos (DDHH)
PROMOCIÓN Y FORMACIÓN EN DDHH</v>
          </cell>
          <cell r="C95" t="str">
            <v>PERSONAS</v>
          </cell>
          <cell r="E95" t="str">
            <v>GARZÓN</v>
          </cell>
          <cell r="J95">
            <v>0</v>
          </cell>
        </row>
        <row r="96">
          <cell r="A96" t="str">
            <v>SB.PY.5.9 Derechos Humanos (DDHH)
PROMOCIÓN Y FORMACIÓN EN DDHH</v>
          </cell>
          <cell r="C96" t="str">
            <v>PERSONAS</v>
          </cell>
          <cell r="E96" t="str">
            <v>LA PLATA</v>
          </cell>
          <cell r="J96">
            <v>25</v>
          </cell>
        </row>
        <row r="97">
          <cell r="A97" t="str">
            <v>SB.PY.5.9 Derechos Humanos (DDHH)
PROMOCIÓN Y FORMACIÓN EN DDHH</v>
          </cell>
          <cell r="C97" t="str">
            <v>PERSONAS</v>
          </cell>
          <cell r="E97" t="str">
            <v>PITALITO</v>
          </cell>
          <cell r="J97">
            <v>0</v>
          </cell>
        </row>
        <row r="98">
          <cell r="A98" t="str">
            <v>SB.PY.5.10  SERVICIOS DE USO BlciUSCO</v>
          </cell>
          <cell r="C98" t="str">
            <v>ESTUDIANTES</v>
          </cell>
          <cell r="E98" t="str">
            <v>NEIVA</v>
          </cell>
          <cell r="J98">
            <v>170</v>
          </cell>
        </row>
      </sheetData>
      <sheetData sheetId="13">
        <row r="2">
          <cell r="J2">
            <v>0</v>
          </cell>
        </row>
        <row r="3">
          <cell r="J3">
            <v>0</v>
          </cell>
        </row>
        <row r="4">
          <cell r="J4">
            <v>0</v>
          </cell>
        </row>
        <row r="5">
          <cell r="J5">
            <v>345</v>
          </cell>
        </row>
        <row r="6">
          <cell r="J6">
            <v>2585.41</v>
          </cell>
        </row>
        <row r="7">
          <cell r="J7">
            <v>12</v>
          </cell>
        </row>
        <row r="8">
          <cell r="J8">
            <v>13</v>
          </cell>
        </row>
        <row r="9">
          <cell r="J9">
            <v>0</v>
          </cell>
        </row>
        <row r="10">
          <cell r="J10">
            <v>2436</v>
          </cell>
        </row>
        <row r="11">
          <cell r="J11">
            <v>0</v>
          </cell>
        </row>
        <row r="12">
          <cell r="J12">
            <v>510</v>
          </cell>
        </row>
        <row r="13">
          <cell r="J13">
            <v>0</v>
          </cell>
        </row>
        <row r="14">
          <cell r="A14" t="str">
            <v>SA.PY.2.1. Dotación de equipos para laboratorios de Docencia</v>
          </cell>
          <cell r="C14" t="str">
            <v>#Laboratorios Dotados</v>
          </cell>
          <cell r="E14" t="str">
            <v>NEIVA</v>
          </cell>
          <cell r="J14">
            <v>2</v>
          </cell>
        </row>
        <row r="15">
          <cell r="A15" t="str">
            <v>SA.PY.2.1. Dotación de equipos para laboratorios de Docencia</v>
          </cell>
          <cell r="C15" t="str">
            <v>#Laboratorios Dotados</v>
          </cell>
          <cell r="E15" t="str">
            <v>PITALITO</v>
          </cell>
          <cell r="J15">
            <v>0</v>
          </cell>
        </row>
        <row r="16">
          <cell r="A16" t="str">
            <v>SA.PY.2.1. Dotación de equipos para laboratorios de Docencia</v>
          </cell>
          <cell r="C16" t="str">
            <v>#Laboratorios Dotados</v>
          </cell>
          <cell r="E16" t="str">
            <v>GARZÓN</v>
          </cell>
          <cell r="J16">
            <v>0</v>
          </cell>
        </row>
        <row r="17">
          <cell r="A17" t="str">
            <v>SA.PY.2.1. Dotación de equipos para laboratorios de Docencia</v>
          </cell>
          <cell r="C17" t="str">
            <v xml:space="preserve">#Laboratorios Dotados </v>
          </cell>
          <cell r="E17" t="str">
            <v>LA PLATA</v>
          </cell>
          <cell r="J17">
            <v>1</v>
          </cell>
        </row>
        <row r="18">
          <cell r="A18" t="str">
            <v>SA.PY.2.2. Mantenimiento Preventivo y Correctivo Laboratorios de Docencia</v>
          </cell>
          <cell r="C18" t="str">
            <v>#Laboratorios Mantenidos</v>
          </cell>
          <cell r="E18" t="str">
            <v>NEIVA</v>
          </cell>
          <cell r="J18">
            <v>1</v>
          </cell>
        </row>
        <row r="19">
          <cell r="A19" t="str">
            <v>SA.PY.2.2. Mantenimiento Preventivo y Correctivo Laboratorios de Docencia</v>
          </cell>
          <cell r="C19" t="str">
            <v>#Laboratorios Mantenidos</v>
          </cell>
          <cell r="E19" t="str">
            <v>PITALITO</v>
          </cell>
          <cell r="J19">
            <v>0</v>
          </cell>
        </row>
        <row r="20">
          <cell r="A20" t="str">
            <v>SA.PY.2.2. Mantenimiento Preventivo y Correctivo Laboratorios de Docencia</v>
          </cell>
          <cell r="C20" t="str">
            <v>#Laboratorios Mantenidos</v>
          </cell>
          <cell r="E20" t="str">
            <v>GARZÓN</v>
          </cell>
          <cell r="J20">
            <v>0</v>
          </cell>
        </row>
        <row r="21">
          <cell r="A21" t="str">
            <v>SA.PY.2.2. Mantenimiento Preventivo y Correctivo Laboratorios de Docencia</v>
          </cell>
          <cell r="C21" t="str">
            <v>#Laboratorios Mantenidos</v>
          </cell>
          <cell r="E21" t="str">
            <v>LA PLATA</v>
          </cell>
          <cell r="J21">
            <v>1</v>
          </cell>
        </row>
        <row r="22">
          <cell r="A22" t="str">
            <v>SA.PY.2.3. Dotación de vidriería, reactivos e insumos para laboratorios de docencia</v>
          </cell>
          <cell r="C22" t="str">
            <v xml:space="preserve">#Laboratorios Dotados </v>
          </cell>
          <cell r="E22" t="str">
            <v>NEIVA</v>
          </cell>
          <cell r="J22">
            <v>0</v>
          </cell>
        </row>
        <row r="23">
          <cell r="A23" t="str">
            <v>SA.PY.2.3. Dotación de vidriería, reactivos e insumos para laboratorios de docencia</v>
          </cell>
          <cell r="C23" t="str">
            <v xml:space="preserve">#Laboratorios Dotados </v>
          </cell>
          <cell r="E23" t="str">
            <v>PITALITO</v>
          </cell>
          <cell r="J23">
            <v>0</v>
          </cell>
        </row>
        <row r="24">
          <cell r="A24" t="str">
            <v>SA.PY.2.3. Dotación de vidriería, reactivos e insumos para laboratorios de docencia</v>
          </cell>
          <cell r="C24" t="str">
            <v xml:space="preserve">#Laboratorios Dotados </v>
          </cell>
          <cell r="E24" t="str">
            <v>GARZÓN</v>
          </cell>
          <cell r="J24">
            <v>0</v>
          </cell>
        </row>
        <row r="25">
          <cell r="A25" t="str">
            <v>SA.PY.2.3. Dotación de vidriería, reactivos e insumos para laboratorios de docencia</v>
          </cell>
          <cell r="C25" t="str">
            <v xml:space="preserve">#Laboratorios Dotados </v>
          </cell>
          <cell r="E25" t="str">
            <v>LA PLATA</v>
          </cell>
          <cell r="J25">
            <v>0</v>
          </cell>
        </row>
        <row r="26">
          <cell r="A26" t="str">
            <v>SA.PY.2.4. Dotación de equipos y aplicativos para laboratorios de Investigación</v>
          </cell>
          <cell r="C26" t="str">
            <v xml:space="preserve">#Laboratorios Dotados </v>
          </cell>
          <cell r="E26" t="str">
            <v>NEIVA</v>
          </cell>
          <cell r="J26">
            <v>2</v>
          </cell>
        </row>
        <row r="27">
          <cell r="A27" t="str">
            <v>SA.PY.2.5. Mantenimiento de equipos y aplicativos para laboratorios de Investigación</v>
          </cell>
          <cell r="C27" t="str">
            <v>#Laboratorios Mantenidos</v>
          </cell>
          <cell r="E27" t="str">
            <v>NEIVA</v>
          </cell>
          <cell r="J27">
            <v>4</v>
          </cell>
        </row>
        <row r="28">
          <cell r="A28" t="str">
            <v>SA.PY.2.6. Dotación de vidriería, reactivos e insumos para laboratorios de investigación</v>
          </cell>
          <cell r="C28" t="str">
            <v xml:space="preserve">#Laboratorios Dotados </v>
          </cell>
          <cell r="E28" t="str">
            <v>NEIVA</v>
          </cell>
          <cell r="J28">
            <v>0</v>
          </cell>
        </row>
        <row r="29">
          <cell r="A29" t="str">
            <v>SA.PY.2.7. Dotación de Aulas de equipos y muebles</v>
          </cell>
          <cell r="C29" t="str">
            <v xml:space="preserve">#Aulas Dotadas </v>
          </cell>
          <cell r="E29" t="str">
            <v>NEIVA</v>
          </cell>
          <cell r="J29">
            <v>23</v>
          </cell>
        </row>
        <row r="30">
          <cell r="A30" t="str">
            <v>SA.PY.2.7. Dotación de Aulas de equipos y muebles</v>
          </cell>
          <cell r="C30" t="str">
            <v xml:space="preserve">#Aulas Especializadas Dotadas </v>
          </cell>
          <cell r="E30" t="str">
            <v>NEIVA</v>
          </cell>
          <cell r="J30">
            <v>0</v>
          </cell>
        </row>
        <row r="31">
          <cell r="A31" t="str">
            <v>SA.PY.2.7. Dotación de Aulas de equipos y muebles</v>
          </cell>
          <cell r="C31" t="str">
            <v xml:space="preserve">#Aulas Dotadas </v>
          </cell>
          <cell r="E31" t="str">
            <v>PITALITO</v>
          </cell>
          <cell r="J31">
            <v>0</v>
          </cell>
        </row>
        <row r="32">
          <cell r="A32" t="str">
            <v>SA.PY.2.7. Dotación de Aulas de equipos y muebles</v>
          </cell>
          <cell r="C32" t="str">
            <v xml:space="preserve">#Aulas Dotadas </v>
          </cell>
          <cell r="E32" t="str">
            <v>GARZÓN</v>
          </cell>
          <cell r="J32">
            <v>0</v>
          </cell>
        </row>
        <row r="33">
          <cell r="A33" t="str">
            <v>SA.PY.2.7. Dotación de Aulas de equipos y muebles</v>
          </cell>
          <cell r="C33" t="str">
            <v xml:space="preserve">#Aulas Dotadas </v>
          </cell>
          <cell r="E33" t="str">
            <v>LA PLATA</v>
          </cell>
          <cell r="J33">
            <v>0</v>
          </cell>
        </row>
        <row r="34">
          <cell r="A34" t="str">
            <v>SA.PY.2.8. Mantenimiento dotación de aulas</v>
          </cell>
          <cell r="C34" t="str">
            <v># Aulas con dotación mantenida</v>
          </cell>
          <cell r="E34" t="str">
            <v>NEIVA</v>
          </cell>
          <cell r="J34">
            <v>0</v>
          </cell>
        </row>
        <row r="35">
          <cell r="A35" t="str">
            <v>SA.PY.2.8. Mantenimiento dotación de aulas</v>
          </cell>
          <cell r="C35" t="str">
            <v># Aulas con dotación mantenida</v>
          </cell>
          <cell r="E35" t="str">
            <v>PITALITO</v>
          </cell>
          <cell r="J35">
            <v>0</v>
          </cell>
        </row>
        <row r="36">
          <cell r="A36" t="str">
            <v>SA.PY.2.8. Mantenimiento dotación de aulas</v>
          </cell>
          <cell r="C36" t="str">
            <v># Aulas con dotación mantenida</v>
          </cell>
          <cell r="E36" t="str">
            <v>GARZÓN</v>
          </cell>
          <cell r="J36">
            <v>0</v>
          </cell>
        </row>
        <row r="37">
          <cell r="A37" t="str">
            <v>SA.PY.2.8. Mantenimiento dotación de aulas</v>
          </cell>
          <cell r="C37" t="str">
            <v># Aulas con dotación mantenida</v>
          </cell>
          <cell r="E37" t="str">
            <v>LA PLATA</v>
          </cell>
          <cell r="J37">
            <v>0</v>
          </cell>
        </row>
        <row r="38">
          <cell r="A38" t="str">
            <v>SA.PY.2.9. Dotación de oficinas</v>
          </cell>
          <cell r="C38" t="str">
            <v># Oficinas dotadas</v>
          </cell>
          <cell r="E38" t="str">
            <v>NEIVA</v>
          </cell>
          <cell r="J38">
            <v>1</v>
          </cell>
        </row>
        <row r="39">
          <cell r="A39" t="str">
            <v>SA.PY.2.9. Dotación de oficinas</v>
          </cell>
          <cell r="C39" t="str">
            <v># Oficinas dotadas</v>
          </cell>
          <cell r="E39" t="str">
            <v>PITALITO</v>
          </cell>
          <cell r="J39">
            <v>0</v>
          </cell>
        </row>
        <row r="40">
          <cell r="A40" t="str">
            <v>SA.PY.2.9. Dotación de oficinas</v>
          </cell>
          <cell r="C40" t="str">
            <v># Oficinas dotadas</v>
          </cell>
          <cell r="E40" t="str">
            <v>GARZÓN</v>
          </cell>
          <cell r="J40">
            <v>0</v>
          </cell>
        </row>
        <row r="41">
          <cell r="A41" t="str">
            <v>SA.PY.2.9. Dotación de oficinas</v>
          </cell>
          <cell r="C41" t="str">
            <v># Oficinas dotadas</v>
          </cell>
          <cell r="E41" t="str">
            <v>LA PLATA</v>
          </cell>
          <cell r="J41">
            <v>0</v>
          </cell>
        </row>
        <row r="42">
          <cell r="A42" t="str">
            <v>SA.PY.2.10. Mantenimiento de las oficinas</v>
          </cell>
          <cell r="C42" t="str">
            <v># Oficinas con dotación mantenida</v>
          </cell>
          <cell r="E42" t="str">
            <v>NEIVA</v>
          </cell>
          <cell r="J42">
            <v>0</v>
          </cell>
        </row>
        <row r="43">
          <cell r="A43" t="str">
            <v>SA.PY.2.10. Mantenimiento de las oficinas</v>
          </cell>
          <cell r="C43" t="str">
            <v># Oficinas con dotación mantenida</v>
          </cell>
          <cell r="E43" t="str">
            <v>PITALITO</v>
          </cell>
          <cell r="J43">
            <v>0</v>
          </cell>
        </row>
        <row r="44">
          <cell r="A44" t="str">
            <v>SA.PY.2.10. Mantenimiento de las oficinas</v>
          </cell>
          <cell r="C44" t="str">
            <v># Oficinas con dotación mantenida</v>
          </cell>
          <cell r="E44" t="str">
            <v>GARZÓN</v>
          </cell>
          <cell r="J44">
            <v>0</v>
          </cell>
        </row>
        <row r="45">
          <cell r="A45" t="str">
            <v>SA.PY.2.10. Mantenimiento de las oficinas</v>
          </cell>
          <cell r="C45" t="str">
            <v># Oficinas con dotación mantenida</v>
          </cell>
          <cell r="E45" t="str">
            <v>LA PLATA</v>
          </cell>
          <cell r="J45">
            <v>0</v>
          </cell>
        </row>
        <row r="46">
          <cell r="A46" t="str">
            <v>SA.PY.2.11. Adquirir bibliografía fisica y Digital</v>
          </cell>
          <cell r="C46" t="str">
            <v>#Libros</v>
          </cell>
          <cell r="E46" t="str">
            <v>NEIVA</v>
          </cell>
          <cell r="J46">
            <v>0</v>
          </cell>
        </row>
        <row r="47">
          <cell r="A47" t="str">
            <v>SA.PY.2.11. Adquirir bibliografía fisica y Digital</v>
          </cell>
          <cell r="C47" t="str">
            <v>#Libros</v>
          </cell>
          <cell r="E47" t="str">
            <v>PITALITO</v>
          </cell>
          <cell r="J47">
            <v>0</v>
          </cell>
        </row>
        <row r="48">
          <cell r="A48" t="str">
            <v>SA.PY.2.11. Adquirir bibliografía fisica y Digital</v>
          </cell>
          <cell r="C48" t="str">
            <v>#Libros</v>
          </cell>
          <cell r="E48" t="str">
            <v>GARZÓN</v>
          </cell>
          <cell r="J48">
            <v>0</v>
          </cell>
        </row>
        <row r="49">
          <cell r="A49" t="str">
            <v>SA.PY.2.11. Adquirir bibliografía fisica y Digital</v>
          </cell>
          <cell r="C49" t="str">
            <v>#Libros</v>
          </cell>
          <cell r="E49" t="str">
            <v>LA PLATA</v>
          </cell>
          <cell r="J49">
            <v>0</v>
          </cell>
        </row>
        <row r="50">
          <cell r="A50" t="str">
            <v>SA.PY.2.12. Acceso a bases de datos (bibliografía)</v>
          </cell>
          <cell r="C50" t="str">
            <v>#Bases de Datos</v>
          </cell>
          <cell r="E50" t="str">
            <v>GLOBAL</v>
          </cell>
          <cell r="J50">
            <v>2</v>
          </cell>
        </row>
        <row r="51">
          <cell r="A51" t="str">
            <v>SA-PY.2.13. Dotación de equipos y muebles para Bibliotecas)</v>
          </cell>
          <cell r="C51" t="str">
            <v>#Bibliotecas Dotadas</v>
          </cell>
          <cell r="E51" t="str">
            <v>NEIVA</v>
          </cell>
          <cell r="J51">
            <v>0</v>
          </cell>
        </row>
        <row r="52">
          <cell r="A52" t="str">
            <v>SA-PY.2.13. Dotación de equipos y muebles para Bibliotecas)</v>
          </cell>
          <cell r="C52" t="str">
            <v>#Bibliotecas Dotadas</v>
          </cell>
          <cell r="E52" t="str">
            <v>PITALITO</v>
          </cell>
          <cell r="J52">
            <v>0</v>
          </cell>
        </row>
        <row r="53">
          <cell r="A53" t="str">
            <v>SA-PY.2.13. Dotación de equipos y muebles para Bibliotecas)</v>
          </cell>
          <cell r="C53" t="str">
            <v>#Bibliotecas Dotadas</v>
          </cell>
          <cell r="E53" t="str">
            <v>GARZÓN</v>
          </cell>
          <cell r="J53">
            <v>0</v>
          </cell>
        </row>
        <row r="54">
          <cell r="A54" t="str">
            <v>SA-PY.2.13. Dotación de equipos y muebles para Bibliotecas)</v>
          </cell>
          <cell r="C54" t="str">
            <v>#Bibliotecas Dotadas</v>
          </cell>
          <cell r="E54" t="str">
            <v>LA PLATA</v>
          </cell>
          <cell r="J54">
            <v>0</v>
          </cell>
        </row>
        <row r="55">
          <cell r="A55" t="str">
            <v>SA-PY.2.14. Dotación de equipos y transporte</v>
          </cell>
          <cell r="C55" t="str">
            <v># Vehiculos</v>
          </cell>
          <cell r="E55" t="str">
            <v>NEIVA</v>
          </cell>
          <cell r="J55">
            <v>0</v>
          </cell>
        </row>
        <row r="56">
          <cell r="A56" t="str">
            <v>SA-PY.2.14. Dotación de equipos y transporte</v>
          </cell>
          <cell r="C56" t="str">
            <v># bicicletas</v>
          </cell>
          <cell r="E56" t="str">
            <v>NEIVA</v>
          </cell>
          <cell r="J56">
            <v>0</v>
          </cell>
        </row>
        <row r="57">
          <cell r="A57" t="str">
            <v>SAPY.2.15 Mantenimiento equipos de 
transporte vehiculos</v>
          </cell>
          <cell r="E57" t="str">
            <v>NEIVA</v>
          </cell>
          <cell r="J57">
            <v>0</v>
          </cell>
        </row>
        <row r="58">
          <cell r="A58" t="str">
            <v>SAPY.2.15 Mantenimiento equipos de 
transporte bicicletas</v>
          </cell>
          <cell r="E58" t="str">
            <v>NEIVA</v>
          </cell>
          <cell r="J58">
            <v>0</v>
          </cell>
        </row>
        <row r="59">
          <cell r="A59" t="str">
            <v>SA.PY.3.1 Reemplazo de equipos de cómputo, 
comunicaciones y servidores</v>
          </cell>
          <cell r="C59" t="str">
            <v># Equipos 
reemplazados</v>
          </cell>
          <cell r="D59" t="str">
            <v>S</v>
          </cell>
          <cell r="E59" t="str">
            <v>NEIVA</v>
          </cell>
          <cell r="J59">
            <v>0</v>
          </cell>
        </row>
        <row r="60">
          <cell r="A60" t="str">
            <v>SA.PY.3.1. .Adquisición de equipos de cómputo, 
comunicaciones y servidores</v>
          </cell>
          <cell r="C60" t="str">
            <v># Equipos nuevos</v>
          </cell>
          <cell r="D60" t="str">
            <v>A</v>
          </cell>
          <cell r="E60" t="str">
            <v>NEIVA</v>
          </cell>
          <cell r="J60">
            <v>9</v>
          </cell>
        </row>
        <row r="61">
          <cell r="A61" t="str">
            <v>SA.PY.3.1 Reemplazo de equipos de cómputo, 
comunicaciones y servidores</v>
          </cell>
          <cell r="C61" t="str">
            <v># Equipos 
reemplazados</v>
          </cell>
          <cell r="D61" t="str">
            <v>S</v>
          </cell>
          <cell r="E61" t="str">
            <v>PITALITO</v>
          </cell>
          <cell r="J61">
            <v>0</v>
          </cell>
        </row>
        <row r="62">
          <cell r="A62" t="str">
            <v>SA.PY.3.1. .Adquisición de equipos de cómputo, 
comunicaciones y servidores</v>
          </cell>
          <cell r="C62" t="str">
            <v># Equipos nuevos</v>
          </cell>
          <cell r="D62" t="str">
            <v>A</v>
          </cell>
          <cell r="E62" t="str">
            <v>PITALITO</v>
          </cell>
          <cell r="J62">
            <v>2</v>
          </cell>
        </row>
        <row r="63">
          <cell r="A63" t="str">
            <v>SA.PY.3.1 Reemplazo de equipos de cómputo, 
comunicaciones y servidores</v>
          </cell>
          <cell r="C63" t="str">
            <v># Equipos 
reemplazados</v>
          </cell>
          <cell r="D63" t="str">
            <v>S</v>
          </cell>
          <cell r="E63" t="str">
            <v>GARZÓN</v>
          </cell>
          <cell r="J63">
            <v>0</v>
          </cell>
        </row>
        <row r="64">
          <cell r="A64" t="str">
            <v>SA.PY.3.1. .Adquisición de equipos de cómputo, 
comunicaciones y servidores</v>
          </cell>
          <cell r="C64" t="str">
            <v># Equipos nuevos</v>
          </cell>
          <cell r="D64" t="str">
            <v>A</v>
          </cell>
          <cell r="E64" t="str">
            <v>GARZÓN</v>
          </cell>
          <cell r="J64">
            <v>0</v>
          </cell>
        </row>
        <row r="65">
          <cell r="A65" t="str">
            <v>SA.PY.3.1 Reemplazo de equipos de cómputo, 
comunicaciones y servidores</v>
          </cell>
          <cell r="C65" t="str">
            <v># Equipos 
reemplazados</v>
          </cell>
          <cell r="D65" t="str">
            <v>S</v>
          </cell>
          <cell r="E65" t="str">
            <v>LA PLATA</v>
          </cell>
          <cell r="J65">
            <v>0</v>
          </cell>
        </row>
        <row r="66">
          <cell r="A66" t="str">
            <v>SA.PY.3.1. .Adquisición de equipos de cómputo, 
comunicaciones y servidores</v>
          </cell>
          <cell r="C66" t="str">
            <v># Equipos nuevos</v>
          </cell>
          <cell r="D66" t="str">
            <v>A</v>
          </cell>
          <cell r="E66" t="str">
            <v>LA PLATA</v>
          </cell>
          <cell r="J66">
            <v>0</v>
          </cell>
        </row>
        <row r="67">
          <cell r="A67" t="str">
            <v>SA.PY.3.2. Mantenimiento de equipos con destino de información y comunicación</v>
          </cell>
          <cell r="C67" t="str">
            <v># Equipos mantenidos</v>
          </cell>
          <cell r="D67" t="str">
            <v>S</v>
          </cell>
          <cell r="E67" t="str">
            <v>GLOBAL</v>
          </cell>
          <cell r="J67">
            <v>1713</v>
          </cell>
        </row>
        <row r="68">
          <cell r="A68" t="str">
            <v>SA.PY.3.3. Desarrollo de Aplicativos</v>
          </cell>
          <cell r="C68" t="str">
            <v># Aplicativos</v>
          </cell>
          <cell r="D68" t="str">
            <v>A</v>
          </cell>
          <cell r="E68" t="str">
            <v>GLOBAL</v>
          </cell>
          <cell r="J68">
            <v>1.3</v>
          </cell>
        </row>
        <row r="69">
          <cell r="A69" t="str">
            <v>SA.PY.3.4. Mantenimiento y adecuaciones a aplicativos</v>
          </cell>
          <cell r="C69" t="str">
            <v># Aplicativos adecuados y mantenidos</v>
          </cell>
          <cell r="D69" t="str">
            <v>A</v>
          </cell>
          <cell r="E69" t="str">
            <v>GLOBAL</v>
          </cell>
          <cell r="J69">
            <v>24</v>
          </cell>
        </row>
        <row r="70">
          <cell r="A70" t="str">
            <v>SA.PY.3.5. Adquisición y Renovación de licencias</v>
          </cell>
          <cell r="C70" t="str">
            <v># Licencias</v>
          </cell>
          <cell r="D70" t="str">
            <v>S</v>
          </cell>
          <cell r="E70" t="str">
            <v>GLOBAL</v>
          </cell>
          <cell r="J70">
            <v>2605</v>
          </cell>
        </row>
        <row r="71">
          <cell r="J71">
            <v>1</v>
          </cell>
        </row>
        <row r="72">
          <cell r="J72">
            <v>0.69000000000000006</v>
          </cell>
        </row>
        <row r="73">
          <cell r="J73">
            <v>0.69000000000000006</v>
          </cell>
        </row>
        <row r="74">
          <cell r="J74">
            <v>0.72000000000000008</v>
          </cell>
        </row>
        <row r="75">
          <cell r="J75">
            <v>0.75</v>
          </cell>
        </row>
        <row r="76">
          <cell r="J76">
            <v>1</v>
          </cell>
        </row>
        <row r="77">
          <cell r="J77">
            <v>0.68</v>
          </cell>
        </row>
        <row r="78">
          <cell r="J78">
            <v>0.68</v>
          </cell>
        </row>
        <row r="79">
          <cell r="J79">
            <v>0.68</v>
          </cell>
        </row>
        <row r="80">
          <cell r="J80">
            <v>1</v>
          </cell>
        </row>
        <row r="81">
          <cell r="J81">
            <v>0.70000000000000007</v>
          </cell>
        </row>
        <row r="82">
          <cell r="J82">
            <v>0.70000000000000007</v>
          </cell>
        </row>
        <row r="83">
          <cell r="J83">
            <v>0.70000000000000007</v>
          </cell>
        </row>
        <row r="84">
          <cell r="J84">
            <v>0.3</v>
          </cell>
        </row>
        <row r="85">
          <cell r="J85">
            <v>0.5</v>
          </cell>
        </row>
        <row r="86">
          <cell r="J86">
            <v>2.2000000000000002</v>
          </cell>
        </row>
        <row r="87">
          <cell r="J87">
            <v>0</v>
          </cell>
        </row>
        <row r="88">
          <cell r="J88">
            <v>34</v>
          </cell>
        </row>
      </sheetData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4-2021 ACC"/>
      <sheetName val="EV.PROYECTOS"/>
      <sheetName val="EV.ACCIONES.aux"/>
      <sheetName val="SF"/>
      <sheetName val="SI"/>
      <sheetName val="SP"/>
      <sheetName val="SB"/>
      <sheetName val="SA"/>
      <sheetName val="T4-2021 SI"/>
      <sheetName val="METAS SI"/>
      <sheetName val="T4-2021 SF"/>
      <sheetName val="METAS SF"/>
      <sheetName val="T4-2021 SP"/>
      <sheetName val="METAS SP"/>
      <sheetName val="T4-2021 SB"/>
      <sheetName val="METAS SB"/>
      <sheetName val="T3 2021 SA"/>
      <sheetName val="METAS SA"/>
      <sheetName val="EJECUCION PLAN DE AC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6">
          <cell r="B56">
            <v>478</v>
          </cell>
          <cell r="C56">
            <v>978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-4 2020"/>
      <sheetName val="EV_ROYECTOS"/>
      <sheetName val="EV_ACCIONES"/>
      <sheetName val="INDICES IPC"/>
      <sheetName val="T-4 2020 ACC"/>
    </sheetNames>
    <sheetDataSet>
      <sheetData sheetId="0">
        <row r="4">
          <cell r="L4">
            <v>75</v>
          </cell>
        </row>
        <row r="37">
          <cell r="L37">
            <v>19723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2021"/>
      <sheetName val="EV.PROYECTOS"/>
      <sheetName val="EV.ACCIONES.aux"/>
      <sheetName val="INDICES IPC"/>
      <sheetName val="P. ACCION"/>
    </sheetNames>
    <sheetDataSet>
      <sheetData sheetId="0">
        <row r="37">
          <cell r="O37">
            <v>4896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0045-9FC6-4BA6-B082-7D72965FC75B}">
  <dimension ref="A1:X445"/>
  <sheetViews>
    <sheetView tabSelected="1" zoomScale="90" zoomScaleNormal="9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M241" sqref="M241"/>
    </sheetView>
  </sheetViews>
  <sheetFormatPr baseColWidth="10" defaultRowHeight="14.4" x14ac:dyDescent="0.3"/>
  <cols>
    <col min="1" max="1" width="6.44140625" customWidth="1"/>
    <col min="2" max="2" width="24.44140625" customWidth="1"/>
    <col min="3" max="3" width="8.88671875" customWidth="1"/>
    <col min="4" max="4" width="10" style="69" customWidth="1"/>
    <col min="5" max="5" width="12.33203125" customWidth="1"/>
    <col min="6" max="7" width="8" customWidth="1"/>
    <col min="8" max="8" width="10.33203125" style="69" customWidth="1"/>
    <col min="9" max="9" width="5.88671875" customWidth="1"/>
    <col min="10" max="10" width="12.33203125" customWidth="1"/>
    <col min="11" max="11" width="10.6640625" customWidth="1"/>
    <col min="12" max="12" width="9.6640625" style="69" customWidth="1"/>
    <col min="13" max="13" width="9.6640625" customWidth="1"/>
    <col min="14" max="14" width="9.6640625" style="69" customWidth="1"/>
    <col min="15" max="15" width="9.6640625" customWidth="1"/>
    <col min="16" max="16" width="9.6640625" style="69" customWidth="1"/>
    <col min="17" max="18" width="10.6640625" customWidth="1"/>
    <col min="19" max="19" width="10" customWidth="1"/>
    <col min="20" max="20" width="9.5546875" customWidth="1"/>
    <col min="21" max="21" width="10.6640625" customWidth="1"/>
  </cols>
  <sheetData>
    <row r="1" spans="1:21" ht="36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3">
      <c r="A2" s="2" t="s">
        <v>1</v>
      </c>
      <c r="B2" s="3" t="s">
        <v>2</v>
      </c>
      <c r="C2" s="4"/>
      <c r="D2" s="5"/>
      <c r="E2" s="3" t="s">
        <v>3</v>
      </c>
      <c r="F2" s="3" t="s">
        <v>4</v>
      </c>
      <c r="G2" s="3" t="s">
        <v>5</v>
      </c>
      <c r="H2" s="3" t="s">
        <v>6</v>
      </c>
      <c r="I2" s="6"/>
      <c r="J2" s="7" t="s">
        <v>7</v>
      </c>
      <c r="K2" s="8" t="s">
        <v>8</v>
      </c>
      <c r="L2" s="9"/>
      <c r="M2" s="8" t="s">
        <v>9</v>
      </c>
      <c r="N2" s="9"/>
      <c r="O2" s="8" t="s">
        <v>10</v>
      </c>
      <c r="P2" s="9"/>
      <c r="Q2" s="10" t="s">
        <v>11</v>
      </c>
      <c r="R2" s="11"/>
      <c r="S2" s="11"/>
      <c r="T2" s="11"/>
      <c r="U2" s="11"/>
    </row>
    <row r="3" spans="1:21" ht="55.2" customHeight="1" x14ac:dyDescent="0.3">
      <c r="A3" s="2"/>
      <c r="B3" s="12"/>
      <c r="C3" s="13"/>
      <c r="D3" s="14" t="s">
        <v>12</v>
      </c>
      <c r="E3" s="12"/>
      <c r="F3" s="12"/>
      <c r="G3" s="12"/>
      <c r="H3" s="12"/>
      <c r="I3" s="15" t="s">
        <v>13</v>
      </c>
      <c r="J3" s="16"/>
      <c r="K3" s="17"/>
      <c r="L3" s="18"/>
      <c r="M3" s="17"/>
      <c r="N3" s="18"/>
      <c r="O3" s="17"/>
      <c r="P3" s="18"/>
      <c r="Q3" s="19" t="s">
        <v>14</v>
      </c>
      <c r="R3" s="20" t="s">
        <v>15</v>
      </c>
      <c r="S3" s="21" t="s">
        <v>16</v>
      </c>
      <c r="T3" s="19" t="s">
        <v>17</v>
      </c>
      <c r="U3" s="19" t="s">
        <v>18</v>
      </c>
    </row>
    <row r="4" spans="1:21" ht="72.599999999999994" customHeight="1" x14ac:dyDescent="0.3">
      <c r="A4" s="22" t="s">
        <v>19</v>
      </c>
      <c r="B4" s="23" t="str">
        <f>+[1]SF!A5</f>
        <v>SF.PY.1.1. Inducción y Reinducción con docentes, estudiantes, Administrativos y Directivos de la Universidad, sobre mision, vision, principios y valores.</v>
      </c>
      <c r="C4" s="23"/>
      <c r="D4" s="24" t="str">
        <f>+[1]SF!F5</f>
        <v>NEIVA</v>
      </c>
      <c r="E4" s="24" t="str">
        <f>+[1]SF!D5</f>
        <v xml:space="preserve">PERSONAS </v>
      </c>
      <c r="F4" s="25">
        <f>+[1]SF!B5</f>
        <v>16173</v>
      </c>
      <c r="G4" s="25">
        <f>+[1]SF!C5</f>
        <v>23000</v>
      </c>
      <c r="H4" s="25">
        <f>'[2]METAS SF'!B2</f>
        <v>2500</v>
      </c>
      <c r="I4" s="25" t="str">
        <f>+[1]SF!E5</f>
        <v>A</v>
      </c>
      <c r="J4" s="24">
        <f>'[2]METAS SF'!J2</f>
        <v>2068</v>
      </c>
      <c r="K4" s="26">
        <f>+J4/H4</f>
        <v>0.82720000000000005</v>
      </c>
      <c r="L4" s="27" t="str">
        <f t="shared" ref="L4:L67" si="0">IF(K4&lt;=20%,"MUY BAJO",IF(AND(K4&gt;20%,K4&lt;=40%),"BAJO",IF(AND(K4&gt;40%,K4&lt;=60%),"MEDIO",IF(AND(K4&gt;60%,K4&lt;=80%),"ALTO","MUY ALTO"))))</f>
        <v>MUY ALTO</v>
      </c>
      <c r="M4" s="26">
        <f>+Q4/R4</f>
        <v>1.4615384615384615</v>
      </c>
      <c r="N4" s="27" t="str">
        <f t="shared" ref="N4:N67" si="1">IF(M4&lt;=20%,"MUY BAJO",IF(AND(M4&gt;20%,M4&lt;=40%),"BAJO",IF(AND(M4&gt;40%,M4&lt;=60%),"MEDIO",IF(AND(M4&gt;60%,M4&lt;=80%),"ALTO","MUY ALTO"))))</f>
        <v>MUY ALTO</v>
      </c>
      <c r="O4" s="26">
        <f>+K4*M4</f>
        <v>1.2089846153846153</v>
      </c>
      <c r="P4" s="27" t="str">
        <f t="shared" ref="P4:P67" si="2">IF(O4&lt;=20%,"MUY BAJO",IF(AND(O4&gt;20%,O4&lt;=40%),"BAJO",IF(AND(O4&gt;40%,O4&lt;=60%),"MEDIO",IF(AND(O4&gt;60%,O4&lt;=80%),"ALTO","MUY ALTO"))))</f>
        <v>MUY ALTO</v>
      </c>
      <c r="Q4" s="28">
        <f>+U4+T4</f>
        <v>95</v>
      </c>
      <c r="R4" s="28">
        <v>65</v>
      </c>
      <c r="S4" s="28">
        <f>+R4-Q4</f>
        <v>-30</v>
      </c>
      <c r="T4" s="28">
        <v>20</v>
      </c>
      <c r="U4" s="28">
        <v>75</v>
      </c>
    </row>
    <row r="5" spans="1:21" ht="70.2" customHeight="1" x14ac:dyDescent="0.3">
      <c r="A5" s="29"/>
      <c r="B5" s="23" t="str">
        <f>+[1]SF!A6</f>
        <v>SF.PY.1.1. Inducción y Reinducción con docentes, estudiantes, Administrativos y Directivos de la Universidad, sobre mision, vision, principios y valores.</v>
      </c>
      <c r="C5" s="23"/>
      <c r="D5" s="24" t="str">
        <f>+[1]SF!F6</f>
        <v>GARZÓN</v>
      </c>
      <c r="E5" s="24" t="str">
        <f>+[1]SF!D6</f>
        <v xml:space="preserve">PERSONAS </v>
      </c>
      <c r="F5" s="25">
        <f>+[1]SF!B6</f>
        <v>1000</v>
      </c>
      <c r="G5" s="25">
        <f>+[1]SF!C6</f>
        <v>1900</v>
      </c>
      <c r="H5" s="25">
        <f>'[2]METAS SF'!B3</f>
        <v>300</v>
      </c>
      <c r="I5" s="25" t="str">
        <f>+[1]SF!E6</f>
        <v>A</v>
      </c>
      <c r="J5" s="24">
        <f>'[2]METAS SF'!J3</f>
        <v>273</v>
      </c>
      <c r="K5" s="26">
        <f t="shared" ref="K5:K47" si="3">+J5/H5</f>
        <v>0.91</v>
      </c>
      <c r="L5" s="27" t="str">
        <f t="shared" si="0"/>
        <v>MUY ALTO</v>
      </c>
      <c r="M5" s="26">
        <f>+Q5/R5</f>
        <v>0.9</v>
      </c>
      <c r="N5" s="27" t="str">
        <f t="shared" si="1"/>
        <v>MUY ALTO</v>
      </c>
      <c r="O5" s="26">
        <f>+K5*M5</f>
        <v>0.81900000000000006</v>
      </c>
      <c r="P5" s="27" t="str">
        <f t="shared" si="2"/>
        <v>MUY ALTO</v>
      </c>
      <c r="Q5" s="28">
        <f t="shared" ref="Q5:Q47" si="4">+U5+T5</f>
        <v>9</v>
      </c>
      <c r="R5" s="28">
        <v>10</v>
      </c>
      <c r="S5" s="28">
        <f t="shared" ref="S5:S11" si="5">+R5-Q5</f>
        <v>1</v>
      </c>
      <c r="T5" s="28">
        <v>0</v>
      </c>
      <c r="U5" s="28">
        <v>9</v>
      </c>
    </row>
    <row r="6" spans="1:21" ht="73.95" customHeight="1" x14ac:dyDescent="0.3">
      <c r="A6" s="29"/>
      <c r="B6" s="23" t="str">
        <f>+[1]SF!A7</f>
        <v>SF.PY.1.1. Inducción y Reinducción con docentes, estudiantes, Administrativos y Directivos de la Universidad, sobre mision, vision, principios y valores.</v>
      </c>
      <c r="C6" s="23"/>
      <c r="D6" s="24" t="str">
        <f>+[1]SF!F7</f>
        <v>LA PLATA</v>
      </c>
      <c r="E6" s="24" t="str">
        <f>+[1]SF!D7</f>
        <v xml:space="preserve">PERSONAS </v>
      </c>
      <c r="F6" s="25">
        <f>+[1]SF!B7</f>
        <v>1000</v>
      </c>
      <c r="G6" s="25">
        <f>+[1]SF!C7</f>
        <v>1900</v>
      </c>
      <c r="H6" s="25">
        <f>'[2]METAS SF'!B4</f>
        <v>300</v>
      </c>
      <c r="I6" s="25" t="str">
        <f>+[1]SF!E7</f>
        <v>A</v>
      </c>
      <c r="J6" s="24">
        <f>'[2]METAS SF'!J4</f>
        <v>315</v>
      </c>
      <c r="K6" s="26">
        <f t="shared" si="3"/>
        <v>1.05</v>
      </c>
      <c r="L6" s="27" t="str">
        <f t="shared" si="0"/>
        <v>MUY ALTO</v>
      </c>
      <c r="M6" s="26">
        <f t="shared" ref="M6:M11" si="6">+Q6/R6</f>
        <v>0.9</v>
      </c>
      <c r="N6" s="27" t="str">
        <f t="shared" si="1"/>
        <v>MUY ALTO</v>
      </c>
      <c r="O6" s="26">
        <f t="shared" ref="O6:O11" si="7">+K6*M6</f>
        <v>0.94500000000000006</v>
      </c>
      <c r="P6" s="27" t="str">
        <f t="shared" si="2"/>
        <v>MUY ALTO</v>
      </c>
      <c r="Q6" s="28">
        <f t="shared" si="4"/>
        <v>9</v>
      </c>
      <c r="R6" s="28">
        <v>10</v>
      </c>
      <c r="S6" s="28">
        <f t="shared" si="5"/>
        <v>1</v>
      </c>
      <c r="T6" s="28">
        <v>0</v>
      </c>
      <c r="U6" s="28">
        <v>9</v>
      </c>
    </row>
    <row r="7" spans="1:21" ht="73.95" customHeight="1" x14ac:dyDescent="0.3">
      <c r="A7" s="29"/>
      <c r="B7" s="23" t="str">
        <f>+[1]SF!A8</f>
        <v>SF.PY.1.1. Inducción y Reinducción con docentes, estudiantes, Administrativos y Directivos de la Universidad, sobre mision, vision, principios y valores.</v>
      </c>
      <c r="C7" s="23"/>
      <c r="D7" s="24" t="str">
        <f>+[1]SF!F8</f>
        <v>PTITALITO</v>
      </c>
      <c r="E7" s="24" t="str">
        <f>+[1]SF!D8</f>
        <v xml:space="preserve">PERSONAS </v>
      </c>
      <c r="F7" s="25">
        <f>+[1]SF!B8</f>
        <v>1000</v>
      </c>
      <c r="G7" s="25">
        <f>+[1]SF!C8</f>
        <v>2200</v>
      </c>
      <c r="H7" s="25">
        <f>'[2]METAS SF'!B5</f>
        <v>400</v>
      </c>
      <c r="I7" s="25" t="str">
        <f>+[1]SF!E8</f>
        <v>A</v>
      </c>
      <c r="J7" s="24">
        <f>'[2]METAS SF'!J5</f>
        <v>403</v>
      </c>
      <c r="K7" s="26">
        <f t="shared" si="3"/>
        <v>1.0075000000000001</v>
      </c>
      <c r="L7" s="27" t="str">
        <f t="shared" si="0"/>
        <v>MUY ALTO</v>
      </c>
      <c r="M7" s="26">
        <f t="shared" si="6"/>
        <v>0.73333333333333328</v>
      </c>
      <c r="N7" s="27" t="str">
        <f t="shared" si="1"/>
        <v>ALTO</v>
      </c>
      <c r="O7" s="26">
        <f t="shared" si="7"/>
        <v>0.73883333333333334</v>
      </c>
      <c r="P7" s="27" t="str">
        <f t="shared" si="2"/>
        <v>ALTO</v>
      </c>
      <c r="Q7" s="28">
        <f t="shared" si="4"/>
        <v>11</v>
      </c>
      <c r="R7" s="28">
        <v>15</v>
      </c>
      <c r="S7" s="28">
        <f t="shared" si="5"/>
        <v>4</v>
      </c>
      <c r="T7" s="28">
        <v>0</v>
      </c>
      <c r="U7" s="28">
        <v>11</v>
      </c>
    </row>
    <row r="8" spans="1:21" ht="51.6" customHeight="1" x14ac:dyDescent="0.3">
      <c r="A8" s="29"/>
      <c r="B8" s="30" t="str">
        <f>+[1]SF!A9</f>
        <v>SF.PY.1.2. Promocion de la cultura participativa y la democracia universitaria</v>
      </c>
      <c r="C8" s="30"/>
      <c r="D8" s="31" t="str">
        <f>+[1]SF!F9</f>
        <v>NEIVA</v>
      </c>
      <c r="E8" s="24" t="str">
        <f>+[1]SF!D9</f>
        <v xml:space="preserve">PERSONAS </v>
      </c>
      <c r="F8" s="32">
        <f>+[1]SF!B9</f>
        <v>105</v>
      </c>
      <c r="G8" s="32">
        <f>+[1]SF!C9</f>
        <v>180</v>
      </c>
      <c r="H8" s="25">
        <f>'[2]METAS SF'!B6</f>
        <v>25</v>
      </c>
      <c r="I8" s="24" t="str">
        <f>+[1]SF!E9</f>
        <v>A</v>
      </c>
      <c r="J8" s="24">
        <f>'[2]METAS SF'!J6</f>
        <v>50</v>
      </c>
      <c r="K8" s="26">
        <f t="shared" si="3"/>
        <v>2</v>
      </c>
      <c r="L8" s="27" t="str">
        <f t="shared" si="0"/>
        <v>MUY ALTO</v>
      </c>
      <c r="M8" s="26">
        <f>+Q8/R8</f>
        <v>0.64</v>
      </c>
      <c r="N8" s="27" t="str">
        <f t="shared" si="1"/>
        <v>ALTO</v>
      </c>
      <c r="O8" s="26">
        <f t="shared" si="7"/>
        <v>1.28</v>
      </c>
      <c r="P8" s="27" t="str">
        <f t="shared" si="2"/>
        <v>MUY ALTO</v>
      </c>
      <c r="Q8" s="28">
        <f t="shared" si="4"/>
        <v>16</v>
      </c>
      <c r="R8" s="28">
        <v>25</v>
      </c>
      <c r="S8" s="28">
        <f t="shared" si="5"/>
        <v>9</v>
      </c>
      <c r="T8" s="28">
        <v>7</v>
      </c>
      <c r="U8" s="28">
        <v>9</v>
      </c>
    </row>
    <row r="9" spans="1:21" ht="43.95" customHeight="1" x14ac:dyDescent="0.3">
      <c r="A9" s="29"/>
      <c r="B9" s="30" t="str">
        <f>+[1]SF!A10</f>
        <v>SF.PY.1.2. Promocion de la cultura participativa y la democracia universitaria</v>
      </c>
      <c r="C9" s="30"/>
      <c r="D9" s="31" t="str">
        <f>+[1]SF!F10</f>
        <v>GARZÓN</v>
      </c>
      <c r="E9" s="24" t="str">
        <f>+[1]SF!D10</f>
        <v xml:space="preserve">PERSONAS </v>
      </c>
      <c r="F9" s="32">
        <f>+[1]SF!B10</f>
        <v>15</v>
      </c>
      <c r="G9" s="32">
        <f>+[1]SF!C10</f>
        <v>30</v>
      </c>
      <c r="H9" s="25">
        <f>'[2]METAS SF'!B7</f>
        <v>5</v>
      </c>
      <c r="I9" s="24" t="str">
        <f>+[1]SF!E10</f>
        <v>A</v>
      </c>
      <c r="J9" s="24">
        <f>'[2]METAS SF'!J7</f>
        <v>9</v>
      </c>
      <c r="K9" s="26">
        <f t="shared" si="3"/>
        <v>1.8</v>
      </c>
      <c r="L9" s="27" t="str">
        <f t="shared" si="0"/>
        <v>MUY ALTO</v>
      </c>
      <c r="M9" s="26">
        <f t="shared" si="6"/>
        <v>0</v>
      </c>
      <c r="N9" s="27" t="str">
        <f t="shared" si="1"/>
        <v>MUY BAJO</v>
      </c>
      <c r="O9" s="26">
        <f>+K9*M9</f>
        <v>0</v>
      </c>
      <c r="P9" s="27" t="str">
        <f t="shared" si="2"/>
        <v>MUY BAJO</v>
      </c>
      <c r="Q9" s="28">
        <f t="shared" si="4"/>
        <v>0</v>
      </c>
      <c r="R9" s="28">
        <v>5</v>
      </c>
      <c r="S9" s="28">
        <f t="shared" si="5"/>
        <v>5</v>
      </c>
      <c r="T9" s="28">
        <v>0</v>
      </c>
      <c r="U9" s="28">
        <v>0</v>
      </c>
    </row>
    <row r="10" spans="1:21" ht="45" customHeight="1" x14ac:dyDescent="0.3">
      <c r="A10" s="29"/>
      <c r="B10" s="30" t="str">
        <f>+[1]SF!A11</f>
        <v>SF.PY.1.2. Promocion de la cultura participativa y la democracia universitaria</v>
      </c>
      <c r="C10" s="30"/>
      <c r="D10" s="31" t="str">
        <f>+[1]SF!F11</f>
        <v>LA PLATA</v>
      </c>
      <c r="E10" s="24" t="str">
        <f>+[1]SF!D11</f>
        <v xml:space="preserve">PERSONAS </v>
      </c>
      <c r="F10" s="32">
        <f>+[1]SF!B11</f>
        <v>15</v>
      </c>
      <c r="G10" s="32">
        <f>+[1]SF!C11</f>
        <v>30</v>
      </c>
      <c r="H10" s="25">
        <f>'[2]METAS SF'!B8</f>
        <v>5</v>
      </c>
      <c r="I10" s="24" t="str">
        <f>+[1]SF!E11</f>
        <v>A</v>
      </c>
      <c r="J10" s="24">
        <f>'[2]METAS SF'!J8</f>
        <v>49</v>
      </c>
      <c r="K10" s="26">
        <f t="shared" si="3"/>
        <v>9.8000000000000007</v>
      </c>
      <c r="L10" s="27" t="str">
        <f t="shared" si="0"/>
        <v>MUY ALTO</v>
      </c>
      <c r="M10" s="26">
        <f t="shared" si="6"/>
        <v>0</v>
      </c>
      <c r="N10" s="27" t="str">
        <f t="shared" si="1"/>
        <v>MUY BAJO</v>
      </c>
      <c r="O10" s="26">
        <f t="shared" si="7"/>
        <v>0</v>
      </c>
      <c r="P10" s="27" t="str">
        <f t="shared" si="2"/>
        <v>MUY BAJO</v>
      </c>
      <c r="Q10" s="28">
        <f t="shared" si="4"/>
        <v>0</v>
      </c>
      <c r="R10" s="28">
        <v>5</v>
      </c>
      <c r="S10" s="28">
        <f t="shared" si="5"/>
        <v>5</v>
      </c>
      <c r="T10" s="28">
        <v>0</v>
      </c>
      <c r="U10" s="28">
        <v>0</v>
      </c>
    </row>
    <row r="11" spans="1:21" ht="37.200000000000003" customHeight="1" x14ac:dyDescent="0.3">
      <c r="A11" s="29"/>
      <c r="B11" s="30" t="str">
        <f>+[1]SF!A12</f>
        <v>SF.PY.1.2. Promocion de la cultura participativa y la democracia universitaria</v>
      </c>
      <c r="C11" s="30"/>
      <c r="D11" s="31" t="str">
        <f>+[1]SF!F12</f>
        <v>PTITALITO</v>
      </c>
      <c r="E11" s="24" t="str">
        <f>+[1]SF!D12</f>
        <v xml:space="preserve">PERSONAS </v>
      </c>
      <c r="F11" s="32">
        <f>+[1]SF!B12</f>
        <v>20</v>
      </c>
      <c r="G11" s="32">
        <f>+[1]SF!C12</f>
        <v>35</v>
      </c>
      <c r="H11" s="25">
        <f>'[2]METAS SF'!B9</f>
        <v>5</v>
      </c>
      <c r="I11" s="24" t="str">
        <f>+[1]SF!E12</f>
        <v>A</v>
      </c>
      <c r="J11" s="24">
        <f>'[2]METAS SF'!J9</f>
        <v>30</v>
      </c>
      <c r="K11" s="26">
        <f t="shared" si="3"/>
        <v>6</v>
      </c>
      <c r="L11" s="27" t="str">
        <f t="shared" si="0"/>
        <v>MUY ALTO</v>
      </c>
      <c r="M11" s="26">
        <f t="shared" si="6"/>
        <v>0</v>
      </c>
      <c r="N11" s="27" t="str">
        <f t="shared" si="1"/>
        <v>MUY BAJO</v>
      </c>
      <c r="O11" s="26">
        <f t="shared" si="7"/>
        <v>0</v>
      </c>
      <c r="P11" s="27" t="str">
        <f t="shared" si="2"/>
        <v>MUY BAJO</v>
      </c>
      <c r="Q11" s="28">
        <f t="shared" si="4"/>
        <v>0</v>
      </c>
      <c r="R11" s="28">
        <v>5</v>
      </c>
      <c r="S11" s="28">
        <f t="shared" si="5"/>
        <v>5</v>
      </c>
      <c r="T11" s="28">
        <v>0</v>
      </c>
      <c r="U11" s="28">
        <v>0</v>
      </c>
    </row>
    <row r="12" spans="1:21" ht="27" customHeight="1" thickBot="1" x14ac:dyDescent="0.35">
      <c r="A12" s="29"/>
      <c r="B12" s="33" t="s">
        <v>20</v>
      </c>
      <c r="C12" s="33"/>
      <c r="D12" s="34"/>
      <c r="E12" s="34"/>
      <c r="F12" s="34"/>
      <c r="G12" s="34"/>
      <c r="H12" s="34"/>
      <c r="I12" s="34"/>
      <c r="J12" s="34"/>
      <c r="K12" s="35">
        <f>AVERAGE(K4:K11)</f>
        <v>2.9243375</v>
      </c>
      <c r="L12" s="27" t="str">
        <f t="shared" si="0"/>
        <v>MUY ALTO</v>
      </c>
      <c r="M12" s="35">
        <f>AVERAGE(M4:M11)</f>
        <v>0.57935897435897432</v>
      </c>
      <c r="N12" s="27" t="str">
        <f t="shared" si="1"/>
        <v>MEDIO</v>
      </c>
      <c r="O12" s="35">
        <f>AVERAGE(O4:O11)</f>
        <v>0.6239772435897436</v>
      </c>
      <c r="P12" s="27" t="str">
        <f t="shared" si="2"/>
        <v>ALTO</v>
      </c>
      <c r="Q12" s="36">
        <f>SUM(Q4:Q11)</f>
        <v>140</v>
      </c>
      <c r="R12" s="36">
        <f t="shared" ref="R12:U12" si="8">SUM(R4:R11)</f>
        <v>140</v>
      </c>
      <c r="S12" s="36">
        <f t="shared" si="8"/>
        <v>0</v>
      </c>
      <c r="T12" s="36">
        <f t="shared" si="8"/>
        <v>27</v>
      </c>
      <c r="U12" s="36">
        <f t="shared" si="8"/>
        <v>113</v>
      </c>
    </row>
    <row r="13" spans="1:21" ht="42.6" customHeight="1" x14ac:dyDescent="0.3">
      <c r="A13" s="29"/>
      <c r="B13" s="23" t="str">
        <f>+[1]SF!A19</f>
        <v>SF.PY.2.1. Nuevos programas académicos de pregrado en distintas modalidades</v>
      </c>
      <c r="C13" s="23"/>
      <c r="D13" s="24" t="str">
        <f>+[1]SF!F19</f>
        <v>GLOBAL</v>
      </c>
      <c r="E13" s="32" t="s">
        <v>21</v>
      </c>
      <c r="F13" s="32">
        <f>+[1]SF!B19</f>
        <v>37</v>
      </c>
      <c r="G13" s="32">
        <f>+[1]SF!C19</f>
        <v>39</v>
      </c>
      <c r="H13" s="32">
        <f>'[2]METAS SF'!B10</f>
        <v>2</v>
      </c>
      <c r="I13" s="24" t="str">
        <f>+[1]SF!E19</f>
        <v>A</v>
      </c>
      <c r="J13" s="24">
        <f>'[2]METAS SF'!J10</f>
        <v>0</v>
      </c>
      <c r="K13" s="26">
        <f t="shared" si="3"/>
        <v>0</v>
      </c>
      <c r="L13" s="27" t="str">
        <f t="shared" si="0"/>
        <v>MUY BAJO</v>
      </c>
      <c r="M13" s="26">
        <v>0</v>
      </c>
      <c r="N13" s="27" t="str">
        <f t="shared" si="1"/>
        <v>MUY BAJO</v>
      </c>
      <c r="O13" s="26">
        <f t="shared" ref="O13:O28" si="9">+K13*M13</f>
        <v>0</v>
      </c>
      <c r="P13" s="27" t="str">
        <f t="shared" si="2"/>
        <v>MUY BAJO</v>
      </c>
      <c r="Q13" s="28">
        <f t="shared" si="4"/>
        <v>0</v>
      </c>
      <c r="R13" s="28">
        <v>0</v>
      </c>
      <c r="S13" s="28">
        <f>+R13-Q13</f>
        <v>0</v>
      </c>
      <c r="T13" s="28">
        <v>0</v>
      </c>
      <c r="U13" s="28">
        <v>0</v>
      </c>
    </row>
    <row r="14" spans="1:21" ht="42.6" customHeight="1" x14ac:dyDescent="0.3">
      <c r="A14" s="29"/>
      <c r="B14" s="23" t="str">
        <f>+[1]SF!A20</f>
        <v>SF.PY.2.1. Nuevos programas académicos de pregrado en distintas modalidades</v>
      </c>
      <c r="C14" s="23"/>
      <c r="D14" s="24" t="str">
        <f>+[1]SF!F20</f>
        <v>GARZÓN</v>
      </c>
      <c r="E14" s="32" t="str">
        <f>+[1]SF!D19</f>
        <v>PROGRAMAS ACADÉMICOS</v>
      </c>
      <c r="F14" s="32">
        <f>+[1]SF!B20</f>
        <v>0</v>
      </c>
      <c r="G14" s="32">
        <f>+[1]SF!C20</f>
        <v>2</v>
      </c>
      <c r="H14" s="32">
        <f>'[2]METAS SF'!B11</f>
        <v>1</v>
      </c>
      <c r="I14" s="24" t="str">
        <f>+[1]SF!E20</f>
        <v>A</v>
      </c>
      <c r="J14" s="24">
        <f>'[2]METAS SF'!J11</f>
        <v>0</v>
      </c>
      <c r="K14" s="26">
        <f t="shared" si="3"/>
        <v>0</v>
      </c>
      <c r="L14" s="27" t="str">
        <f t="shared" si="0"/>
        <v>MUY BAJO</v>
      </c>
      <c r="M14" s="26">
        <v>0</v>
      </c>
      <c r="N14" s="27" t="str">
        <f t="shared" si="1"/>
        <v>MUY BAJO</v>
      </c>
      <c r="O14" s="26">
        <f t="shared" si="9"/>
        <v>0</v>
      </c>
      <c r="P14" s="27" t="str">
        <f t="shared" si="2"/>
        <v>MUY BAJO</v>
      </c>
      <c r="Q14" s="28">
        <f t="shared" si="4"/>
        <v>0</v>
      </c>
      <c r="R14" s="28">
        <v>0</v>
      </c>
      <c r="S14" s="28">
        <f t="shared" ref="S14:S28" si="10">+R14-Q14</f>
        <v>0</v>
      </c>
      <c r="T14" s="28">
        <v>0</v>
      </c>
      <c r="U14" s="28">
        <v>0</v>
      </c>
    </row>
    <row r="15" spans="1:21" ht="42.6" customHeight="1" x14ac:dyDescent="0.3">
      <c r="A15" s="29"/>
      <c r="B15" s="23" t="str">
        <f>+[1]SF!A21</f>
        <v>SF.PY.2.1. Nuevos programas académicos de pregrado en distintas modalidades</v>
      </c>
      <c r="C15" s="23"/>
      <c r="D15" s="24" t="str">
        <f>+[1]SF!F21</f>
        <v>LA PLATA</v>
      </c>
      <c r="E15" s="32" t="str">
        <f>+[1]SF!D20</f>
        <v>PROGRAMAS ACADÉMICOS EN EXTENSIÓN</v>
      </c>
      <c r="F15" s="32">
        <f>+[1]SF!B21</f>
        <v>0</v>
      </c>
      <c r="G15" s="32">
        <f>+[1]SF!C21</f>
        <v>2</v>
      </c>
      <c r="H15" s="32">
        <f>'[2]METAS SF'!B12</f>
        <v>1</v>
      </c>
      <c r="I15" s="24" t="str">
        <f>+[1]SF!E21</f>
        <v>A</v>
      </c>
      <c r="J15" s="24">
        <f>'[2]METAS SF'!J12</f>
        <v>0</v>
      </c>
      <c r="K15" s="26">
        <f t="shared" si="3"/>
        <v>0</v>
      </c>
      <c r="L15" s="27" t="str">
        <f t="shared" si="0"/>
        <v>MUY BAJO</v>
      </c>
      <c r="M15" s="26">
        <v>0</v>
      </c>
      <c r="N15" s="27" t="str">
        <f t="shared" si="1"/>
        <v>MUY BAJO</v>
      </c>
      <c r="O15" s="26">
        <f t="shared" si="9"/>
        <v>0</v>
      </c>
      <c r="P15" s="27" t="str">
        <f t="shared" si="2"/>
        <v>MUY BAJO</v>
      </c>
      <c r="Q15" s="28">
        <f t="shared" si="4"/>
        <v>0</v>
      </c>
      <c r="R15" s="28">
        <v>0</v>
      </c>
      <c r="S15" s="28">
        <f t="shared" si="10"/>
        <v>0</v>
      </c>
      <c r="T15" s="28">
        <v>0</v>
      </c>
      <c r="U15" s="28">
        <v>0</v>
      </c>
    </row>
    <row r="16" spans="1:21" ht="42" customHeight="1" x14ac:dyDescent="0.3">
      <c r="A16" s="29"/>
      <c r="B16" s="23" t="str">
        <f>+[1]SF!A22</f>
        <v>SF.PY.2.1. Nuevos programas académicos de pregrado en distintas modalidades</v>
      </c>
      <c r="C16" s="23"/>
      <c r="D16" s="24" t="str">
        <f>+[1]SF!F22</f>
        <v>PTITALITO</v>
      </c>
      <c r="E16" s="32" t="str">
        <f>+[1]SF!D21</f>
        <v>PROGRAMAS ACADÉMICOS EN EXTENSIÓN</v>
      </c>
      <c r="F16" s="32">
        <f>+[1]SF!B22</f>
        <v>0</v>
      </c>
      <c r="G16" s="32">
        <f>+[1]SF!C22</f>
        <v>2</v>
      </c>
      <c r="H16" s="32">
        <f>'[2]METAS SF'!B13</f>
        <v>1</v>
      </c>
      <c r="I16" s="24" t="str">
        <f>+[1]SF!E22</f>
        <v>A</v>
      </c>
      <c r="J16" s="24">
        <f>'[2]METAS SF'!J13</f>
        <v>0</v>
      </c>
      <c r="K16" s="26">
        <f t="shared" si="3"/>
        <v>0</v>
      </c>
      <c r="L16" s="27" t="str">
        <f t="shared" si="0"/>
        <v>MUY BAJO</v>
      </c>
      <c r="M16" s="26">
        <v>0</v>
      </c>
      <c r="N16" s="27" t="str">
        <f t="shared" si="1"/>
        <v>MUY BAJO</v>
      </c>
      <c r="O16" s="26">
        <f t="shared" si="9"/>
        <v>0</v>
      </c>
      <c r="P16" s="27" t="str">
        <f t="shared" si="2"/>
        <v>MUY BAJO</v>
      </c>
      <c r="Q16" s="28">
        <f t="shared" si="4"/>
        <v>0</v>
      </c>
      <c r="R16" s="28">
        <v>0</v>
      </c>
      <c r="S16" s="28">
        <f t="shared" si="10"/>
        <v>0</v>
      </c>
      <c r="T16" s="28">
        <v>0</v>
      </c>
      <c r="U16" s="28">
        <v>0</v>
      </c>
    </row>
    <row r="17" spans="1:21" ht="27" customHeight="1" x14ac:dyDescent="0.3">
      <c r="A17" s="29"/>
      <c r="B17" s="23" t="str">
        <f>+[1]SF!A23</f>
        <v>SF.PY.2.2. Nuevos programas académicos de postgrado en distintas modalidades</v>
      </c>
      <c r="C17" s="23"/>
      <c r="D17" s="24" t="str">
        <f>+[1]SF!F23</f>
        <v>NEIVA</v>
      </c>
      <c r="E17" s="32" t="str">
        <f>+[1]SF!D22</f>
        <v>PROGRAMAS ACADÉMICOS EN EXTENSIÓN</v>
      </c>
      <c r="F17" s="32">
        <f>+[1]SF!B23</f>
        <v>43</v>
      </c>
      <c r="G17" s="32">
        <f>+[1]SF!C23</f>
        <v>45</v>
      </c>
      <c r="H17" s="32">
        <f>'[2]METAS SF'!B14</f>
        <v>7</v>
      </c>
      <c r="I17" s="24" t="str">
        <f>+[1]SF!E23</f>
        <v>A</v>
      </c>
      <c r="J17" s="24">
        <f>'[2]METAS SF'!J14</f>
        <v>0</v>
      </c>
      <c r="K17" s="26">
        <f t="shared" si="3"/>
        <v>0</v>
      </c>
      <c r="L17" s="27" t="str">
        <f t="shared" si="0"/>
        <v>MUY BAJO</v>
      </c>
      <c r="M17" s="26">
        <v>0</v>
      </c>
      <c r="N17" s="27" t="str">
        <f t="shared" si="1"/>
        <v>MUY BAJO</v>
      </c>
      <c r="O17" s="26">
        <f t="shared" si="9"/>
        <v>0</v>
      </c>
      <c r="P17" s="27" t="str">
        <f t="shared" si="2"/>
        <v>MUY BAJO</v>
      </c>
      <c r="Q17" s="28">
        <f t="shared" si="4"/>
        <v>0</v>
      </c>
      <c r="R17" s="28">
        <v>5</v>
      </c>
      <c r="S17" s="28">
        <f t="shared" si="10"/>
        <v>5</v>
      </c>
      <c r="T17" s="28">
        <v>0</v>
      </c>
      <c r="U17" s="28">
        <v>0</v>
      </c>
    </row>
    <row r="18" spans="1:21" ht="27" customHeight="1" x14ac:dyDescent="0.3">
      <c r="A18" s="29"/>
      <c r="B18" s="23" t="str">
        <f>+[1]SF!A24</f>
        <v>SF.PY.2.2. Nuevos programas académicos de postgrado en distintas modalidades</v>
      </c>
      <c r="C18" s="23"/>
      <c r="D18" s="24" t="str">
        <f>+[1]SF!F24</f>
        <v>GARZÓN</v>
      </c>
      <c r="E18" s="32" t="str">
        <f>+[1]SF!D23</f>
        <v>PROGRAMAS ACADÉMICOS</v>
      </c>
      <c r="F18" s="32">
        <f>+[1]SF!B24</f>
        <v>0</v>
      </c>
      <c r="G18" s="32">
        <f>+[1]SF!C24</f>
        <v>2</v>
      </c>
      <c r="H18" s="32">
        <f>'[2]METAS SF'!B15</f>
        <v>1</v>
      </c>
      <c r="I18" s="24" t="str">
        <f>+[1]SF!E24</f>
        <v>A</v>
      </c>
      <c r="J18" s="24">
        <f>'[2]METAS SF'!J15</f>
        <v>0</v>
      </c>
      <c r="K18" s="26">
        <f t="shared" si="3"/>
        <v>0</v>
      </c>
      <c r="L18" s="27" t="str">
        <f t="shared" si="0"/>
        <v>MUY BAJO</v>
      </c>
      <c r="M18" s="26">
        <v>0</v>
      </c>
      <c r="N18" s="27" t="str">
        <f t="shared" si="1"/>
        <v>MUY BAJO</v>
      </c>
      <c r="O18" s="26">
        <f t="shared" si="9"/>
        <v>0</v>
      </c>
      <c r="P18" s="27" t="str">
        <f t="shared" si="2"/>
        <v>MUY BAJO</v>
      </c>
      <c r="Q18" s="28">
        <f t="shared" si="4"/>
        <v>0</v>
      </c>
      <c r="R18" s="28">
        <v>0</v>
      </c>
      <c r="S18" s="28">
        <f t="shared" si="10"/>
        <v>0</v>
      </c>
      <c r="T18" s="28">
        <v>0</v>
      </c>
      <c r="U18" s="28">
        <v>0</v>
      </c>
    </row>
    <row r="19" spans="1:21" ht="27" customHeight="1" x14ac:dyDescent="0.3">
      <c r="A19" s="29"/>
      <c r="B19" s="23" t="str">
        <f>+[1]SF!A25</f>
        <v>SF.PY.2.2. Nuevos programas académicos de postgrado en distintas modalidades</v>
      </c>
      <c r="C19" s="23"/>
      <c r="D19" s="24" t="str">
        <f>+[1]SF!F25</f>
        <v>LA PLATA</v>
      </c>
      <c r="E19" s="32" t="str">
        <f>+[1]SF!D24</f>
        <v>PROGRAMAS ACADÉMICOS EN EXTENSIÓN</v>
      </c>
      <c r="F19" s="32">
        <f>+[1]SF!B25</f>
        <v>0</v>
      </c>
      <c r="G19" s="32">
        <f>+[1]SF!C25</f>
        <v>2</v>
      </c>
      <c r="H19" s="32">
        <f>'[2]METAS SF'!B16</f>
        <v>1</v>
      </c>
      <c r="I19" s="24" t="str">
        <f>+[1]SF!E25</f>
        <v>A</v>
      </c>
      <c r="J19" s="24">
        <f>'[2]METAS SF'!J16</f>
        <v>0</v>
      </c>
      <c r="K19" s="26">
        <f t="shared" si="3"/>
        <v>0</v>
      </c>
      <c r="L19" s="27" t="str">
        <f t="shared" si="0"/>
        <v>MUY BAJO</v>
      </c>
      <c r="M19" s="26">
        <v>0</v>
      </c>
      <c r="N19" s="27" t="str">
        <f t="shared" si="1"/>
        <v>MUY BAJO</v>
      </c>
      <c r="O19" s="26">
        <f t="shared" si="9"/>
        <v>0</v>
      </c>
      <c r="P19" s="27" t="str">
        <f t="shared" si="2"/>
        <v>MUY BAJO</v>
      </c>
      <c r="Q19" s="28">
        <f t="shared" si="4"/>
        <v>0</v>
      </c>
      <c r="R19" s="28">
        <v>0</v>
      </c>
      <c r="S19" s="28">
        <f t="shared" si="10"/>
        <v>0</v>
      </c>
      <c r="T19" s="28">
        <v>0</v>
      </c>
      <c r="U19" s="28">
        <v>0</v>
      </c>
    </row>
    <row r="20" spans="1:21" ht="27" customHeight="1" x14ac:dyDescent="0.3">
      <c r="A20" s="29"/>
      <c r="B20" s="23" t="str">
        <f>+[1]SF!A26</f>
        <v>SF.PY.2.2. Nuevos programas académicos de postgrado en distintas modalidades</v>
      </c>
      <c r="C20" s="23"/>
      <c r="D20" s="24" t="str">
        <f>+[1]SF!F26</f>
        <v>PTITALITO</v>
      </c>
      <c r="E20" s="32" t="str">
        <f>+[1]SF!D25</f>
        <v>PROGRAMAS ACADÉMICOS EN EXTENSIÓN</v>
      </c>
      <c r="F20" s="32">
        <f>+[1]SF!B26</f>
        <v>0</v>
      </c>
      <c r="G20" s="32">
        <f>+[1]SF!C26</f>
        <v>2</v>
      </c>
      <c r="H20" s="32">
        <f>'[2]METAS SF'!B17</f>
        <v>1</v>
      </c>
      <c r="I20" s="24" t="str">
        <f>+[1]SF!E26</f>
        <v>A</v>
      </c>
      <c r="J20" s="24">
        <f>'[2]METAS SF'!J17</f>
        <v>0</v>
      </c>
      <c r="K20" s="26">
        <f t="shared" si="3"/>
        <v>0</v>
      </c>
      <c r="L20" s="27" t="str">
        <f t="shared" si="0"/>
        <v>MUY BAJO</v>
      </c>
      <c r="M20" s="26">
        <v>0</v>
      </c>
      <c r="N20" s="27" t="str">
        <f t="shared" si="1"/>
        <v>MUY BAJO</v>
      </c>
      <c r="O20" s="26">
        <f t="shared" si="9"/>
        <v>0</v>
      </c>
      <c r="P20" s="27" t="str">
        <f t="shared" si="2"/>
        <v>MUY BAJO</v>
      </c>
      <c r="Q20" s="28">
        <f t="shared" si="4"/>
        <v>0</v>
      </c>
      <c r="R20" s="28">
        <v>0</v>
      </c>
      <c r="S20" s="28">
        <f t="shared" si="10"/>
        <v>0</v>
      </c>
      <c r="T20" s="28">
        <v>0</v>
      </c>
      <c r="U20" s="28">
        <v>0</v>
      </c>
    </row>
    <row r="21" spans="1:21" ht="27" customHeight="1" x14ac:dyDescent="0.3">
      <c r="A21" s="29"/>
      <c r="B21" s="23" t="str">
        <f>+[1]SF!A27</f>
        <v>SF.PY.2.3. Nuevos programas académicos articulados por ciclos propedéuticos</v>
      </c>
      <c r="C21" s="23"/>
      <c r="D21" s="24" t="str">
        <f>+[1]SF!F27</f>
        <v>NEIVA</v>
      </c>
      <c r="E21" s="32" t="str">
        <f>+[1]SF!D26</f>
        <v>PROGRAMAS ACADÉMICOS EN EXTENSIÓN</v>
      </c>
      <c r="F21" s="32">
        <f>+[1]SF!B27</f>
        <v>0</v>
      </c>
      <c r="G21" s="32">
        <f>+[1]SF!C27</f>
        <v>11</v>
      </c>
      <c r="H21" s="32">
        <f>'[2]METAS SF'!B18</f>
        <v>0</v>
      </c>
      <c r="I21" s="24" t="str">
        <f>+[1]SF!E27</f>
        <v>A</v>
      </c>
      <c r="J21" s="24">
        <f>'[2]METAS SF'!J18</f>
        <v>0</v>
      </c>
      <c r="K21" s="26">
        <v>0</v>
      </c>
      <c r="L21" s="27" t="str">
        <f t="shared" si="0"/>
        <v>MUY BAJO</v>
      </c>
      <c r="M21" s="26">
        <v>0</v>
      </c>
      <c r="N21" s="27" t="str">
        <f t="shared" si="1"/>
        <v>MUY BAJO</v>
      </c>
      <c r="O21" s="26">
        <f t="shared" si="9"/>
        <v>0</v>
      </c>
      <c r="P21" s="27" t="str">
        <f t="shared" si="2"/>
        <v>MUY BAJO</v>
      </c>
      <c r="Q21" s="28">
        <f t="shared" si="4"/>
        <v>0</v>
      </c>
      <c r="R21" s="28">
        <v>0</v>
      </c>
      <c r="S21" s="28">
        <f t="shared" si="10"/>
        <v>0</v>
      </c>
      <c r="T21" s="28">
        <v>0</v>
      </c>
      <c r="U21" s="28">
        <v>0</v>
      </c>
    </row>
    <row r="22" spans="1:21" ht="54" customHeight="1" x14ac:dyDescent="0.3">
      <c r="A22" s="29"/>
      <c r="B22" s="23" t="str">
        <f>+[1]SF!A28</f>
        <v>SF.PY.2.4. Programas académicos articulados con instituciones de educación media y educación superior</v>
      </c>
      <c r="C22" s="23"/>
      <c r="D22" s="24" t="str">
        <f>+[1]SF!F28</f>
        <v>NEIVA</v>
      </c>
      <c r="E22" s="32" t="str">
        <f>+[1]SF!D27</f>
        <v>PROGRAMAS ACADÉMICOS</v>
      </c>
      <c r="F22" s="32">
        <f>+[1]SF!B28</f>
        <v>0</v>
      </c>
      <c r="G22" s="32">
        <f>+[1]SF!C28</f>
        <v>11</v>
      </c>
      <c r="H22" s="32">
        <f>'[2]METAS SF'!B19</f>
        <v>6</v>
      </c>
      <c r="I22" s="24" t="str">
        <f>+[1]SF!E28</f>
        <v>A</v>
      </c>
      <c r="J22" s="24">
        <f>'[2]METAS SF'!J19</f>
        <v>0</v>
      </c>
      <c r="K22" s="26">
        <f t="shared" si="3"/>
        <v>0</v>
      </c>
      <c r="L22" s="27" t="str">
        <f t="shared" si="0"/>
        <v>MUY BAJO</v>
      </c>
      <c r="M22" s="26">
        <v>0</v>
      </c>
      <c r="N22" s="27" t="str">
        <f t="shared" si="1"/>
        <v>MUY BAJO</v>
      </c>
      <c r="O22" s="26">
        <f t="shared" si="9"/>
        <v>0</v>
      </c>
      <c r="P22" s="27" t="str">
        <f t="shared" si="2"/>
        <v>MUY BAJO</v>
      </c>
      <c r="Q22" s="28">
        <f t="shared" si="4"/>
        <v>0</v>
      </c>
      <c r="R22" s="28">
        <v>0</v>
      </c>
      <c r="S22" s="28">
        <f t="shared" si="10"/>
        <v>0</v>
      </c>
      <c r="T22" s="28">
        <v>0</v>
      </c>
      <c r="U22" s="28">
        <v>0</v>
      </c>
    </row>
    <row r="23" spans="1:21" ht="27" customHeight="1" x14ac:dyDescent="0.3">
      <c r="A23" s="29"/>
      <c r="B23" s="23" t="str">
        <f>+[1]SF!A29</f>
        <v>SF.PY.2.5. Diagnosticos y estudios de prospectiva para la pertinencia social y académica de la oferta.</v>
      </c>
      <c r="C23" s="23"/>
      <c r="D23" s="24" t="str">
        <f>+[1]SF!F29</f>
        <v>GLOBAL</v>
      </c>
      <c r="E23" s="32" t="str">
        <f>+[1]SF!D28</f>
        <v>PROGRAMAS ACADÉMICOS</v>
      </c>
      <c r="F23" s="32">
        <f>+[1]SF!B29</f>
        <v>0</v>
      </c>
      <c r="G23" s="32">
        <f>+[1]SF!C29</f>
        <v>7</v>
      </c>
      <c r="H23" s="32">
        <f>'[2]METAS SF'!B20</f>
        <v>0</v>
      </c>
      <c r="I23" s="24" t="str">
        <f>+[1]SF!E29</f>
        <v>A</v>
      </c>
      <c r="J23" s="24">
        <f>'[2]METAS SF'!J20</f>
        <v>0</v>
      </c>
      <c r="K23" s="26">
        <v>0</v>
      </c>
      <c r="L23" s="27" t="str">
        <f t="shared" si="0"/>
        <v>MUY BAJO</v>
      </c>
      <c r="M23" s="26">
        <v>0</v>
      </c>
      <c r="N23" s="27" t="str">
        <f t="shared" si="1"/>
        <v>MUY BAJO</v>
      </c>
      <c r="O23" s="26">
        <f t="shared" si="9"/>
        <v>0</v>
      </c>
      <c r="P23" s="27" t="str">
        <f t="shared" si="2"/>
        <v>MUY BAJO</v>
      </c>
      <c r="Q23" s="28">
        <f t="shared" si="4"/>
        <v>0</v>
      </c>
      <c r="R23" s="28">
        <v>140</v>
      </c>
      <c r="S23" s="28">
        <f t="shared" si="10"/>
        <v>140</v>
      </c>
      <c r="T23" s="28">
        <v>0</v>
      </c>
      <c r="U23" s="28">
        <v>0</v>
      </c>
    </row>
    <row r="24" spans="1:21" ht="27" customHeight="1" x14ac:dyDescent="0.3">
      <c r="A24" s="29"/>
      <c r="B24" s="23" t="str">
        <f>+[1]SF!A30</f>
        <v>SF.PY.2.6. Definición de la política de oferta académica</v>
      </c>
      <c r="C24" s="23"/>
      <c r="D24" s="24" t="str">
        <f>+[1]SF!F30</f>
        <v>GLOBAL</v>
      </c>
      <c r="E24" s="32" t="str">
        <f>+[1]SF!D29</f>
        <v>ESTUDIOS DE PERTINENCIA</v>
      </c>
      <c r="F24" s="32">
        <f>+[1]SF!B30</f>
        <v>0</v>
      </c>
      <c r="G24" s="32">
        <f>+[1]SF!C30</f>
        <v>1</v>
      </c>
      <c r="H24" s="32">
        <f>'[2]METAS SF'!B21</f>
        <v>0</v>
      </c>
      <c r="I24" s="24" t="str">
        <f>+[1]SF!E30</f>
        <v>A</v>
      </c>
      <c r="J24" s="24">
        <f>'[2]METAS SF'!J21</f>
        <v>0.1</v>
      </c>
      <c r="K24" s="26">
        <v>0</v>
      </c>
      <c r="L24" s="27" t="str">
        <f t="shared" si="0"/>
        <v>MUY BAJO</v>
      </c>
      <c r="M24" s="26">
        <v>0</v>
      </c>
      <c r="N24" s="27" t="str">
        <f t="shared" si="1"/>
        <v>MUY BAJO</v>
      </c>
      <c r="O24" s="26">
        <f t="shared" si="9"/>
        <v>0</v>
      </c>
      <c r="P24" s="27" t="str">
        <f t="shared" si="2"/>
        <v>MUY BAJO</v>
      </c>
      <c r="Q24" s="28">
        <f t="shared" si="4"/>
        <v>0</v>
      </c>
      <c r="R24" s="28">
        <v>0</v>
      </c>
      <c r="S24" s="28">
        <f t="shared" si="10"/>
        <v>0</v>
      </c>
      <c r="T24" s="28">
        <v>0</v>
      </c>
      <c r="U24" s="28">
        <v>0</v>
      </c>
    </row>
    <row r="25" spans="1:21" ht="27" customHeight="1" x14ac:dyDescent="0.3">
      <c r="A25" s="29"/>
      <c r="B25" s="23" t="str">
        <f>+[1]SF!A31</f>
        <v xml:space="preserve">SF.PY.2.7. Promoción de la oferta académica institucional   </v>
      </c>
      <c r="C25" s="23"/>
      <c r="D25" s="24" t="str">
        <f>+[1]SF!F31</f>
        <v>NEIVA</v>
      </c>
      <c r="E25" s="32" t="str">
        <f>+[1]SF!D30</f>
        <v>DOCUMENTO DE POLÍTICA</v>
      </c>
      <c r="F25" s="32">
        <f>+[1]SF!B31</f>
        <v>0</v>
      </c>
      <c r="G25" s="32">
        <f>+[1]SF!C31</f>
        <v>3000</v>
      </c>
      <c r="H25" s="32">
        <f>'[2]METAS SF'!B22</f>
        <v>1000</v>
      </c>
      <c r="I25" s="24" t="str">
        <f>+[1]SF!E31</f>
        <v>A</v>
      </c>
      <c r="J25" s="24">
        <f>'[2]METAS SF'!J22</f>
        <v>777</v>
      </c>
      <c r="K25" s="26">
        <f t="shared" si="3"/>
        <v>0.77700000000000002</v>
      </c>
      <c r="L25" s="27" t="str">
        <f t="shared" si="0"/>
        <v>ALTO</v>
      </c>
      <c r="M25" s="26">
        <f t="shared" ref="M25:M28" si="11">+Q25/R25</f>
        <v>1.2250000000000001</v>
      </c>
      <c r="N25" s="27" t="str">
        <f t="shared" si="1"/>
        <v>MUY ALTO</v>
      </c>
      <c r="O25" s="26">
        <f t="shared" si="9"/>
        <v>0.95182500000000014</v>
      </c>
      <c r="P25" s="27" t="str">
        <f t="shared" si="2"/>
        <v>MUY ALTO</v>
      </c>
      <c r="Q25" s="28">
        <f t="shared" si="4"/>
        <v>49</v>
      </c>
      <c r="R25" s="28">
        <v>40</v>
      </c>
      <c r="S25" s="28">
        <f t="shared" si="10"/>
        <v>-9</v>
      </c>
      <c r="T25" s="28">
        <v>9</v>
      </c>
      <c r="U25" s="28">
        <v>40</v>
      </c>
    </row>
    <row r="26" spans="1:21" ht="27" customHeight="1" x14ac:dyDescent="0.3">
      <c r="A26" s="29"/>
      <c r="B26" s="23" t="str">
        <f>+[1]SF!A32</f>
        <v xml:space="preserve">SF.PY.2.7. Promoción de la oferta académica institucional   </v>
      </c>
      <c r="C26" s="23"/>
      <c r="D26" s="24" t="str">
        <f>+[1]SF!F32</f>
        <v>PTITALITO</v>
      </c>
      <c r="E26" s="32" t="str">
        <f>+[1]SF!D31</f>
        <v>PERSONAS</v>
      </c>
      <c r="F26" s="32">
        <f>+[1]SF!B32</f>
        <v>1502</v>
      </c>
      <c r="G26" s="32">
        <f>+[1]SF!C32</f>
        <v>1862</v>
      </c>
      <c r="H26" s="32">
        <f>'[2]METAS SF'!B23</f>
        <v>120</v>
      </c>
      <c r="I26" s="24" t="str">
        <f>+[1]SF!E32</f>
        <v>A</v>
      </c>
      <c r="J26" s="24">
        <f>'[2]METAS SF'!J23</f>
        <v>198</v>
      </c>
      <c r="K26" s="26">
        <f t="shared" si="3"/>
        <v>1.65</v>
      </c>
      <c r="L26" s="27" t="str">
        <f t="shared" si="0"/>
        <v>MUY ALTO</v>
      </c>
      <c r="M26" s="26">
        <f t="shared" si="11"/>
        <v>0.35</v>
      </c>
      <c r="N26" s="27" t="str">
        <f t="shared" si="1"/>
        <v>BAJO</v>
      </c>
      <c r="O26" s="26">
        <f t="shared" si="9"/>
        <v>0.5774999999999999</v>
      </c>
      <c r="P26" s="27" t="str">
        <f t="shared" si="2"/>
        <v>MEDIO</v>
      </c>
      <c r="Q26" s="28">
        <f t="shared" si="4"/>
        <v>7</v>
      </c>
      <c r="R26" s="28">
        <v>20</v>
      </c>
      <c r="S26" s="28">
        <f t="shared" si="10"/>
        <v>13</v>
      </c>
      <c r="T26" s="28">
        <v>1</v>
      </c>
      <c r="U26" s="28">
        <v>6</v>
      </c>
    </row>
    <row r="27" spans="1:21" ht="27" customHeight="1" x14ac:dyDescent="0.3">
      <c r="A27" s="29"/>
      <c r="B27" s="23" t="str">
        <f>+[1]SF!A33</f>
        <v xml:space="preserve">SF.PY.2.7. Promoción de la oferta académica institucional   </v>
      </c>
      <c r="C27" s="23"/>
      <c r="D27" s="24" t="str">
        <f>+[1]SF!F33</f>
        <v>GARZÓN</v>
      </c>
      <c r="E27" s="32" t="str">
        <f>+[1]SF!D32</f>
        <v xml:space="preserve"># Estudiantes </v>
      </c>
      <c r="F27" s="32">
        <f>+[1]SF!B33</f>
        <v>1013</v>
      </c>
      <c r="G27" s="32">
        <f>+[1]SF!C33</f>
        <v>1253</v>
      </c>
      <c r="H27" s="32">
        <f>'[2]METAS SF'!B24</f>
        <v>80</v>
      </c>
      <c r="I27" s="24" t="str">
        <f>+[1]SF!E33</f>
        <v>A</v>
      </c>
      <c r="J27" s="24">
        <f>'[2]METAS SF'!J24</f>
        <v>936</v>
      </c>
      <c r="K27" s="26">
        <f t="shared" si="3"/>
        <v>11.7</v>
      </c>
      <c r="L27" s="27" t="str">
        <f t="shared" si="0"/>
        <v>MUY ALTO</v>
      </c>
      <c r="M27" s="26">
        <f t="shared" si="11"/>
        <v>1.6</v>
      </c>
      <c r="N27" s="27" t="str">
        <f t="shared" si="1"/>
        <v>MUY ALTO</v>
      </c>
      <c r="O27" s="26">
        <f t="shared" si="9"/>
        <v>18.72</v>
      </c>
      <c r="P27" s="27" t="str">
        <f t="shared" si="2"/>
        <v>MUY ALTO</v>
      </c>
      <c r="Q27" s="28">
        <f t="shared" si="4"/>
        <v>16</v>
      </c>
      <c r="R27" s="28">
        <v>10</v>
      </c>
      <c r="S27" s="28">
        <f t="shared" si="10"/>
        <v>-6</v>
      </c>
      <c r="T27" s="28">
        <v>0</v>
      </c>
      <c r="U27" s="28">
        <v>16</v>
      </c>
    </row>
    <row r="28" spans="1:21" ht="27" customHeight="1" x14ac:dyDescent="0.3">
      <c r="A28" s="29"/>
      <c r="B28" s="23" t="str">
        <f>+[1]SF!A34</f>
        <v xml:space="preserve">SF.PY.2.7. Promoción de la oferta académica institucional   </v>
      </c>
      <c r="C28" s="23"/>
      <c r="D28" s="24" t="str">
        <f>+[1]SF!F34</f>
        <v>LA PLATA</v>
      </c>
      <c r="E28" s="32" t="str">
        <f>+[1]SF!D33</f>
        <v xml:space="preserve"># Estudiantes </v>
      </c>
      <c r="F28" s="32">
        <f>+[1]SF!B34</f>
        <v>782</v>
      </c>
      <c r="G28" s="32">
        <f>+[1]SF!C34</f>
        <v>992</v>
      </c>
      <c r="H28" s="32">
        <f>'[2]METAS SF'!B25</f>
        <v>70</v>
      </c>
      <c r="I28" s="24" t="str">
        <f>+[1]SF!E34</f>
        <v>A</v>
      </c>
      <c r="J28" s="24">
        <f>'[2]METAS SF'!J25</f>
        <v>337</v>
      </c>
      <c r="K28" s="26">
        <f>+J28/H28</f>
        <v>4.8142857142857141</v>
      </c>
      <c r="L28" s="27" t="str">
        <f t="shared" si="0"/>
        <v>MUY ALTO</v>
      </c>
      <c r="M28" s="26">
        <f t="shared" si="11"/>
        <v>0.4</v>
      </c>
      <c r="N28" s="27" t="str">
        <f t="shared" si="1"/>
        <v>BAJO</v>
      </c>
      <c r="O28" s="26">
        <f t="shared" si="9"/>
        <v>1.9257142857142857</v>
      </c>
      <c r="P28" s="27" t="str">
        <f t="shared" si="2"/>
        <v>MUY ALTO</v>
      </c>
      <c r="Q28" s="28">
        <f t="shared" si="4"/>
        <v>4</v>
      </c>
      <c r="R28" s="28">
        <v>10</v>
      </c>
      <c r="S28" s="28">
        <f t="shared" si="10"/>
        <v>6</v>
      </c>
      <c r="T28" s="28">
        <v>0</v>
      </c>
      <c r="U28" s="28">
        <v>4</v>
      </c>
    </row>
    <row r="29" spans="1:21" ht="30" customHeight="1" thickBot="1" x14ac:dyDescent="0.35">
      <c r="A29" s="29"/>
      <c r="B29" s="33" t="s">
        <v>22</v>
      </c>
      <c r="C29" s="33"/>
      <c r="D29" s="34"/>
      <c r="E29" s="34"/>
      <c r="F29" s="34"/>
      <c r="G29" s="34"/>
      <c r="H29" s="34"/>
      <c r="I29" s="34"/>
      <c r="J29" s="34"/>
      <c r="K29" s="35">
        <f>AVERAGE(K13:K28)</f>
        <v>1.183830357142857</v>
      </c>
      <c r="L29" s="27" t="str">
        <f t="shared" si="0"/>
        <v>MUY ALTO</v>
      </c>
      <c r="M29" s="35">
        <f>AVERAGE(M13:M28)</f>
        <v>0.22343750000000001</v>
      </c>
      <c r="N29" s="27" t="str">
        <f t="shared" si="1"/>
        <v>BAJO</v>
      </c>
      <c r="O29" s="35">
        <f>AVERAGE(O13:O28)</f>
        <v>1.3859399553571428</v>
      </c>
      <c r="P29" s="27" t="str">
        <f t="shared" si="2"/>
        <v>MUY ALTO</v>
      </c>
      <c r="Q29" s="36">
        <f>SUM(Q13:Q28)</f>
        <v>76</v>
      </c>
      <c r="R29" s="36">
        <f t="shared" ref="R29:U29" si="12">SUM(R13:R28)</f>
        <v>225</v>
      </c>
      <c r="S29" s="36">
        <f t="shared" si="12"/>
        <v>149</v>
      </c>
      <c r="T29" s="36">
        <f t="shared" si="12"/>
        <v>10</v>
      </c>
      <c r="U29" s="36">
        <f t="shared" si="12"/>
        <v>66</v>
      </c>
    </row>
    <row r="30" spans="1:21" ht="30" customHeight="1" x14ac:dyDescent="0.3">
      <c r="A30" s="29"/>
      <c r="B30" s="23" t="str">
        <f>+[1]SF!A41</f>
        <v>SF.PY.3.1. Formación de alto nivel en Doctorados</v>
      </c>
      <c r="C30" s="23"/>
      <c r="D30" s="24" t="str">
        <f>+[1]SF!F41</f>
        <v>NEIVA</v>
      </c>
      <c r="E30" s="32" t="str">
        <f>+[1]SF!D41</f>
        <v>DOCENTES</v>
      </c>
      <c r="F30" s="32">
        <f>+[1]SF!B41</f>
        <v>59</v>
      </c>
      <c r="G30" s="32">
        <f>+[1]SF!C41</f>
        <v>67</v>
      </c>
      <c r="H30" s="32">
        <f>'[2]METAS SF'!B26</f>
        <v>4</v>
      </c>
      <c r="I30" s="24" t="str">
        <f>+[1]SF!E41</f>
        <v>A</v>
      </c>
      <c r="J30" s="24">
        <f>'[2]METAS SF'!J26</f>
        <v>1</v>
      </c>
      <c r="K30" s="26">
        <f t="shared" si="3"/>
        <v>0.25</v>
      </c>
      <c r="L30" s="27" t="str">
        <f t="shared" si="0"/>
        <v>BAJO</v>
      </c>
      <c r="M30" s="26">
        <f t="shared" ref="M30:M34" si="13">+Q30/R30</f>
        <v>0.17136363636363636</v>
      </c>
      <c r="N30" s="27" t="str">
        <f t="shared" si="1"/>
        <v>MUY BAJO</v>
      </c>
      <c r="O30" s="26">
        <f t="shared" ref="O30:O34" si="14">+K30*M30</f>
        <v>4.2840909090909089E-2</v>
      </c>
      <c r="P30" s="27" t="str">
        <f t="shared" si="2"/>
        <v>MUY BAJO</v>
      </c>
      <c r="Q30" s="28">
        <f t="shared" si="4"/>
        <v>377</v>
      </c>
      <c r="R30" s="28">
        <v>2200</v>
      </c>
      <c r="S30" s="28">
        <f t="shared" ref="S30:S34" si="15">+R30-Q30</f>
        <v>1823</v>
      </c>
      <c r="T30" s="28">
        <v>328</v>
      </c>
      <c r="U30" s="28">
        <v>49</v>
      </c>
    </row>
    <row r="31" spans="1:21" ht="30" customHeight="1" x14ac:dyDescent="0.3">
      <c r="A31" s="29"/>
      <c r="B31" s="23" t="str">
        <f>+[1]SF!A42</f>
        <v xml:space="preserve">SF.PY.3.2.  Estudios postdoctorales </v>
      </c>
      <c r="C31" s="23"/>
      <c r="D31" s="24" t="str">
        <f>+[1]SF!F42</f>
        <v>NEIVA</v>
      </c>
      <c r="E31" s="32" t="str">
        <f>+[1]SF!D42</f>
        <v>DOCENTES</v>
      </c>
      <c r="F31" s="32">
        <f>+[1]SF!B42</f>
        <v>0</v>
      </c>
      <c r="G31" s="32">
        <f>+[1]SF!C42</f>
        <v>8</v>
      </c>
      <c r="H31" s="32">
        <f>'[2]METAS SF'!B27</f>
        <v>3</v>
      </c>
      <c r="I31" s="24" t="str">
        <f>+[1]SF!E42</f>
        <v>A</v>
      </c>
      <c r="J31" s="24">
        <f>'[2]METAS SF'!J27</f>
        <v>0</v>
      </c>
      <c r="K31" s="26">
        <f t="shared" si="3"/>
        <v>0</v>
      </c>
      <c r="L31" s="27" t="str">
        <f t="shared" si="0"/>
        <v>MUY BAJO</v>
      </c>
      <c r="M31" s="26">
        <f t="shared" si="13"/>
        <v>0</v>
      </c>
      <c r="N31" s="27" t="str">
        <f t="shared" si="1"/>
        <v>MUY BAJO</v>
      </c>
      <c r="O31" s="26">
        <f t="shared" si="14"/>
        <v>0</v>
      </c>
      <c r="P31" s="27" t="str">
        <f t="shared" si="2"/>
        <v>MUY BAJO</v>
      </c>
      <c r="Q31" s="28">
        <f t="shared" si="4"/>
        <v>0</v>
      </c>
      <c r="R31" s="28">
        <v>90</v>
      </c>
      <c r="S31" s="28">
        <f t="shared" si="15"/>
        <v>90</v>
      </c>
      <c r="T31" s="28">
        <v>0</v>
      </c>
      <c r="U31" s="28">
        <v>0</v>
      </c>
    </row>
    <row r="32" spans="1:21" ht="40.950000000000003" customHeight="1" x14ac:dyDescent="0.3">
      <c r="A32" s="29"/>
      <c r="B32" s="23" t="str">
        <f>+[1]SF!A43</f>
        <v>SF.PY.3.3. Capacitación y actualización individual y colectiva en pedagogías, didácticas, estudios sociales, culturales y estéticos</v>
      </c>
      <c r="C32" s="23"/>
      <c r="D32" s="24" t="str">
        <f>+[1]SF!F43</f>
        <v>NEIVA</v>
      </c>
      <c r="E32" s="32" t="str">
        <f>+[1]SF!D43</f>
        <v>DOCENTES</v>
      </c>
      <c r="F32" s="32">
        <f>+[1]SF!B43</f>
        <v>350</v>
      </c>
      <c r="G32" s="32">
        <f>+[1]SF!C43</f>
        <v>350</v>
      </c>
      <c r="H32" s="32">
        <f>'[2]METAS SF'!B28</f>
        <v>350</v>
      </c>
      <c r="I32" s="24" t="str">
        <f>+[1]SF!E43</f>
        <v>S</v>
      </c>
      <c r="J32" s="24">
        <f>'[2]METAS SF'!J28</f>
        <v>157</v>
      </c>
      <c r="K32" s="26">
        <f t="shared" si="3"/>
        <v>0.44857142857142857</v>
      </c>
      <c r="L32" s="27" t="str">
        <f t="shared" si="0"/>
        <v>MEDIO</v>
      </c>
      <c r="M32" s="26">
        <f t="shared" si="13"/>
        <v>0.30891719745222929</v>
      </c>
      <c r="N32" s="27" t="str">
        <f t="shared" si="1"/>
        <v>BAJO</v>
      </c>
      <c r="O32" s="26">
        <f t="shared" si="14"/>
        <v>0.13857142857142857</v>
      </c>
      <c r="P32" s="27" t="str">
        <f t="shared" si="2"/>
        <v>MUY BAJO</v>
      </c>
      <c r="Q32" s="28">
        <f t="shared" si="4"/>
        <v>194</v>
      </c>
      <c r="R32" s="28">
        <v>628</v>
      </c>
      <c r="S32" s="28">
        <f t="shared" si="15"/>
        <v>434</v>
      </c>
      <c r="T32" s="28">
        <v>101</v>
      </c>
      <c r="U32" s="28">
        <v>93</v>
      </c>
    </row>
    <row r="33" spans="1:21" ht="30" customHeight="1" x14ac:dyDescent="0.3">
      <c r="A33" s="29"/>
      <c r="B33" s="23" t="str">
        <f>+[1]SF!A44</f>
        <v>SF.PY.3.4. Capacitación en lenguas extranjeras</v>
      </c>
      <c r="C33" s="23"/>
      <c r="D33" s="24" t="str">
        <f>+[1]SF!F44</f>
        <v>NEIVA</v>
      </c>
      <c r="E33" s="32" t="str">
        <f>+[1]SF!D44</f>
        <v>DOCENTES</v>
      </c>
      <c r="F33" s="32">
        <f>+[1]SF!B44</f>
        <v>70</v>
      </c>
      <c r="G33" s="32">
        <f>+[1]SF!C44</f>
        <v>70</v>
      </c>
      <c r="H33" s="32">
        <f>'[2]METAS SF'!B29</f>
        <v>70</v>
      </c>
      <c r="I33" s="24" t="str">
        <f>+[1]SF!E44</f>
        <v>A</v>
      </c>
      <c r="J33" s="24">
        <f>'[2]METAS SF'!J29</f>
        <v>44</v>
      </c>
      <c r="K33" s="26">
        <f t="shared" si="3"/>
        <v>0.62857142857142856</v>
      </c>
      <c r="L33" s="27" t="str">
        <f t="shared" si="0"/>
        <v>ALTO</v>
      </c>
      <c r="M33" s="26">
        <f t="shared" si="13"/>
        <v>0.125</v>
      </c>
      <c r="N33" s="27" t="str">
        <f t="shared" si="1"/>
        <v>MUY BAJO</v>
      </c>
      <c r="O33" s="26">
        <f t="shared" si="14"/>
        <v>7.857142857142857E-2</v>
      </c>
      <c r="P33" s="27" t="str">
        <f t="shared" si="2"/>
        <v>MUY BAJO</v>
      </c>
      <c r="Q33" s="28">
        <f t="shared" si="4"/>
        <v>10</v>
      </c>
      <c r="R33" s="28">
        <v>80</v>
      </c>
      <c r="S33" s="28">
        <f t="shared" si="15"/>
        <v>70</v>
      </c>
      <c r="T33" s="28">
        <v>6</v>
      </c>
      <c r="U33" s="28">
        <v>4</v>
      </c>
    </row>
    <row r="34" spans="1:21" ht="43.95" customHeight="1" x14ac:dyDescent="0.3">
      <c r="A34" s="29"/>
      <c r="B34" s="23" t="str">
        <f>+[1]SF!A45</f>
        <v>SF.PY.3.5 Escuela de formación pedagógica</v>
      </c>
      <c r="C34" s="23"/>
      <c r="D34" s="24" t="str">
        <f>+[1]SF!F45</f>
        <v>NEIVA</v>
      </c>
      <c r="E34" s="32" t="str">
        <f>+[1]SF!D45</f>
        <v>DOCENTES</v>
      </c>
      <c r="F34" s="32">
        <f>+[1]SF!B45</f>
        <v>0</v>
      </c>
      <c r="G34" s="32">
        <f>+[1]SF!C45</f>
        <v>150</v>
      </c>
      <c r="H34" s="32">
        <f>'[2]METAS SF'!B30</f>
        <v>50</v>
      </c>
      <c r="I34" s="24" t="str">
        <f>+[1]SF!E45</f>
        <v>A</v>
      </c>
      <c r="J34" s="24">
        <f>'[2]METAS SF'!J30</f>
        <v>354</v>
      </c>
      <c r="K34" s="26">
        <f t="shared" si="3"/>
        <v>7.08</v>
      </c>
      <c r="L34" s="27" t="str">
        <f t="shared" si="0"/>
        <v>MUY ALTO</v>
      </c>
      <c r="M34" s="26">
        <f t="shared" si="13"/>
        <v>0.28999999999999998</v>
      </c>
      <c r="N34" s="27" t="str">
        <f t="shared" si="1"/>
        <v>BAJO</v>
      </c>
      <c r="O34" s="26">
        <f t="shared" si="14"/>
        <v>2.0531999999999999</v>
      </c>
      <c r="P34" s="27" t="str">
        <f t="shared" si="2"/>
        <v>MUY ALTO</v>
      </c>
      <c r="Q34" s="28">
        <f t="shared" si="4"/>
        <v>29</v>
      </c>
      <c r="R34" s="28">
        <v>100</v>
      </c>
      <c r="S34" s="28">
        <f t="shared" si="15"/>
        <v>71</v>
      </c>
      <c r="T34" s="28">
        <v>0</v>
      </c>
      <c r="U34" s="28">
        <v>29</v>
      </c>
    </row>
    <row r="35" spans="1:21" ht="30" customHeight="1" thickBot="1" x14ac:dyDescent="0.35">
      <c r="A35" s="29"/>
      <c r="B35" s="33" t="s">
        <v>23</v>
      </c>
      <c r="C35" s="33"/>
      <c r="D35" s="34"/>
      <c r="E35" s="34"/>
      <c r="F35" s="34"/>
      <c r="G35" s="34"/>
      <c r="H35" s="34"/>
      <c r="I35" s="34"/>
      <c r="J35" s="34"/>
      <c r="K35" s="35">
        <f>AVERAGE(K30:K34)</f>
        <v>1.6814285714285713</v>
      </c>
      <c r="L35" s="27" t="str">
        <f t="shared" si="0"/>
        <v>MUY ALTO</v>
      </c>
      <c r="M35" s="35">
        <f>AVERAGE(M30:M34)</f>
        <v>0.1790561667631731</v>
      </c>
      <c r="N35" s="27" t="str">
        <f t="shared" si="1"/>
        <v>MUY BAJO</v>
      </c>
      <c r="O35" s="35">
        <f>AVERAGE(O30:O34)</f>
        <v>0.46263675324675324</v>
      </c>
      <c r="P35" s="27" t="str">
        <f t="shared" si="2"/>
        <v>MEDIO</v>
      </c>
      <c r="Q35" s="36">
        <f>SUM(Q30:Q34)</f>
        <v>610</v>
      </c>
      <c r="R35" s="36">
        <f t="shared" ref="R35:U35" si="16">SUM(R30:R34)</f>
        <v>3098</v>
      </c>
      <c r="S35" s="36">
        <f t="shared" si="16"/>
        <v>2488</v>
      </c>
      <c r="T35" s="36">
        <f t="shared" si="16"/>
        <v>435</v>
      </c>
      <c r="U35" s="36">
        <f t="shared" si="16"/>
        <v>175</v>
      </c>
    </row>
    <row r="36" spans="1:21" ht="40.950000000000003" customHeight="1" x14ac:dyDescent="0.3">
      <c r="A36" s="29"/>
      <c r="B36" s="23" t="str">
        <f>+[1]SF!A52</f>
        <v>SF.PY.4.1. Procesos de autoevaluación de programas de pregrado y postgrado</v>
      </c>
      <c r="C36" s="23"/>
      <c r="D36" s="24" t="str">
        <f>+[1]SF!F41</f>
        <v>NEIVA</v>
      </c>
      <c r="E36" s="32" t="str">
        <f>+[1]SF!D52</f>
        <v>PROGRAMAS ACADÉMICOS</v>
      </c>
      <c r="F36" s="32">
        <f>+[1]SF!B52</f>
        <v>73</v>
      </c>
      <c r="G36" s="32">
        <f>+[1]SF!C52</f>
        <v>73</v>
      </c>
      <c r="H36" s="25">
        <f>'[2]METAS SF'!B31</f>
        <v>75</v>
      </c>
      <c r="I36" s="24" t="str">
        <f>+[1]SF!E52</f>
        <v>S</v>
      </c>
      <c r="J36" s="24">
        <f>'[2]METAS SF'!J31</f>
        <v>50</v>
      </c>
      <c r="K36" s="26">
        <f t="shared" si="3"/>
        <v>0.66666666666666663</v>
      </c>
      <c r="L36" s="27" t="str">
        <f t="shared" si="0"/>
        <v>ALTO</v>
      </c>
      <c r="M36" s="26">
        <f>+Q36/R36</f>
        <v>1.7666666666666666</v>
      </c>
      <c r="N36" s="27" t="str">
        <f t="shared" si="1"/>
        <v>MUY ALTO</v>
      </c>
      <c r="O36" s="26">
        <f>+K36*M36</f>
        <v>1.1777777777777776</v>
      </c>
      <c r="P36" s="27" t="str">
        <f t="shared" si="2"/>
        <v>MUY ALTO</v>
      </c>
      <c r="Q36" s="28">
        <f t="shared" si="4"/>
        <v>265</v>
      </c>
      <c r="R36" s="28">
        <v>150</v>
      </c>
      <c r="S36" s="28">
        <f t="shared" ref="S36:S38" si="17">+R36-Q36</f>
        <v>-115</v>
      </c>
      <c r="T36" s="28">
        <v>116</v>
      </c>
      <c r="U36" s="28">
        <v>149</v>
      </c>
    </row>
    <row r="37" spans="1:21" ht="46.95" customHeight="1" x14ac:dyDescent="0.3">
      <c r="A37" s="29"/>
      <c r="B37" s="23" t="str">
        <f>+[1]SF!A53</f>
        <v>SF.PY.4.2. Actualización curricular pertinente y coherente con el PEU, PEF, PEP.</v>
      </c>
      <c r="C37" s="23"/>
      <c r="D37" s="24" t="str">
        <f>+[1]SF!F42</f>
        <v>NEIVA</v>
      </c>
      <c r="E37" s="32" t="str">
        <f>+[1]SF!D53</f>
        <v>PROGRAMAS ACADÉMICOS</v>
      </c>
      <c r="F37" s="32">
        <f>+[1]SF!B53</f>
        <v>73</v>
      </c>
      <c r="G37" s="32">
        <f>+[1]SF!C53</f>
        <v>73</v>
      </c>
      <c r="H37" s="25">
        <f>'[2]METAS SF'!B32</f>
        <v>75</v>
      </c>
      <c r="I37" s="24" t="str">
        <f>+[1]SF!E53</f>
        <v>S</v>
      </c>
      <c r="J37" s="24">
        <f>'[2]METAS SF'!J32</f>
        <v>49</v>
      </c>
      <c r="K37" s="26">
        <f t="shared" si="3"/>
        <v>0.65333333333333332</v>
      </c>
      <c r="L37" s="27" t="str">
        <f t="shared" si="0"/>
        <v>ALTO</v>
      </c>
      <c r="M37" s="26">
        <f>+Q37/R37</f>
        <v>0.6470588235294118</v>
      </c>
      <c r="N37" s="27" t="str">
        <f t="shared" si="1"/>
        <v>ALTO</v>
      </c>
      <c r="O37" s="26">
        <f t="shared" ref="O37:O38" si="18">+K37*M37</f>
        <v>0.42274509803921573</v>
      </c>
      <c r="P37" s="27" t="str">
        <f t="shared" si="2"/>
        <v>MEDIO</v>
      </c>
      <c r="Q37" s="28">
        <f t="shared" si="4"/>
        <v>33</v>
      </c>
      <c r="R37" s="28">
        <v>51</v>
      </c>
      <c r="S37" s="28">
        <f t="shared" si="17"/>
        <v>18</v>
      </c>
      <c r="T37" s="28">
        <v>13</v>
      </c>
      <c r="U37" s="28">
        <v>20</v>
      </c>
    </row>
    <row r="38" spans="1:21" ht="73.95" customHeight="1" x14ac:dyDescent="0.3">
      <c r="A38" s="29"/>
      <c r="B38" s="23" t="str">
        <f>+[1]SF!A54</f>
        <v>SF.PY.4.3. Procesos de autoevaluacion y mejoramiento de la calidad para la renovacion de  acreditacion de alta calidad institucional</v>
      </c>
      <c r="C38" s="23"/>
      <c r="D38" s="24" t="str">
        <f>+[1]SF!F43</f>
        <v>NEIVA</v>
      </c>
      <c r="E38" s="32" t="str">
        <f>+[1]SF!D54</f>
        <v>RESOLUCIÓN ACREDITACIÓN</v>
      </c>
      <c r="F38" s="32">
        <f>+[1]SF!B54</f>
        <v>1</v>
      </c>
      <c r="G38" s="32">
        <f>+[1]SF!C54</f>
        <v>1</v>
      </c>
      <c r="H38" s="25">
        <f>'[2]METAS SF'!B33</f>
        <v>1</v>
      </c>
      <c r="I38" s="24">
        <f>+[1]SF!E54</f>
        <v>0</v>
      </c>
      <c r="J38" s="32">
        <f>'[2]METAS SF'!J33</f>
        <v>1</v>
      </c>
      <c r="K38" s="26">
        <f t="shared" si="3"/>
        <v>1</v>
      </c>
      <c r="L38" s="27" t="str">
        <f t="shared" si="0"/>
        <v>MUY ALTO</v>
      </c>
      <c r="M38" s="26">
        <f>+Q38/R38</f>
        <v>1.1868131868131868</v>
      </c>
      <c r="N38" s="27" t="str">
        <f t="shared" si="1"/>
        <v>MUY ALTO</v>
      </c>
      <c r="O38" s="26">
        <f t="shared" si="18"/>
        <v>1.1868131868131868</v>
      </c>
      <c r="P38" s="27" t="str">
        <f t="shared" si="2"/>
        <v>MUY ALTO</v>
      </c>
      <c r="Q38" s="28">
        <f t="shared" si="4"/>
        <v>108</v>
      </c>
      <c r="R38" s="28">
        <v>91</v>
      </c>
      <c r="S38" s="28">
        <f t="shared" si="17"/>
        <v>-17</v>
      </c>
      <c r="T38" s="28">
        <v>46</v>
      </c>
      <c r="U38" s="28">
        <v>62</v>
      </c>
    </row>
    <row r="39" spans="1:21" ht="27" customHeight="1" thickBot="1" x14ac:dyDescent="0.35">
      <c r="A39" s="29"/>
      <c r="B39" s="33" t="s">
        <v>24</v>
      </c>
      <c r="C39" s="33"/>
      <c r="D39" s="34"/>
      <c r="E39" s="34"/>
      <c r="F39" s="34"/>
      <c r="G39" s="34"/>
      <c r="H39" s="34"/>
      <c r="I39" s="34"/>
      <c r="J39" s="34"/>
      <c r="K39" s="35">
        <f>AVERAGE(K36:K38)</f>
        <v>0.77333333333333332</v>
      </c>
      <c r="L39" s="27" t="str">
        <f t="shared" si="0"/>
        <v>ALTO</v>
      </c>
      <c r="M39" s="35">
        <f>AVERAGE(M36:M38)</f>
        <v>1.2001795590030884</v>
      </c>
      <c r="N39" s="27" t="str">
        <f t="shared" si="1"/>
        <v>MUY ALTO</v>
      </c>
      <c r="O39" s="35">
        <f>AVERAGE(O36:O38)</f>
        <v>0.92911202087672662</v>
      </c>
      <c r="P39" s="27" t="str">
        <f t="shared" si="2"/>
        <v>MUY ALTO</v>
      </c>
      <c r="Q39" s="36">
        <f>SUM(Q36:Q38)</f>
        <v>406</v>
      </c>
      <c r="R39" s="36">
        <f t="shared" ref="R39:U39" si="19">SUM(R36:R38)</f>
        <v>292</v>
      </c>
      <c r="S39" s="36">
        <f t="shared" si="19"/>
        <v>-114</v>
      </c>
      <c r="T39" s="36">
        <f t="shared" si="19"/>
        <v>175</v>
      </c>
      <c r="U39" s="36">
        <f t="shared" si="19"/>
        <v>231</v>
      </c>
    </row>
    <row r="40" spans="1:21" ht="39" customHeight="1" x14ac:dyDescent="0.3">
      <c r="A40" s="29"/>
      <c r="B40" s="23" t="str">
        <f>+[1]SF!A61</f>
        <v>SF.PY.5.1.  Diseño y puesta en marcha de la politica de relevo generacional</v>
      </c>
      <c r="C40" s="23"/>
      <c r="D40" s="24" t="str">
        <f>+[1]SF!F61</f>
        <v>GLOBAL</v>
      </c>
      <c r="E40" s="32" t="str">
        <f>+[1]SF!D61</f>
        <v>DOCUMENTO DE POLÍTICA</v>
      </c>
      <c r="F40" s="32">
        <f>+[1]SF!B61</f>
        <v>0</v>
      </c>
      <c r="G40" s="32">
        <f>+[1]SF!C61</f>
        <v>1</v>
      </c>
      <c r="H40" s="38">
        <f>'[2]METAS SF'!B34</f>
        <v>0.25</v>
      </c>
      <c r="I40" s="24" t="str">
        <f>+[1]SF!E61</f>
        <v>S</v>
      </c>
      <c r="J40" s="24">
        <f>'[2]METAS SF'!J34</f>
        <v>0.25</v>
      </c>
      <c r="K40" s="26">
        <f t="shared" si="3"/>
        <v>1</v>
      </c>
      <c r="L40" s="27" t="str">
        <f t="shared" si="0"/>
        <v>MUY ALTO</v>
      </c>
      <c r="M40" s="26">
        <f>+Q40/R40</f>
        <v>0</v>
      </c>
      <c r="N40" s="27" t="str">
        <f t="shared" si="1"/>
        <v>MUY BAJO</v>
      </c>
      <c r="O40" s="26">
        <f t="shared" ref="O40:O47" si="20">+K40*M40</f>
        <v>0</v>
      </c>
      <c r="P40" s="27" t="str">
        <f t="shared" si="2"/>
        <v>MUY BAJO</v>
      </c>
      <c r="Q40" s="28">
        <f t="shared" si="4"/>
        <v>0</v>
      </c>
      <c r="R40" s="28">
        <v>20</v>
      </c>
      <c r="S40" s="28">
        <f t="shared" ref="S40" si="21">+R40-Q40</f>
        <v>20</v>
      </c>
      <c r="T40" s="28">
        <v>0</v>
      </c>
      <c r="U40" s="28">
        <v>0</v>
      </c>
    </row>
    <row r="41" spans="1:21" ht="27" customHeight="1" thickBot="1" x14ac:dyDescent="0.35">
      <c r="A41" s="29"/>
      <c r="B41" s="33" t="s">
        <v>25</v>
      </c>
      <c r="C41" s="33"/>
      <c r="D41" s="34"/>
      <c r="E41" s="34"/>
      <c r="F41" s="34"/>
      <c r="G41" s="34"/>
      <c r="H41" s="34"/>
      <c r="I41" s="34"/>
      <c r="J41" s="34"/>
      <c r="K41" s="35">
        <f>AVERAGE(K40)</f>
        <v>1</v>
      </c>
      <c r="L41" s="27" t="str">
        <f t="shared" si="0"/>
        <v>MUY ALTO</v>
      </c>
      <c r="M41" s="35">
        <f>AVERAGE(M40)</f>
        <v>0</v>
      </c>
      <c r="N41" s="27" t="str">
        <f t="shared" si="1"/>
        <v>MUY BAJO</v>
      </c>
      <c r="O41" s="35">
        <f>AVERAGE(O40)</f>
        <v>0</v>
      </c>
      <c r="P41" s="27" t="str">
        <f t="shared" si="2"/>
        <v>MUY BAJO</v>
      </c>
      <c r="Q41" s="36">
        <f t="shared" ref="Q41:U41" si="22">SUM(Q40)</f>
        <v>0</v>
      </c>
      <c r="R41" s="36">
        <f t="shared" si="22"/>
        <v>20</v>
      </c>
      <c r="S41" s="36">
        <f t="shared" si="22"/>
        <v>20</v>
      </c>
      <c r="T41" s="36">
        <f t="shared" si="22"/>
        <v>0</v>
      </c>
      <c r="U41" s="36">
        <f t="shared" si="22"/>
        <v>0</v>
      </c>
    </row>
    <row r="42" spans="1:21" ht="27" customHeight="1" x14ac:dyDescent="0.3">
      <c r="A42" s="29"/>
      <c r="B42" s="23" t="str">
        <f>+[1]SF!A68</f>
        <v xml:space="preserve">SF.PY.6.1. Portal y Observatorio Laboral, para enlace laboral y orientar proyectos de emprendimiento. </v>
      </c>
      <c r="C42" s="23"/>
      <c r="D42" s="24" t="str">
        <f>+[1]SF!F68</f>
        <v>GLOBAL</v>
      </c>
      <c r="E42" s="32" t="str">
        <f>+[1]SF!D68</f>
        <v>PORTAL</v>
      </c>
      <c r="F42" s="32">
        <f>+[1]SF!B68</f>
        <v>1</v>
      </c>
      <c r="G42" s="32">
        <f>+[1]SF!C68</f>
        <v>1</v>
      </c>
      <c r="H42" s="25">
        <f>'[2]METAS SF'!B35</f>
        <v>1</v>
      </c>
      <c r="I42" s="24" t="str">
        <f>+[1]SF!E68</f>
        <v>S</v>
      </c>
      <c r="J42" s="24">
        <f>'[2]METAS SF'!J35</f>
        <v>1</v>
      </c>
      <c r="K42" s="26">
        <f t="shared" si="3"/>
        <v>1</v>
      </c>
      <c r="L42" s="27" t="str">
        <f t="shared" si="0"/>
        <v>MUY ALTO</v>
      </c>
      <c r="M42" s="26">
        <f t="shared" ref="M42:M47" si="23">+Q42/R42</f>
        <v>0.83333333333333337</v>
      </c>
      <c r="N42" s="27" t="str">
        <f t="shared" si="1"/>
        <v>MUY ALTO</v>
      </c>
      <c r="O42" s="26">
        <f t="shared" si="20"/>
        <v>0.83333333333333337</v>
      </c>
      <c r="P42" s="27" t="str">
        <f t="shared" si="2"/>
        <v>MUY ALTO</v>
      </c>
      <c r="Q42" s="28">
        <f t="shared" si="4"/>
        <v>15</v>
      </c>
      <c r="R42" s="28">
        <v>18</v>
      </c>
      <c r="S42" s="28">
        <f t="shared" ref="S42:S47" si="24">+R42-Q42</f>
        <v>3</v>
      </c>
      <c r="T42" s="28">
        <v>15</v>
      </c>
      <c r="U42" s="28">
        <v>0</v>
      </c>
    </row>
    <row r="43" spans="1:21" ht="27" customHeight="1" x14ac:dyDescent="0.3">
      <c r="A43" s="29"/>
      <c r="B43" s="23" t="str">
        <f>+[1]SF!A69</f>
        <v>SF.PY.6.2. Programa de encuentros de graduados</v>
      </c>
      <c r="C43" s="23"/>
      <c r="D43" s="24" t="str">
        <f>+[1]SF!F69</f>
        <v>NEIVA</v>
      </c>
      <c r="E43" s="32" t="str">
        <f>+[1]SF!D69</f>
        <v>ENCUENTROS</v>
      </c>
      <c r="F43" s="32">
        <f>+[1]SF!B69</f>
        <v>0</v>
      </c>
      <c r="G43" s="32">
        <f>+[1]SF!C69</f>
        <v>6</v>
      </c>
      <c r="H43" s="25">
        <f>'[2]METAS SF'!B36</f>
        <v>2</v>
      </c>
      <c r="I43" s="24" t="str">
        <f>+[1]SF!E69</f>
        <v>S</v>
      </c>
      <c r="J43" s="24">
        <f>'[2]METAS SF'!J36</f>
        <v>0</v>
      </c>
      <c r="K43" s="26">
        <f t="shared" si="3"/>
        <v>0</v>
      </c>
      <c r="L43" s="27" t="str">
        <f t="shared" si="0"/>
        <v>MUY BAJO</v>
      </c>
      <c r="M43" s="26">
        <f t="shared" si="23"/>
        <v>0.35</v>
      </c>
      <c r="N43" s="27" t="str">
        <f t="shared" si="1"/>
        <v>BAJO</v>
      </c>
      <c r="O43" s="26">
        <f t="shared" si="20"/>
        <v>0</v>
      </c>
      <c r="P43" s="27" t="str">
        <f t="shared" si="2"/>
        <v>MUY BAJO</v>
      </c>
      <c r="Q43" s="28">
        <f t="shared" si="4"/>
        <v>7</v>
      </c>
      <c r="R43" s="28">
        <v>20</v>
      </c>
      <c r="S43" s="28">
        <f t="shared" si="24"/>
        <v>13</v>
      </c>
      <c r="T43" s="28">
        <v>6</v>
      </c>
      <c r="U43" s="28">
        <v>1</v>
      </c>
    </row>
    <row r="44" spans="1:21" ht="27" customHeight="1" x14ac:dyDescent="0.3">
      <c r="A44" s="29"/>
      <c r="B44" s="23" t="str">
        <f>+[1]SF!A70</f>
        <v>SF.PY.6.2. Programa de encuentros de graduados</v>
      </c>
      <c r="C44" s="23"/>
      <c r="D44" s="24" t="str">
        <f>+[1]SF!F70</f>
        <v>GARZÓN</v>
      </c>
      <c r="E44" s="32" t="str">
        <f>+[1]SF!D70</f>
        <v>ENCUENTROS</v>
      </c>
      <c r="F44" s="32">
        <f>+[1]SF!B70</f>
        <v>0</v>
      </c>
      <c r="G44" s="32">
        <f>+[1]SF!C70</f>
        <v>3</v>
      </c>
      <c r="H44" s="25">
        <f>'[2]METAS SF'!B37</f>
        <v>1</v>
      </c>
      <c r="I44" s="24" t="str">
        <f>+[1]SF!E70</f>
        <v>S</v>
      </c>
      <c r="J44" s="24">
        <f>'[2]METAS SF'!J37</f>
        <v>1</v>
      </c>
      <c r="K44" s="26">
        <f t="shared" si="3"/>
        <v>1</v>
      </c>
      <c r="L44" s="27" t="str">
        <f t="shared" si="0"/>
        <v>MUY ALTO</v>
      </c>
      <c r="M44" s="26">
        <f t="shared" si="23"/>
        <v>0</v>
      </c>
      <c r="N44" s="27" t="str">
        <f t="shared" si="1"/>
        <v>MUY BAJO</v>
      </c>
      <c r="O44" s="26">
        <f t="shared" si="20"/>
        <v>0</v>
      </c>
      <c r="P44" s="27" t="str">
        <f t="shared" si="2"/>
        <v>MUY BAJO</v>
      </c>
      <c r="Q44" s="28">
        <f t="shared" si="4"/>
        <v>0</v>
      </c>
      <c r="R44" s="28">
        <v>8</v>
      </c>
      <c r="S44" s="28">
        <f t="shared" si="24"/>
        <v>8</v>
      </c>
      <c r="T44" s="28">
        <v>0</v>
      </c>
      <c r="U44" s="28">
        <v>0</v>
      </c>
    </row>
    <row r="45" spans="1:21" ht="27" customHeight="1" x14ac:dyDescent="0.3">
      <c r="A45" s="29"/>
      <c r="B45" s="23" t="str">
        <f>+[1]SF!A71</f>
        <v>SF.PY.6.2. Programa de encuentros de graduados</v>
      </c>
      <c r="C45" s="23"/>
      <c r="D45" s="24" t="str">
        <f>+[1]SF!F71</f>
        <v>LA PLATA</v>
      </c>
      <c r="E45" s="32" t="str">
        <f>+[1]SF!D71</f>
        <v>ENCUENTROS</v>
      </c>
      <c r="F45" s="32">
        <f>+[1]SF!B71</f>
        <v>0</v>
      </c>
      <c r="G45" s="32">
        <f>+[1]SF!C71</f>
        <v>3</v>
      </c>
      <c r="H45" s="25">
        <f>'[2]METAS SF'!B38</f>
        <v>1</v>
      </c>
      <c r="I45" s="24" t="str">
        <f>+[1]SF!E71</f>
        <v>S</v>
      </c>
      <c r="J45" s="24">
        <f>'[2]METAS SF'!J38</f>
        <v>0</v>
      </c>
      <c r="K45" s="26">
        <f t="shared" si="3"/>
        <v>0</v>
      </c>
      <c r="L45" s="27" t="str">
        <f t="shared" si="0"/>
        <v>MUY BAJO</v>
      </c>
      <c r="M45" s="26">
        <f t="shared" si="23"/>
        <v>0</v>
      </c>
      <c r="N45" s="27" t="str">
        <f t="shared" si="1"/>
        <v>MUY BAJO</v>
      </c>
      <c r="O45" s="26">
        <f t="shared" si="20"/>
        <v>0</v>
      </c>
      <c r="P45" s="27" t="str">
        <f t="shared" si="2"/>
        <v>MUY BAJO</v>
      </c>
      <c r="Q45" s="28">
        <f t="shared" si="4"/>
        <v>0</v>
      </c>
      <c r="R45" s="28">
        <v>8</v>
      </c>
      <c r="S45" s="28">
        <f t="shared" si="24"/>
        <v>8</v>
      </c>
      <c r="T45" s="28">
        <v>0</v>
      </c>
      <c r="U45" s="28">
        <v>0</v>
      </c>
    </row>
    <row r="46" spans="1:21" ht="27" customHeight="1" x14ac:dyDescent="0.3">
      <c r="A46" s="29"/>
      <c r="B46" s="23" t="str">
        <f>+[1]SF!A72</f>
        <v>SF.PY.6.2. Programa de encuentros de graduados</v>
      </c>
      <c r="C46" s="23"/>
      <c r="D46" s="24" t="str">
        <f>+[1]SF!F72</f>
        <v>PTITALITO</v>
      </c>
      <c r="E46" s="32" t="str">
        <f>+[1]SF!D72</f>
        <v>ENCUENTROS</v>
      </c>
      <c r="F46" s="32">
        <f>+[1]SF!B72</f>
        <v>0</v>
      </c>
      <c r="G46" s="32">
        <f>+[1]SF!C72</f>
        <v>3</v>
      </c>
      <c r="H46" s="25">
        <f>'[2]METAS SF'!B39</f>
        <v>1</v>
      </c>
      <c r="I46" s="24" t="str">
        <f>+[1]SF!E72</f>
        <v>S</v>
      </c>
      <c r="J46" s="24">
        <f>'[2]METAS SF'!J39</f>
        <v>0</v>
      </c>
      <c r="K46" s="26">
        <f t="shared" si="3"/>
        <v>0</v>
      </c>
      <c r="L46" s="27" t="str">
        <f t="shared" si="0"/>
        <v>MUY BAJO</v>
      </c>
      <c r="M46" s="26">
        <f t="shared" si="23"/>
        <v>0</v>
      </c>
      <c r="N46" s="27" t="str">
        <f t="shared" si="1"/>
        <v>MUY BAJO</v>
      </c>
      <c r="O46" s="26">
        <f t="shared" si="20"/>
        <v>0</v>
      </c>
      <c r="P46" s="27" t="str">
        <f t="shared" si="2"/>
        <v>MUY BAJO</v>
      </c>
      <c r="Q46" s="28">
        <f t="shared" si="4"/>
        <v>0</v>
      </c>
      <c r="R46" s="28">
        <v>8</v>
      </c>
      <c r="S46" s="28">
        <f t="shared" si="24"/>
        <v>8</v>
      </c>
      <c r="T46" s="28">
        <v>0</v>
      </c>
      <c r="U46" s="28">
        <v>0</v>
      </c>
    </row>
    <row r="47" spans="1:21" ht="27" customHeight="1" x14ac:dyDescent="0.3">
      <c r="A47" s="29"/>
      <c r="B47" s="23" t="str">
        <f>+[1]SF!A73</f>
        <v>SF.PY.6.3. Programa de seguimiento a graduados</v>
      </c>
      <c r="C47" s="23"/>
      <c r="D47" s="24" t="str">
        <f>+[1]SF!F73</f>
        <v>GLOBAL</v>
      </c>
      <c r="E47" s="32" t="str">
        <f>+[1]SF!D73</f>
        <v>GRADUADOS</v>
      </c>
      <c r="F47" s="32">
        <f>+[1]SF!B73</f>
        <v>0</v>
      </c>
      <c r="G47" s="32">
        <f>+[1]SF!C73</f>
        <v>1280</v>
      </c>
      <c r="H47" s="25">
        <f>'[2]METAS SF'!B40</f>
        <v>1280</v>
      </c>
      <c r="I47" s="24" t="str">
        <f>+[1]SF!E73</f>
        <v>S</v>
      </c>
      <c r="J47" s="24">
        <f>'[2]METAS SF'!J40</f>
        <v>210</v>
      </c>
      <c r="K47" s="26">
        <f t="shared" si="3"/>
        <v>0.1640625</v>
      </c>
      <c r="L47" s="27" t="str">
        <f t="shared" si="0"/>
        <v>MUY BAJO</v>
      </c>
      <c r="M47" s="26">
        <f t="shared" si="23"/>
        <v>0.18333333333333332</v>
      </c>
      <c r="N47" s="27" t="str">
        <f t="shared" si="1"/>
        <v>MUY BAJO</v>
      </c>
      <c r="O47" s="26">
        <f t="shared" si="20"/>
        <v>3.0078124999999997E-2</v>
      </c>
      <c r="P47" s="27" t="str">
        <f t="shared" si="2"/>
        <v>MUY BAJO</v>
      </c>
      <c r="Q47" s="28">
        <f t="shared" si="4"/>
        <v>22</v>
      </c>
      <c r="R47" s="28">
        <v>120</v>
      </c>
      <c r="S47" s="28">
        <f t="shared" si="24"/>
        <v>98</v>
      </c>
      <c r="T47" s="28">
        <v>20</v>
      </c>
      <c r="U47" s="28">
        <v>2</v>
      </c>
    </row>
    <row r="48" spans="1:21" ht="27" customHeight="1" thickBot="1" x14ac:dyDescent="0.35">
      <c r="A48" s="39"/>
      <c r="B48" s="33" t="s">
        <v>26</v>
      </c>
      <c r="C48" s="33"/>
      <c r="D48" s="34"/>
      <c r="E48" s="34"/>
      <c r="F48" s="34"/>
      <c r="G48" s="34"/>
      <c r="H48" s="34"/>
      <c r="I48" s="34"/>
      <c r="J48" s="34"/>
      <c r="K48" s="35">
        <f>AVERAGE(K42:K47)</f>
        <v>0.36067708333333331</v>
      </c>
      <c r="L48" s="27" t="str">
        <f t="shared" si="0"/>
        <v>BAJO</v>
      </c>
      <c r="M48" s="35">
        <f>AVERAGE(M42:M47)</f>
        <v>0.22777777777777777</v>
      </c>
      <c r="N48" s="27" t="str">
        <f t="shared" si="1"/>
        <v>BAJO</v>
      </c>
      <c r="O48" s="35">
        <f>AVERAGE(O42:O47)</f>
        <v>0.14390190972222222</v>
      </c>
      <c r="P48" s="27" t="str">
        <f t="shared" si="2"/>
        <v>MUY BAJO</v>
      </c>
      <c r="Q48" s="36">
        <f>SUM(Q42:Q47)</f>
        <v>44</v>
      </c>
      <c r="R48" s="36">
        <f t="shared" ref="R48:U48" si="25">SUM(R42:R47)</f>
        <v>182</v>
      </c>
      <c r="S48" s="36">
        <f t="shared" si="25"/>
        <v>138</v>
      </c>
      <c r="T48" s="36">
        <f t="shared" si="25"/>
        <v>41</v>
      </c>
      <c r="U48" s="36">
        <f t="shared" si="25"/>
        <v>3</v>
      </c>
    </row>
    <row r="49" spans="1:21" ht="31.95" customHeight="1" x14ac:dyDescent="0.3">
      <c r="A49" s="40"/>
      <c r="B49" s="41" t="s">
        <v>27</v>
      </c>
      <c r="C49" s="41"/>
      <c r="D49" s="42"/>
      <c r="E49" s="42"/>
      <c r="F49" s="42"/>
      <c r="G49" s="42"/>
      <c r="H49" s="42"/>
      <c r="I49" s="42"/>
      <c r="J49" s="42"/>
      <c r="K49" s="43">
        <f>AVERAGE(K48,K41,K39,K35,K29,K12)</f>
        <v>1.3206011408730158</v>
      </c>
      <c r="L49" s="27" t="str">
        <f t="shared" si="0"/>
        <v>MUY ALTO</v>
      </c>
      <c r="M49" s="43">
        <f>AVERAGE(M48,M41,M39,M35,M29,M12)</f>
        <v>0.40163499631716898</v>
      </c>
      <c r="N49" s="27" t="str">
        <f t="shared" si="1"/>
        <v>MEDIO</v>
      </c>
      <c r="O49" s="43">
        <f>AVERAGE(O48,O41,O39,O35,O29,O12)</f>
        <v>0.59092798046543138</v>
      </c>
      <c r="P49" s="27" t="str">
        <f t="shared" si="2"/>
        <v>MEDIO</v>
      </c>
      <c r="Q49" s="44">
        <f>+Q48+Q41+Q39+Q35+Q29+Q12</f>
        <v>1276</v>
      </c>
      <c r="R49" s="44">
        <f>+R48+R41+R39+R35+R29+R12</f>
        <v>3957</v>
      </c>
      <c r="S49" s="44">
        <f t="shared" ref="S49:U49" si="26">+S48+S41+S39+S35+S29+S12</f>
        <v>2681</v>
      </c>
      <c r="T49" s="44">
        <f t="shared" si="26"/>
        <v>688</v>
      </c>
      <c r="U49" s="44">
        <f t="shared" si="26"/>
        <v>588</v>
      </c>
    </row>
    <row r="50" spans="1:21" ht="31.95" customHeight="1" x14ac:dyDescent="0.3">
      <c r="A50" s="45" t="s">
        <v>28</v>
      </c>
      <c r="B50" s="23" t="str">
        <f>+[1]SI!A5</f>
        <v>SI.PY.1.1. Talleres de formación</v>
      </c>
      <c r="C50" s="23"/>
      <c r="D50" s="25" t="str">
        <f>+[1]SI!F5</f>
        <v>NEIVA</v>
      </c>
      <c r="E50" s="25" t="s">
        <v>29</v>
      </c>
      <c r="F50" s="32">
        <f>+[1]SI!B5</f>
        <v>99</v>
      </c>
      <c r="G50" s="32">
        <f>+[1]SI!C5</f>
        <v>234</v>
      </c>
      <c r="H50" s="25">
        <f>'[2]METAS SI'!B2</f>
        <v>92</v>
      </c>
      <c r="I50" s="25" t="str">
        <f>+[1]SI!E5</f>
        <v>A</v>
      </c>
      <c r="J50" s="46">
        <f>'[2]METAS SI'!J2</f>
        <v>29</v>
      </c>
      <c r="K50" s="26">
        <f t="shared" ref="K50:K58" si="27">+J50/H50</f>
        <v>0.31521739130434784</v>
      </c>
      <c r="L50" s="27" t="str">
        <f t="shared" si="0"/>
        <v>BAJO</v>
      </c>
      <c r="M50" s="26">
        <f>+Q50/R50</f>
        <v>0.25203252032520324</v>
      </c>
      <c r="N50" s="27" t="str">
        <f t="shared" si="1"/>
        <v>BAJO</v>
      </c>
      <c r="O50" s="26">
        <f t="shared" ref="O50:O58" si="28">+K50*M50</f>
        <v>7.9445033580770583E-2</v>
      </c>
      <c r="P50" s="27" t="str">
        <f t="shared" si="2"/>
        <v>MUY BAJO</v>
      </c>
      <c r="Q50" s="28">
        <f t="shared" ref="Q50:Q58" si="29">+U50+T50</f>
        <v>62</v>
      </c>
      <c r="R50" s="28">
        <v>246</v>
      </c>
      <c r="S50" s="28">
        <f t="shared" ref="S50:S58" si="30">+R50-Q50</f>
        <v>184</v>
      </c>
      <c r="T50" s="28">
        <v>26</v>
      </c>
      <c r="U50" s="28">
        <v>36</v>
      </c>
    </row>
    <row r="51" spans="1:21" ht="31.95" customHeight="1" x14ac:dyDescent="0.3">
      <c r="A51" s="47"/>
      <c r="B51" s="23" t="str">
        <f>+[1]SI!A6</f>
        <v>SI.PY.1.1. Talleres de formación</v>
      </c>
      <c r="C51" s="23"/>
      <c r="D51" s="25" t="str">
        <f>+[1]SI!F6</f>
        <v>NEIVA</v>
      </c>
      <c r="E51" s="32" t="str">
        <f>+[1]SI!D6</f>
        <v># Personas</v>
      </c>
      <c r="F51" s="32">
        <f>+[1]SI!B6</f>
        <v>0</v>
      </c>
      <c r="G51" s="32">
        <f>+[1]SI!C6</f>
        <v>0</v>
      </c>
      <c r="H51" s="25">
        <f>'[2]METAS SI'!B3</f>
        <v>1000</v>
      </c>
      <c r="I51" s="25" t="str">
        <f>+[1]SI!E6</f>
        <v>A</v>
      </c>
      <c r="J51" s="46">
        <f>'[2]METAS SI'!J3</f>
        <v>763</v>
      </c>
      <c r="K51" s="26">
        <f t="shared" si="27"/>
        <v>0.76300000000000001</v>
      </c>
      <c r="L51" s="27" t="str">
        <f t="shared" si="0"/>
        <v>ALTO</v>
      </c>
      <c r="M51" s="26">
        <v>0</v>
      </c>
      <c r="N51" s="27" t="str">
        <f t="shared" si="1"/>
        <v>MUY BAJO</v>
      </c>
      <c r="O51" s="26">
        <f t="shared" si="28"/>
        <v>0</v>
      </c>
      <c r="P51" s="27" t="str">
        <f t="shared" si="2"/>
        <v>MUY BAJO</v>
      </c>
      <c r="Q51" s="28">
        <f t="shared" si="29"/>
        <v>0</v>
      </c>
      <c r="R51" s="28">
        <v>0</v>
      </c>
      <c r="S51" s="28">
        <f t="shared" si="30"/>
        <v>0</v>
      </c>
      <c r="T51" s="28">
        <v>0</v>
      </c>
      <c r="U51" s="28">
        <v>0</v>
      </c>
    </row>
    <row r="52" spans="1:21" ht="31.95" customHeight="1" x14ac:dyDescent="0.3">
      <c r="A52" s="47"/>
      <c r="B52" s="23" t="str">
        <f>+[1]SI!A7</f>
        <v>SI.PY.1.1. Talleres de formación</v>
      </c>
      <c r="C52" s="23"/>
      <c r="D52" s="25" t="str">
        <f>+[1]SI!F7</f>
        <v>GARZÓN</v>
      </c>
      <c r="E52" s="32" t="str">
        <f>+[1]SI!D7</f>
        <v># Personas</v>
      </c>
      <c r="F52" s="32">
        <f>+[1]SI!B7</f>
        <v>0</v>
      </c>
      <c r="G52" s="32">
        <f>+[1]SI!C7</f>
        <v>135</v>
      </c>
      <c r="H52" s="25">
        <f>'[2]METAS SI'!B4</f>
        <v>3</v>
      </c>
      <c r="I52" s="25" t="str">
        <f>+[1]SI!E7</f>
        <v>A</v>
      </c>
      <c r="J52" s="46">
        <f>'[2]METAS SI'!J4</f>
        <v>2</v>
      </c>
      <c r="K52" s="26">
        <f t="shared" si="27"/>
        <v>0.66666666666666663</v>
      </c>
      <c r="L52" s="27" t="str">
        <f t="shared" si="0"/>
        <v>ALTO</v>
      </c>
      <c r="M52" s="26">
        <v>0</v>
      </c>
      <c r="N52" s="27" t="str">
        <f t="shared" si="1"/>
        <v>MUY BAJO</v>
      </c>
      <c r="O52" s="26">
        <f t="shared" si="28"/>
        <v>0</v>
      </c>
      <c r="P52" s="27" t="str">
        <f t="shared" si="2"/>
        <v>MUY BAJO</v>
      </c>
      <c r="Q52" s="28">
        <f t="shared" si="29"/>
        <v>0</v>
      </c>
      <c r="R52" s="28">
        <v>0</v>
      </c>
      <c r="S52" s="28">
        <f t="shared" si="30"/>
        <v>0</v>
      </c>
      <c r="T52" s="28">
        <v>0</v>
      </c>
      <c r="U52" s="28">
        <v>0</v>
      </c>
    </row>
    <row r="53" spans="1:21" ht="31.95" customHeight="1" x14ac:dyDescent="0.3">
      <c r="A53" s="47"/>
      <c r="B53" s="23" t="str">
        <f>+[1]SI!A8</f>
        <v>SI.PY.1.1. Talleres de formación</v>
      </c>
      <c r="C53" s="23"/>
      <c r="D53" s="25" t="str">
        <f>+[1]SI!F8</f>
        <v>GARZÓN</v>
      </c>
      <c r="E53" s="25" t="s">
        <v>29</v>
      </c>
      <c r="F53" s="32">
        <f>+[1]SI!B8</f>
        <v>0</v>
      </c>
      <c r="G53" s="32">
        <f>+[1]SI!C8</f>
        <v>3</v>
      </c>
      <c r="H53" s="25">
        <v>50</v>
      </c>
      <c r="I53" s="25" t="str">
        <f>+[1]SI!E8</f>
        <v>A</v>
      </c>
      <c r="J53" s="46">
        <f>'[2]METAS SI'!J5</f>
        <v>137</v>
      </c>
      <c r="K53" s="26">
        <f t="shared" si="27"/>
        <v>2.74</v>
      </c>
      <c r="L53" s="27" t="str">
        <f t="shared" si="0"/>
        <v>MUY ALTO</v>
      </c>
      <c r="M53" s="37">
        <f>+Q53/R53</f>
        <v>1.2857142857142858</v>
      </c>
      <c r="N53" s="27" t="str">
        <f t="shared" si="1"/>
        <v>MUY ALTO</v>
      </c>
      <c r="O53" s="26">
        <f t="shared" si="28"/>
        <v>3.5228571428571436</v>
      </c>
      <c r="P53" s="27" t="str">
        <f t="shared" si="2"/>
        <v>MUY ALTO</v>
      </c>
      <c r="Q53" s="28">
        <f t="shared" si="29"/>
        <v>9</v>
      </c>
      <c r="R53" s="28">
        <v>7</v>
      </c>
      <c r="S53" s="28">
        <f t="shared" si="30"/>
        <v>-2</v>
      </c>
      <c r="T53" s="28">
        <v>9</v>
      </c>
      <c r="U53" s="28">
        <v>0</v>
      </c>
    </row>
    <row r="54" spans="1:21" ht="31.95" customHeight="1" x14ac:dyDescent="0.3">
      <c r="A54" s="47"/>
      <c r="B54" s="23" t="str">
        <f>+[1]SI!A9</f>
        <v>SI.PY.1.1. Talleres de formación</v>
      </c>
      <c r="C54" s="23"/>
      <c r="D54" s="25" t="str">
        <f>+[1]SI!F9</f>
        <v>LA PLATA</v>
      </c>
      <c r="E54" s="32" t="str">
        <f>+[1]SI!D9</f>
        <v># Personas</v>
      </c>
      <c r="F54" s="32">
        <f>+[1]SI!B9</f>
        <v>0</v>
      </c>
      <c r="G54" s="32">
        <f>+[1]SI!C9</f>
        <v>135</v>
      </c>
      <c r="H54" s="25">
        <v>3</v>
      </c>
      <c r="I54" s="25" t="str">
        <f>+[1]SI!E9</f>
        <v>A</v>
      </c>
      <c r="J54" s="46">
        <f>'[2]METAS SI'!J6</f>
        <v>2</v>
      </c>
      <c r="K54" s="26">
        <f t="shared" si="27"/>
        <v>0.66666666666666663</v>
      </c>
      <c r="L54" s="27" t="str">
        <f t="shared" si="0"/>
        <v>ALTO</v>
      </c>
      <c r="M54" s="26">
        <v>0</v>
      </c>
      <c r="N54" s="27" t="str">
        <f t="shared" si="1"/>
        <v>MUY BAJO</v>
      </c>
      <c r="O54" s="26">
        <f t="shared" si="28"/>
        <v>0</v>
      </c>
      <c r="P54" s="27" t="str">
        <f t="shared" si="2"/>
        <v>MUY BAJO</v>
      </c>
      <c r="Q54" s="28">
        <f t="shared" si="29"/>
        <v>0</v>
      </c>
      <c r="R54" s="28">
        <v>0</v>
      </c>
      <c r="S54" s="28">
        <f t="shared" si="30"/>
        <v>0</v>
      </c>
      <c r="T54" s="28">
        <v>0</v>
      </c>
      <c r="U54" s="28">
        <v>0</v>
      </c>
    </row>
    <row r="55" spans="1:21" ht="31.95" customHeight="1" x14ac:dyDescent="0.3">
      <c r="A55" s="47"/>
      <c r="B55" s="23" t="str">
        <f>+[1]SI!A10</f>
        <v>SI.PY.1.1. Talleres de formación</v>
      </c>
      <c r="C55" s="23"/>
      <c r="D55" s="25" t="str">
        <f>+[1]SI!F10</f>
        <v>LA PLATA</v>
      </c>
      <c r="E55" s="25" t="s">
        <v>29</v>
      </c>
      <c r="F55" s="32">
        <f>+[1]SI!B10</f>
        <v>0</v>
      </c>
      <c r="G55" s="32">
        <f>+[1]SI!C10</f>
        <v>3</v>
      </c>
      <c r="H55" s="25">
        <v>50</v>
      </c>
      <c r="I55" s="25" t="str">
        <f>+[1]SI!E10</f>
        <v>A</v>
      </c>
      <c r="J55" s="46">
        <f>'[2]METAS SI'!J7</f>
        <v>159</v>
      </c>
      <c r="K55" s="26">
        <f t="shared" si="27"/>
        <v>3.18</v>
      </c>
      <c r="L55" s="27" t="str">
        <f t="shared" si="0"/>
        <v>MUY ALTO</v>
      </c>
      <c r="M55" s="26">
        <f t="shared" ref="M55:M58" si="31">+Q55/R55</f>
        <v>1.2857142857142858</v>
      </c>
      <c r="N55" s="27" t="str">
        <f t="shared" si="1"/>
        <v>MUY ALTO</v>
      </c>
      <c r="O55" s="26">
        <f t="shared" si="28"/>
        <v>4.088571428571429</v>
      </c>
      <c r="P55" s="27" t="str">
        <f t="shared" si="2"/>
        <v>MUY ALTO</v>
      </c>
      <c r="Q55" s="28">
        <f t="shared" si="29"/>
        <v>9</v>
      </c>
      <c r="R55" s="28">
        <v>7</v>
      </c>
      <c r="S55" s="28">
        <f t="shared" si="30"/>
        <v>-2</v>
      </c>
      <c r="T55" s="28">
        <v>9</v>
      </c>
      <c r="U55" s="28">
        <v>0</v>
      </c>
    </row>
    <row r="56" spans="1:21" ht="31.95" customHeight="1" x14ac:dyDescent="0.3">
      <c r="A56" s="47"/>
      <c r="B56" s="23" t="str">
        <f>+[1]SI!A11</f>
        <v>SI.PY.1.1. Talleres de formación</v>
      </c>
      <c r="C56" s="23"/>
      <c r="D56" s="25" t="str">
        <f>+[1]SI!F11</f>
        <v>PTITALITO</v>
      </c>
      <c r="E56" s="32" t="str">
        <f>+[1]SI!D11</f>
        <v># Personas</v>
      </c>
      <c r="F56" s="32">
        <f>+[1]SI!B11</f>
        <v>0</v>
      </c>
      <c r="G56" s="32">
        <f>+[1]SI!C11</f>
        <v>180</v>
      </c>
      <c r="H56" s="25">
        <v>3</v>
      </c>
      <c r="I56" s="25" t="str">
        <f>+[1]SI!E11</f>
        <v>A</v>
      </c>
      <c r="J56" s="46">
        <f>'[2]METAS SI'!J8</f>
        <v>2</v>
      </c>
      <c r="K56" s="26">
        <f t="shared" si="27"/>
        <v>0.66666666666666663</v>
      </c>
      <c r="L56" s="27" t="str">
        <f t="shared" si="0"/>
        <v>ALTO</v>
      </c>
      <c r="M56" s="26">
        <v>0</v>
      </c>
      <c r="N56" s="27" t="str">
        <f t="shared" si="1"/>
        <v>MUY BAJO</v>
      </c>
      <c r="O56" s="26">
        <f t="shared" si="28"/>
        <v>0</v>
      </c>
      <c r="P56" s="27" t="str">
        <f t="shared" si="2"/>
        <v>MUY BAJO</v>
      </c>
      <c r="Q56" s="28">
        <f t="shared" si="29"/>
        <v>0</v>
      </c>
      <c r="R56" s="28">
        <v>0</v>
      </c>
      <c r="S56" s="28">
        <f t="shared" si="30"/>
        <v>0</v>
      </c>
      <c r="T56" s="28">
        <v>0</v>
      </c>
      <c r="U56" s="28">
        <v>0</v>
      </c>
    </row>
    <row r="57" spans="1:21" ht="31.95" customHeight="1" x14ac:dyDescent="0.3">
      <c r="A57" s="47"/>
      <c r="B57" s="23" t="str">
        <f>+[1]SI!A12</f>
        <v>SI.PY.1.1. Talleres de formación</v>
      </c>
      <c r="C57" s="23"/>
      <c r="D57" s="25" t="str">
        <f>+[1]SI!F12</f>
        <v>PTITALITO</v>
      </c>
      <c r="E57" s="25" t="s">
        <v>29</v>
      </c>
      <c r="F57" s="32">
        <f>+[1]SI!B12</f>
        <v>0</v>
      </c>
      <c r="G57" s="32">
        <f>+[1]SI!C12</f>
        <v>4</v>
      </c>
      <c r="H57" s="25">
        <v>50</v>
      </c>
      <c r="I57" s="25" t="str">
        <f>+[1]SI!E12</f>
        <v>A</v>
      </c>
      <c r="J57" s="46">
        <f>'[2]METAS SI'!J9</f>
        <v>145</v>
      </c>
      <c r="K57" s="26">
        <f t="shared" si="27"/>
        <v>2.9</v>
      </c>
      <c r="L57" s="27" t="str">
        <f t="shared" si="0"/>
        <v>MUY ALTO</v>
      </c>
      <c r="M57" s="26">
        <f t="shared" si="31"/>
        <v>1.2857142857142858</v>
      </c>
      <c r="N57" s="27" t="str">
        <f t="shared" si="1"/>
        <v>MUY ALTO</v>
      </c>
      <c r="O57" s="26">
        <f t="shared" si="28"/>
        <v>3.7285714285714286</v>
      </c>
      <c r="P57" s="27" t="str">
        <f t="shared" si="2"/>
        <v>MUY ALTO</v>
      </c>
      <c r="Q57" s="28">
        <f t="shared" si="29"/>
        <v>9</v>
      </c>
      <c r="R57" s="28">
        <v>7</v>
      </c>
      <c r="S57" s="28">
        <f t="shared" si="30"/>
        <v>-2</v>
      </c>
      <c r="T57" s="28">
        <v>9</v>
      </c>
      <c r="U57" s="28">
        <v>0</v>
      </c>
    </row>
    <row r="58" spans="1:21" ht="31.95" customHeight="1" x14ac:dyDescent="0.3">
      <c r="A58" s="47"/>
      <c r="B58" s="23" t="str">
        <f>+[1]SI!A13</f>
        <v>SI.PY.1.2. Grupos escolares</v>
      </c>
      <c r="C58" s="23"/>
      <c r="D58" s="25" t="str">
        <f>+[1]SI!F13</f>
        <v>GLOBAL</v>
      </c>
      <c r="E58" s="32" t="str">
        <f>+[1]SI!D13</f>
        <v># niños (personas)</v>
      </c>
      <c r="F58" s="32">
        <f>+[1]SI!B13</f>
        <v>1830</v>
      </c>
      <c r="G58" s="32">
        <f>+[1]SI!C13</f>
        <v>3450</v>
      </c>
      <c r="H58" s="25">
        <v>540</v>
      </c>
      <c r="I58" s="25" t="str">
        <f>+[1]SI!E13</f>
        <v>A</v>
      </c>
      <c r="J58" s="46">
        <f>'[2]METAS SI'!J10</f>
        <v>872</v>
      </c>
      <c r="K58" s="26">
        <f t="shared" si="27"/>
        <v>1.6148148148148149</v>
      </c>
      <c r="L58" s="27" t="str">
        <f t="shared" si="0"/>
        <v>MUY ALTO</v>
      </c>
      <c r="M58" s="26">
        <f t="shared" si="31"/>
        <v>0.60465116279069764</v>
      </c>
      <c r="N58" s="27" t="str">
        <f t="shared" si="1"/>
        <v>ALTO</v>
      </c>
      <c r="O58" s="26">
        <f t="shared" si="28"/>
        <v>0.97639965546942287</v>
      </c>
      <c r="P58" s="27" t="str">
        <f t="shared" si="2"/>
        <v>MUY ALTO</v>
      </c>
      <c r="Q58" s="28">
        <f t="shared" si="29"/>
        <v>26</v>
      </c>
      <c r="R58" s="28">
        <v>43</v>
      </c>
      <c r="S58" s="28">
        <f t="shared" si="30"/>
        <v>17</v>
      </c>
      <c r="T58" s="28">
        <v>14</v>
      </c>
      <c r="U58" s="28">
        <v>12</v>
      </c>
    </row>
    <row r="59" spans="1:21" ht="30" customHeight="1" thickBot="1" x14ac:dyDescent="0.35">
      <c r="A59" s="47"/>
      <c r="B59" s="33" t="s">
        <v>30</v>
      </c>
      <c r="C59" s="33"/>
      <c r="D59" s="34"/>
      <c r="E59" s="34"/>
      <c r="F59" s="34"/>
      <c r="G59" s="34"/>
      <c r="H59" s="34"/>
      <c r="I59" s="34"/>
      <c r="J59" s="34"/>
      <c r="K59" s="35">
        <f>AVERAGE(K50:K58)</f>
        <v>1.5014480229021292</v>
      </c>
      <c r="L59" s="27" t="str">
        <f t="shared" si="0"/>
        <v>MUY ALTO</v>
      </c>
      <c r="M59" s="35">
        <f>AVERAGE(M50:M58)</f>
        <v>0.52375850447319539</v>
      </c>
      <c r="N59" s="27" t="str">
        <f t="shared" si="1"/>
        <v>MEDIO</v>
      </c>
      <c r="O59" s="35">
        <f>AVERAGE(O50:O58)</f>
        <v>1.3773160765611328</v>
      </c>
      <c r="P59" s="27" t="str">
        <f t="shared" si="2"/>
        <v>MUY ALTO</v>
      </c>
      <c r="Q59" s="36">
        <f>SUM(Q50:Q58)</f>
        <v>115</v>
      </c>
      <c r="R59" s="36">
        <f t="shared" ref="R59:U59" si="32">SUM(R50:R58)</f>
        <v>310</v>
      </c>
      <c r="S59" s="36">
        <f t="shared" si="32"/>
        <v>195</v>
      </c>
      <c r="T59" s="36">
        <f t="shared" si="32"/>
        <v>67</v>
      </c>
      <c r="U59" s="36">
        <f t="shared" si="32"/>
        <v>48</v>
      </c>
    </row>
    <row r="60" spans="1:21" ht="30" customHeight="1" x14ac:dyDescent="0.3">
      <c r="A60" s="47"/>
      <c r="B60" s="23" t="str">
        <f>+[1]SI!A20</f>
        <v>SI.PY.2.1. Semilleros</v>
      </c>
      <c r="C60" s="23"/>
      <c r="D60" s="24" t="str">
        <f>+[1]SI!F20</f>
        <v>NEIVA</v>
      </c>
      <c r="E60" s="32" t="str">
        <f>+[1]SI!D20</f>
        <v># Proyectos</v>
      </c>
      <c r="F60" s="32">
        <f>+[1]SI!B20</f>
        <v>210</v>
      </c>
      <c r="G60" s="32">
        <f>+[1]SI!C20</f>
        <v>325</v>
      </c>
      <c r="H60" s="32">
        <v>50</v>
      </c>
      <c r="I60" s="24" t="str">
        <f>+[1]SI!E20</f>
        <v>A</v>
      </c>
      <c r="J60" s="46">
        <f>'[2]METAS SI'!J11</f>
        <v>0</v>
      </c>
      <c r="K60" s="26">
        <f t="shared" ref="K60:K79" si="33">+J60/H60</f>
        <v>0</v>
      </c>
      <c r="L60" s="27" t="str">
        <f t="shared" si="0"/>
        <v>MUY BAJO</v>
      </c>
      <c r="M60" s="26">
        <f t="shared" ref="M60:M79" si="34">+Q60/R60</f>
        <v>0.30357142857142855</v>
      </c>
      <c r="N60" s="27" t="str">
        <f t="shared" si="1"/>
        <v>BAJO</v>
      </c>
      <c r="O60" s="26">
        <f t="shared" ref="O60:O79" si="35">+K60*M60</f>
        <v>0</v>
      </c>
      <c r="P60" s="27" t="str">
        <f t="shared" si="2"/>
        <v>MUY BAJO</v>
      </c>
      <c r="Q60" s="28">
        <f t="shared" ref="Q60:Q79" si="36">+U60+T60</f>
        <v>68</v>
      </c>
      <c r="R60" s="28">
        <v>224</v>
      </c>
      <c r="S60" s="28">
        <f t="shared" ref="S60:S79" si="37">+R60-Q60</f>
        <v>156</v>
      </c>
      <c r="T60" s="28">
        <v>31</v>
      </c>
      <c r="U60" s="28">
        <v>37</v>
      </c>
    </row>
    <row r="61" spans="1:21" ht="30" customHeight="1" x14ac:dyDescent="0.3">
      <c r="A61" s="47"/>
      <c r="B61" s="23" t="str">
        <f>+[1]SI!A21</f>
        <v>SI.PY.2.1. Semilleros</v>
      </c>
      <c r="C61" s="23"/>
      <c r="D61" s="24" t="str">
        <f>+[1]SI!F21</f>
        <v>GARZÓN</v>
      </c>
      <c r="E61" s="32" t="str">
        <f>+[1]SI!D21</f>
        <v># Proyectos</v>
      </c>
      <c r="F61" s="32">
        <f>+[1]SI!B21</f>
        <v>0</v>
      </c>
      <c r="G61" s="32">
        <f>+[1]SI!C21</f>
        <v>9</v>
      </c>
      <c r="H61" s="32">
        <v>3</v>
      </c>
      <c r="I61" s="24" t="str">
        <f>+[1]SI!E21</f>
        <v>A</v>
      </c>
      <c r="J61" s="46">
        <f>'[2]METAS SI'!J12</f>
        <v>0</v>
      </c>
      <c r="K61" s="26">
        <f t="shared" si="33"/>
        <v>0</v>
      </c>
      <c r="L61" s="27" t="str">
        <f t="shared" si="0"/>
        <v>MUY BAJO</v>
      </c>
      <c r="M61" s="26">
        <f t="shared" si="34"/>
        <v>0</v>
      </c>
      <c r="N61" s="27" t="str">
        <f t="shared" si="1"/>
        <v>MUY BAJO</v>
      </c>
      <c r="O61" s="26">
        <f t="shared" si="35"/>
        <v>0</v>
      </c>
      <c r="P61" s="27" t="str">
        <f t="shared" si="2"/>
        <v>MUY BAJO</v>
      </c>
      <c r="Q61" s="28">
        <f t="shared" si="36"/>
        <v>0</v>
      </c>
      <c r="R61" s="28">
        <v>14</v>
      </c>
      <c r="S61" s="28">
        <f t="shared" si="37"/>
        <v>14</v>
      </c>
      <c r="T61" s="28">
        <v>0</v>
      </c>
      <c r="U61" s="28">
        <v>0</v>
      </c>
    </row>
    <row r="62" spans="1:21" ht="30" customHeight="1" x14ac:dyDescent="0.3">
      <c r="A62" s="47"/>
      <c r="B62" s="23" t="str">
        <f>+[1]SI!A22</f>
        <v>SI.PY.2.1. Semilleros</v>
      </c>
      <c r="C62" s="23"/>
      <c r="D62" s="24" t="str">
        <f>+[1]SI!F22</f>
        <v>LA PLATA</v>
      </c>
      <c r="E62" s="32" t="str">
        <f>+[1]SI!D22</f>
        <v># Proyectos</v>
      </c>
      <c r="F62" s="32">
        <f>+[1]SI!B22</f>
        <v>0</v>
      </c>
      <c r="G62" s="32">
        <f>+[1]SI!C22</f>
        <v>9</v>
      </c>
      <c r="H62" s="32">
        <v>3</v>
      </c>
      <c r="I62" s="24" t="str">
        <f>+[1]SI!E22</f>
        <v>A</v>
      </c>
      <c r="J62" s="46">
        <f>'[2]METAS SI'!J13</f>
        <v>0</v>
      </c>
      <c r="K62" s="26">
        <f t="shared" si="33"/>
        <v>0</v>
      </c>
      <c r="L62" s="27" t="str">
        <f t="shared" si="0"/>
        <v>MUY BAJO</v>
      </c>
      <c r="M62" s="26">
        <f t="shared" si="34"/>
        <v>0.21428571428571427</v>
      </c>
      <c r="N62" s="27" t="str">
        <f t="shared" si="1"/>
        <v>BAJO</v>
      </c>
      <c r="O62" s="26">
        <f t="shared" si="35"/>
        <v>0</v>
      </c>
      <c r="P62" s="27" t="str">
        <f t="shared" si="2"/>
        <v>MUY BAJO</v>
      </c>
      <c r="Q62" s="28">
        <f t="shared" si="36"/>
        <v>3</v>
      </c>
      <c r="R62" s="28">
        <v>14</v>
      </c>
      <c r="S62" s="28">
        <f t="shared" si="37"/>
        <v>11</v>
      </c>
      <c r="T62" s="28">
        <v>3</v>
      </c>
      <c r="U62" s="28">
        <v>0</v>
      </c>
    </row>
    <row r="63" spans="1:21" ht="30" customHeight="1" x14ac:dyDescent="0.3">
      <c r="A63" s="47"/>
      <c r="B63" s="23" t="str">
        <f>+[1]SI!A23</f>
        <v>SI.PY.2.1. Semilleros</v>
      </c>
      <c r="C63" s="23"/>
      <c r="D63" s="24" t="str">
        <f>+[1]SI!F23</f>
        <v>PTITALITO</v>
      </c>
      <c r="E63" s="32" t="str">
        <f>+[1]SI!D23</f>
        <v># Proyectos</v>
      </c>
      <c r="F63" s="32">
        <f>+[1]SI!B23</f>
        <v>0</v>
      </c>
      <c r="G63" s="32">
        <f>+[1]SI!C23</f>
        <v>12</v>
      </c>
      <c r="H63" s="32">
        <v>4</v>
      </c>
      <c r="I63" s="24" t="str">
        <f>+[1]SI!E23</f>
        <v>A</v>
      </c>
      <c r="J63" s="46">
        <f>'[2]METAS SI'!J14</f>
        <v>0</v>
      </c>
      <c r="K63" s="26">
        <f t="shared" si="33"/>
        <v>0</v>
      </c>
      <c r="L63" s="27" t="str">
        <f t="shared" si="0"/>
        <v>MUY BAJO</v>
      </c>
      <c r="M63" s="26">
        <f t="shared" si="34"/>
        <v>0.10526315789473684</v>
      </c>
      <c r="N63" s="27" t="str">
        <f t="shared" si="1"/>
        <v>MUY BAJO</v>
      </c>
      <c r="O63" s="26">
        <f t="shared" si="35"/>
        <v>0</v>
      </c>
      <c r="P63" s="27" t="str">
        <f t="shared" si="2"/>
        <v>MUY BAJO</v>
      </c>
      <c r="Q63" s="28">
        <f t="shared" si="36"/>
        <v>2</v>
      </c>
      <c r="R63" s="28">
        <v>19</v>
      </c>
      <c r="S63" s="28">
        <f t="shared" si="37"/>
        <v>17</v>
      </c>
      <c r="T63" s="28">
        <v>2</v>
      </c>
      <c r="U63" s="28">
        <v>0</v>
      </c>
    </row>
    <row r="64" spans="1:21" ht="30" customHeight="1" x14ac:dyDescent="0.3">
      <c r="A64" s="47"/>
      <c r="B64" s="23" t="str">
        <f>+[1]SI!A24</f>
        <v>SI.PY.2.2. Trabajos de grado</v>
      </c>
      <c r="C64" s="23"/>
      <c r="D64" s="24" t="str">
        <f>+[1]SI!F24</f>
        <v>NEIVA</v>
      </c>
      <c r="E64" s="32" t="str">
        <f>+[1]SI!D24</f>
        <v># Proyectos</v>
      </c>
      <c r="F64" s="32">
        <f>+[1]SI!B24</f>
        <v>158</v>
      </c>
      <c r="G64" s="32">
        <f>+[1]SI!C24</f>
        <v>181</v>
      </c>
      <c r="H64" s="32">
        <v>2</v>
      </c>
      <c r="I64" s="24" t="str">
        <f>+[1]SI!E24</f>
        <v>A</v>
      </c>
      <c r="J64" s="46">
        <f>'[2]METAS SI'!J15</f>
        <v>1</v>
      </c>
      <c r="K64" s="26">
        <f t="shared" si="33"/>
        <v>0.5</v>
      </c>
      <c r="L64" s="27" t="str">
        <f t="shared" si="0"/>
        <v>MEDIO</v>
      </c>
      <c r="M64" s="26">
        <f t="shared" si="34"/>
        <v>8.7499999999999994E-2</v>
      </c>
      <c r="N64" s="27" t="str">
        <f t="shared" si="1"/>
        <v>MUY BAJO</v>
      </c>
      <c r="O64" s="26">
        <f t="shared" si="35"/>
        <v>4.3749999999999997E-2</v>
      </c>
      <c r="P64" s="27" t="str">
        <f t="shared" si="2"/>
        <v>MUY BAJO</v>
      </c>
      <c r="Q64" s="28">
        <f t="shared" si="36"/>
        <v>7</v>
      </c>
      <c r="R64" s="28">
        <v>80</v>
      </c>
      <c r="S64" s="28">
        <f t="shared" si="37"/>
        <v>73</v>
      </c>
      <c r="T64" s="28">
        <v>0</v>
      </c>
      <c r="U64" s="28">
        <v>7</v>
      </c>
    </row>
    <row r="65" spans="1:21" ht="30" customHeight="1" x14ac:dyDescent="0.3">
      <c r="A65" s="47"/>
      <c r="B65" s="23" t="str">
        <f>+[1]SI!A25</f>
        <v>SI.PY.2.2. Trabajos de grado</v>
      </c>
      <c r="C65" s="23"/>
      <c r="D65" s="24" t="str">
        <f>+[1]SI!F25</f>
        <v>GARZÓN</v>
      </c>
      <c r="E65" s="32" t="str">
        <f>+[1]SI!D25</f>
        <v># Proyectos</v>
      </c>
      <c r="F65" s="32">
        <f>+[1]SI!B25</f>
        <v>0</v>
      </c>
      <c r="G65" s="32">
        <f>+[1]SI!C25</f>
        <v>3</v>
      </c>
      <c r="H65" s="32">
        <v>0</v>
      </c>
      <c r="I65" s="24" t="str">
        <f>+[1]SI!E25</f>
        <v>A</v>
      </c>
      <c r="J65" s="46">
        <f>'[2]METAS SI'!J16</f>
        <v>0</v>
      </c>
      <c r="K65" s="26">
        <v>0</v>
      </c>
      <c r="L65" s="27" t="str">
        <f t="shared" si="0"/>
        <v>MUY BAJO</v>
      </c>
      <c r="M65" s="26">
        <f t="shared" si="34"/>
        <v>0</v>
      </c>
      <c r="N65" s="27" t="str">
        <f t="shared" si="1"/>
        <v>MUY BAJO</v>
      </c>
      <c r="O65" s="26">
        <f t="shared" si="35"/>
        <v>0</v>
      </c>
      <c r="P65" s="27" t="str">
        <f t="shared" si="2"/>
        <v>MUY BAJO</v>
      </c>
      <c r="Q65" s="28">
        <f t="shared" si="36"/>
        <v>0</v>
      </c>
      <c r="R65" s="28">
        <v>5</v>
      </c>
      <c r="S65" s="28">
        <f t="shared" si="37"/>
        <v>5</v>
      </c>
      <c r="T65" s="28">
        <v>0</v>
      </c>
      <c r="U65" s="28">
        <v>0</v>
      </c>
    </row>
    <row r="66" spans="1:21" ht="30" customHeight="1" x14ac:dyDescent="0.3">
      <c r="A66" s="47"/>
      <c r="B66" s="23" t="str">
        <f>+[1]SI!A26</f>
        <v>SI.PY.2.2. Trabajos de grado</v>
      </c>
      <c r="C66" s="23"/>
      <c r="D66" s="24" t="str">
        <f>+[1]SI!F26</f>
        <v>LA PLATA</v>
      </c>
      <c r="E66" s="32" t="str">
        <f>+[1]SI!D26</f>
        <v># Proyectos</v>
      </c>
      <c r="F66" s="32">
        <f>+[1]SI!B26</f>
        <v>0</v>
      </c>
      <c r="G66" s="32">
        <f>+[1]SI!C26</f>
        <v>3</v>
      </c>
      <c r="H66" s="32">
        <v>0</v>
      </c>
      <c r="I66" s="24" t="str">
        <f>+[1]SI!E26</f>
        <v>A</v>
      </c>
      <c r="J66" s="46">
        <f>'[2]METAS SI'!J17</f>
        <v>0</v>
      </c>
      <c r="K66" s="26">
        <v>0</v>
      </c>
      <c r="L66" s="27" t="str">
        <f t="shared" si="0"/>
        <v>MUY BAJO</v>
      </c>
      <c r="M66" s="26">
        <f t="shared" si="34"/>
        <v>0</v>
      </c>
      <c r="N66" s="27" t="str">
        <f t="shared" si="1"/>
        <v>MUY BAJO</v>
      </c>
      <c r="O66" s="26">
        <f t="shared" si="35"/>
        <v>0</v>
      </c>
      <c r="P66" s="27" t="str">
        <f t="shared" si="2"/>
        <v>MUY BAJO</v>
      </c>
      <c r="Q66" s="28">
        <f t="shared" si="36"/>
        <v>0</v>
      </c>
      <c r="R66" s="28">
        <v>5</v>
      </c>
      <c r="S66" s="28">
        <f t="shared" si="37"/>
        <v>5</v>
      </c>
      <c r="T66" s="28">
        <v>0</v>
      </c>
      <c r="U66" s="28">
        <v>0</v>
      </c>
    </row>
    <row r="67" spans="1:21" ht="30" customHeight="1" x14ac:dyDescent="0.3">
      <c r="A67" s="47"/>
      <c r="B67" s="23" t="str">
        <f>+[1]SI!A27</f>
        <v>SI.PY.2.2. Trabajos de grado</v>
      </c>
      <c r="C67" s="23"/>
      <c r="D67" s="24" t="str">
        <f>+[1]SI!F27</f>
        <v>PTITALITO</v>
      </c>
      <c r="E67" s="32" t="str">
        <f>+[1]SI!D27</f>
        <v># Proyectos</v>
      </c>
      <c r="F67" s="32">
        <f>+[1]SI!B27</f>
        <v>0</v>
      </c>
      <c r="G67" s="32">
        <f>+[1]SI!C27</f>
        <v>3</v>
      </c>
      <c r="H67" s="32">
        <v>0</v>
      </c>
      <c r="I67" s="24" t="str">
        <f>+[1]SI!E27</f>
        <v>A</v>
      </c>
      <c r="J67" s="46">
        <f>'[2]METAS SI'!J18</f>
        <v>0</v>
      </c>
      <c r="K67" s="26">
        <v>0</v>
      </c>
      <c r="L67" s="27" t="str">
        <f t="shared" si="0"/>
        <v>MUY BAJO</v>
      </c>
      <c r="M67" s="26">
        <f t="shared" si="34"/>
        <v>0</v>
      </c>
      <c r="N67" s="27" t="str">
        <f t="shared" si="1"/>
        <v>MUY BAJO</v>
      </c>
      <c r="O67" s="26">
        <f t="shared" si="35"/>
        <v>0</v>
      </c>
      <c r="P67" s="27" t="str">
        <f t="shared" si="2"/>
        <v>MUY BAJO</v>
      </c>
      <c r="Q67" s="28">
        <f t="shared" si="36"/>
        <v>0</v>
      </c>
      <c r="R67" s="28">
        <v>5</v>
      </c>
      <c r="S67" s="28">
        <f t="shared" si="37"/>
        <v>5</v>
      </c>
      <c r="T67" s="28">
        <v>0</v>
      </c>
      <c r="U67" s="28">
        <v>0</v>
      </c>
    </row>
    <row r="68" spans="1:21" ht="30" customHeight="1" x14ac:dyDescent="0.3">
      <c r="A68" s="47"/>
      <c r="B68" s="23" t="str">
        <f>+[1]SI!A28</f>
        <v>SI.PY.2.3. Menor cuantía</v>
      </c>
      <c r="C68" s="23"/>
      <c r="D68" s="24" t="str">
        <f>+[1]SI!F28</f>
        <v>NEIVA</v>
      </c>
      <c r="E68" s="32" t="str">
        <f>+[1]SI!D28</f>
        <v># Proyectos</v>
      </c>
      <c r="F68" s="32">
        <f>+[1]SI!B28</f>
        <v>164</v>
      </c>
      <c r="G68" s="32">
        <f>+[1]SI!C28</f>
        <v>256</v>
      </c>
      <c r="H68" s="32">
        <v>6</v>
      </c>
      <c r="I68" s="24" t="str">
        <f>+[1]SI!E28</f>
        <v>A</v>
      </c>
      <c r="J68" s="46">
        <f>'[2]METAS SI'!J19</f>
        <v>0</v>
      </c>
      <c r="K68" s="26">
        <f t="shared" si="33"/>
        <v>0</v>
      </c>
      <c r="L68" s="27" t="str">
        <f t="shared" ref="L68:L131" si="38">IF(K68&lt;=20%,"MUY BAJO",IF(AND(K68&gt;20%,K68&lt;=40%),"BAJO",IF(AND(K68&gt;40%,K68&lt;=60%),"MEDIO",IF(AND(K68&gt;60%,K68&lt;=80%),"ALTO","MUY ALTO"))))</f>
        <v>MUY BAJO</v>
      </c>
      <c r="M68" s="26">
        <f t="shared" si="34"/>
        <v>0.2685069008782936</v>
      </c>
      <c r="N68" s="27" t="str">
        <f t="shared" ref="N68:N131" si="39">IF(M68&lt;=20%,"MUY BAJO",IF(AND(M68&gt;20%,M68&lt;=40%),"BAJO",IF(AND(M68&gt;40%,M68&lt;=60%),"MEDIO",IF(AND(M68&gt;60%,M68&lt;=80%),"ALTO","MUY ALTO"))))</f>
        <v>BAJO</v>
      </c>
      <c r="O68" s="26">
        <f t="shared" si="35"/>
        <v>0</v>
      </c>
      <c r="P68" s="27" t="str">
        <f t="shared" ref="P68:P131" si="40">IF(O68&lt;=20%,"MUY BAJO",IF(AND(O68&gt;20%,O68&lt;=40%),"BAJO",IF(AND(O68&gt;40%,O68&lt;=60%),"MEDIO",IF(AND(O68&gt;60%,O68&lt;=80%),"ALTO","MUY ALTO"))))</f>
        <v>MUY BAJO</v>
      </c>
      <c r="Q68" s="28">
        <f t="shared" si="36"/>
        <v>214</v>
      </c>
      <c r="R68" s="28">
        <v>797</v>
      </c>
      <c r="S68" s="28">
        <f t="shared" si="37"/>
        <v>583</v>
      </c>
      <c r="T68" s="28">
        <v>93</v>
      </c>
      <c r="U68" s="28">
        <v>121</v>
      </c>
    </row>
    <row r="69" spans="1:21" ht="30" customHeight="1" x14ac:dyDescent="0.3">
      <c r="A69" s="47"/>
      <c r="B69" s="23" t="str">
        <f>+[1]SI!A29</f>
        <v>SI.PY.2.3. Menor cuantía</v>
      </c>
      <c r="C69" s="23"/>
      <c r="D69" s="24" t="str">
        <f>+[1]SI!F29</f>
        <v>GARZÓN</v>
      </c>
      <c r="E69" s="32" t="str">
        <f>+[1]SI!D29</f>
        <v># Proyectos</v>
      </c>
      <c r="F69" s="32">
        <f>+[1]SI!B29</f>
        <v>0</v>
      </c>
      <c r="G69" s="32">
        <f>+[1]SI!C29</f>
        <v>3</v>
      </c>
      <c r="H69" s="32">
        <v>0</v>
      </c>
      <c r="I69" s="24" t="str">
        <f>+[1]SI!E29</f>
        <v>A</v>
      </c>
      <c r="J69" s="46">
        <f>'[2]METAS SI'!J20</f>
        <v>0</v>
      </c>
      <c r="K69" s="26">
        <v>0</v>
      </c>
      <c r="L69" s="27" t="str">
        <f t="shared" si="38"/>
        <v>MUY BAJO</v>
      </c>
      <c r="M69" s="26">
        <f t="shared" si="34"/>
        <v>6.8965517241379309E-2</v>
      </c>
      <c r="N69" s="27" t="str">
        <f t="shared" si="39"/>
        <v>MUY BAJO</v>
      </c>
      <c r="O69" s="26">
        <f t="shared" si="35"/>
        <v>0</v>
      </c>
      <c r="P69" s="27" t="str">
        <f t="shared" si="40"/>
        <v>MUY BAJO</v>
      </c>
      <c r="Q69" s="28">
        <f t="shared" si="36"/>
        <v>2</v>
      </c>
      <c r="R69" s="28">
        <v>29</v>
      </c>
      <c r="S69" s="28">
        <f t="shared" si="37"/>
        <v>27</v>
      </c>
      <c r="T69" s="28">
        <v>2</v>
      </c>
      <c r="U69" s="28">
        <v>0</v>
      </c>
    </row>
    <row r="70" spans="1:21" ht="30" customHeight="1" x14ac:dyDescent="0.3">
      <c r="A70" s="47"/>
      <c r="B70" s="23" t="str">
        <f>+[1]SI!A30</f>
        <v>SI.PY.2.3. Menor cuantía</v>
      </c>
      <c r="C70" s="23"/>
      <c r="D70" s="24" t="str">
        <f>+[1]SI!F30</f>
        <v>LA PLATA</v>
      </c>
      <c r="E70" s="32" t="str">
        <f>+[1]SI!D30</f>
        <v># Proyectos</v>
      </c>
      <c r="F70" s="32">
        <f>+[1]SI!B30</f>
        <v>0</v>
      </c>
      <c r="G70" s="32">
        <f>+[1]SI!C30</f>
        <v>3</v>
      </c>
      <c r="H70" s="32">
        <v>0</v>
      </c>
      <c r="I70" s="24" t="str">
        <f>+[1]SI!E30</f>
        <v>A</v>
      </c>
      <c r="J70" s="46">
        <f>'[2]METAS SI'!J21</f>
        <v>0</v>
      </c>
      <c r="K70" s="26">
        <v>0</v>
      </c>
      <c r="L70" s="27" t="str">
        <f t="shared" si="38"/>
        <v>MUY BAJO</v>
      </c>
      <c r="M70" s="26">
        <f t="shared" si="34"/>
        <v>0.48275862068965519</v>
      </c>
      <c r="N70" s="27" t="str">
        <f t="shared" si="39"/>
        <v>MEDIO</v>
      </c>
      <c r="O70" s="26">
        <f t="shared" si="35"/>
        <v>0</v>
      </c>
      <c r="P70" s="27" t="str">
        <f t="shared" si="40"/>
        <v>MUY BAJO</v>
      </c>
      <c r="Q70" s="28">
        <f t="shared" si="36"/>
        <v>14</v>
      </c>
      <c r="R70" s="28">
        <v>29</v>
      </c>
      <c r="S70" s="28">
        <f t="shared" si="37"/>
        <v>15</v>
      </c>
      <c r="T70" s="28">
        <v>7</v>
      </c>
      <c r="U70" s="28">
        <v>7</v>
      </c>
    </row>
    <row r="71" spans="1:21" ht="30" customHeight="1" x14ac:dyDescent="0.3">
      <c r="A71" s="47"/>
      <c r="B71" s="23" t="str">
        <f>+[1]SI!A31</f>
        <v>SI.PY.2.3. Menor cuantía</v>
      </c>
      <c r="C71" s="23"/>
      <c r="D71" s="24" t="str">
        <f>+[1]SI!F31</f>
        <v>PTITALITO</v>
      </c>
      <c r="E71" s="32" t="str">
        <f>+[1]SI!D31</f>
        <v># Proyectos</v>
      </c>
      <c r="F71" s="32">
        <f>+[1]SI!B31</f>
        <v>0</v>
      </c>
      <c r="G71" s="32">
        <f>+[1]SI!C31</f>
        <v>3</v>
      </c>
      <c r="H71" s="32">
        <v>0</v>
      </c>
      <c r="I71" s="24" t="str">
        <f>+[1]SI!E31</f>
        <v>A</v>
      </c>
      <c r="J71" s="46">
        <f>'[2]METAS SI'!J22</f>
        <v>0</v>
      </c>
      <c r="K71" s="26">
        <v>0</v>
      </c>
      <c r="L71" s="27" t="str">
        <f t="shared" si="38"/>
        <v>MUY BAJO</v>
      </c>
      <c r="M71" s="26">
        <f t="shared" si="34"/>
        <v>0.44827586206896552</v>
      </c>
      <c r="N71" s="27" t="str">
        <f t="shared" si="39"/>
        <v>MEDIO</v>
      </c>
      <c r="O71" s="26">
        <f t="shared" si="35"/>
        <v>0</v>
      </c>
      <c r="P71" s="27" t="str">
        <f t="shared" si="40"/>
        <v>MUY BAJO</v>
      </c>
      <c r="Q71" s="28">
        <f t="shared" si="36"/>
        <v>13</v>
      </c>
      <c r="R71" s="28">
        <v>29</v>
      </c>
      <c r="S71" s="28">
        <f t="shared" si="37"/>
        <v>16</v>
      </c>
      <c r="T71" s="28">
        <v>13</v>
      </c>
      <c r="U71" s="28">
        <v>0</v>
      </c>
    </row>
    <row r="72" spans="1:21" ht="30" customHeight="1" x14ac:dyDescent="0.3">
      <c r="A72" s="47"/>
      <c r="B72" s="23" t="str">
        <f>+[1]SI!A32</f>
        <v>SI.PY.2.4. Mediana cuantía</v>
      </c>
      <c r="C72" s="23"/>
      <c r="D72" s="24" t="str">
        <f>+[1]SI!F32</f>
        <v>NEIVA</v>
      </c>
      <c r="E72" s="32" t="str">
        <f>+[1]SI!D32</f>
        <v># Proyectos</v>
      </c>
      <c r="F72" s="32">
        <f>+[1]SI!B32</f>
        <v>25</v>
      </c>
      <c r="G72" s="32">
        <f>+[1]SI!C32</f>
        <v>59</v>
      </c>
      <c r="H72" s="32">
        <v>3</v>
      </c>
      <c r="I72" s="24" t="str">
        <f>+[1]SI!E32</f>
        <v>A</v>
      </c>
      <c r="J72" s="46">
        <f>'[2]METAS SI'!J23</f>
        <v>0</v>
      </c>
      <c r="K72" s="26">
        <f t="shared" si="33"/>
        <v>0</v>
      </c>
      <c r="L72" s="27" t="str">
        <f t="shared" si="38"/>
        <v>MUY BAJO</v>
      </c>
      <c r="M72" s="26">
        <f t="shared" si="34"/>
        <v>0.57538461538461538</v>
      </c>
      <c r="N72" s="27" t="str">
        <f t="shared" si="39"/>
        <v>MEDIO</v>
      </c>
      <c r="O72" s="26">
        <f t="shared" si="35"/>
        <v>0</v>
      </c>
      <c r="P72" s="27" t="str">
        <f t="shared" si="40"/>
        <v>MUY BAJO</v>
      </c>
      <c r="Q72" s="28">
        <f t="shared" si="36"/>
        <v>187</v>
      </c>
      <c r="R72" s="28">
        <v>325</v>
      </c>
      <c r="S72" s="28">
        <f t="shared" si="37"/>
        <v>138</v>
      </c>
      <c r="T72" s="28">
        <v>102</v>
      </c>
      <c r="U72" s="28">
        <v>85</v>
      </c>
    </row>
    <row r="73" spans="1:21" ht="30" customHeight="1" x14ac:dyDescent="0.3">
      <c r="A73" s="47"/>
      <c r="B73" s="23" t="str">
        <f>+[1]SI!A33</f>
        <v>SI.PY.2.5. Mayor cuantía</v>
      </c>
      <c r="C73" s="23"/>
      <c r="D73" s="24" t="str">
        <f>+[1]SI!F33</f>
        <v>NEIVA</v>
      </c>
      <c r="E73" s="32" t="str">
        <f>+[1]SI!D33</f>
        <v># Proyectos</v>
      </c>
      <c r="F73" s="32">
        <f>+[1]SI!B33</f>
        <v>5</v>
      </c>
      <c r="G73" s="32">
        <f>+[1]SI!C33</f>
        <v>20</v>
      </c>
      <c r="H73" s="32">
        <v>5</v>
      </c>
      <c r="I73" s="24" t="str">
        <f>+[1]SI!E33</f>
        <v>A</v>
      </c>
      <c r="J73" s="46">
        <f>'[2]METAS SI'!J24</f>
        <v>0</v>
      </c>
      <c r="K73" s="26">
        <f t="shared" si="33"/>
        <v>0</v>
      </c>
      <c r="L73" s="27" t="str">
        <f t="shared" si="38"/>
        <v>MUY BAJO</v>
      </c>
      <c r="M73" s="26">
        <f t="shared" si="34"/>
        <v>0.22714285714285715</v>
      </c>
      <c r="N73" s="27" t="str">
        <f t="shared" si="39"/>
        <v>BAJO</v>
      </c>
      <c r="O73" s="26">
        <f t="shared" si="35"/>
        <v>0</v>
      </c>
      <c r="P73" s="27" t="str">
        <f t="shared" si="40"/>
        <v>MUY BAJO</v>
      </c>
      <c r="Q73" s="28">
        <f t="shared" si="36"/>
        <v>159</v>
      </c>
      <c r="R73" s="28">
        <v>700</v>
      </c>
      <c r="S73" s="28">
        <f t="shared" si="37"/>
        <v>541</v>
      </c>
      <c r="T73" s="28">
        <v>74</v>
      </c>
      <c r="U73" s="28">
        <v>85</v>
      </c>
    </row>
    <row r="74" spans="1:21" ht="30" customHeight="1" x14ac:dyDescent="0.3">
      <c r="A74" s="47"/>
      <c r="B74" s="23" t="str">
        <f>+[1]SI!A34</f>
        <v>SI.PY.2.6. Doctorados</v>
      </c>
      <c r="C74" s="23"/>
      <c r="D74" s="24" t="str">
        <f>+[1]SI!F34</f>
        <v>NEIVA</v>
      </c>
      <c r="E74" s="32" t="str">
        <f>+[1]SI!D34</f>
        <v># Proyectos</v>
      </c>
      <c r="F74" s="32">
        <f>+[1]SI!B34</f>
        <v>3</v>
      </c>
      <c r="G74" s="32">
        <f>+[1]SI!C34</f>
        <v>16</v>
      </c>
      <c r="H74" s="32">
        <v>3</v>
      </c>
      <c r="I74" s="24" t="str">
        <f>+[1]SI!E34</f>
        <v>A</v>
      </c>
      <c r="J74" s="46">
        <f>'[2]METAS SI'!J25</f>
        <v>0</v>
      </c>
      <c r="K74" s="26">
        <f t="shared" si="33"/>
        <v>0</v>
      </c>
      <c r="L74" s="27" t="str">
        <f t="shared" si="38"/>
        <v>MUY BAJO</v>
      </c>
      <c r="M74" s="26">
        <f t="shared" si="34"/>
        <v>6.6666666666666666E-2</v>
      </c>
      <c r="N74" s="27" t="str">
        <f t="shared" si="39"/>
        <v>MUY BAJO</v>
      </c>
      <c r="O74" s="26">
        <f t="shared" si="35"/>
        <v>0</v>
      </c>
      <c r="P74" s="27" t="str">
        <f t="shared" si="40"/>
        <v>MUY BAJO</v>
      </c>
      <c r="Q74" s="28">
        <f t="shared" si="36"/>
        <v>6</v>
      </c>
      <c r="R74" s="28">
        <v>90</v>
      </c>
      <c r="S74" s="28">
        <f t="shared" si="37"/>
        <v>84</v>
      </c>
      <c r="T74" s="28">
        <v>2</v>
      </c>
      <c r="U74" s="28">
        <v>4</v>
      </c>
    </row>
    <row r="75" spans="1:21" ht="30" customHeight="1" x14ac:dyDescent="0.3">
      <c r="A75" s="47"/>
      <c r="B75" s="23" t="str">
        <f>+[1]SI!A35</f>
        <v>SI.PY.2.7. Jóvenes Investigadores</v>
      </c>
      <c r="C75" s="23"/>
      <c r="D75" s="24" t="str">
        <f>+[1]SI!F35</f>
        <v>NEIVA</v>
      </c>
      <c r="E75" s="32" t="str">
        <f>+[1]SI!D35</f>
        <v># Proyectos</v>
      </c>
      <c r="F75" s="32">
        <f>+[1]SI!B35</f>
        <v>137</v>
      </c>
      <c r="G75" s="32">
        <f>+[1]SI!C35</f>
        <v>167</v>
      </c>
      <c r="H75" s="32">
        <v>19</v>
      </c>
      <c r="I75" s="24" t="str">
        <f>+[1]SI!E35</f>
        <v>A</v>
      </c>
      <c r="J75" s="46">
        <f>'[2]METAS SI'!J26</f>
        <v>0</v>
      </c>
      <c r="K75" s="26">
        <f t="shared" si="33"/>
        <v>0</v>
      </c>
      <c r="L75" s="27" t="str">
        <f t="shared" si="38"/>
        <v>MUY BAJO</v>
      </c>
      <c r="M75" s="26">
        <f t="shared" si="34"/>
        <v>0.50480769230769229</v>
      </c>
      <c r="N75" s="27" t="str">
        <f t="shared" si="39"/>
        <v>MEDIO</v>
      </c>
      <c r="O75" s="26">
        <f t="shared" si="35"/>
        <v>0</v>
      </c>
      <c r="P75" s="27" t="str">
        <f t="shared" si="40"/>
        <v>MUY BAJO</v>
      </c>
      <c r="Q75" s="28">
        <f t="shared" si="36"/>
        <v>315</v>
      </c>
      <c r="R75" s="28">
        <v>624</v>
      </c>
      <c r="S75" s="28">
        <f t="shared" si="37"/>
        <v>309</v>
      </c>
      <c r="T75" s="28">
        <v>21</v>
      </c>
      <c r="U75" s="28">
        <v>294</v>
      </c>
    </row>
    <row r="76" spans="1:21" ht="14.4" customHeight="1" x14ac:dyDescent="0.3">
      <c r="A76" s="47"/>
      <c r="B76" s="23" t="str">
        <f>+[1]SI!A36</f>
        <v>SI.PY.2.7. Jóvenes Investigadores</v>
      </c>
      <c r="C76" s="23"/>
      <c r="D76" s="24" t="str">
        <f>+[1]SI!F36</f>
        <v>GARZÓN</v>
      </c>
      <c r="E76" s="32" t="str">
        <f>+[1]SI!D36</f>
        <v># Proyectos</v>
      </c>
      <c r="F76" s="32">
        <f>+[1]SI!B36</f>
        <v>0</v>
      </c>
      <c r="G76" s="32">
        <f>+[1]SI!C36</f>
        <v>3</v>
      </c>
      <c r="H76" s="32">
        <v>1</v>
      </c>
      <c r="I76" s="24" t="str">
        <f>+[1]SI!E36</f>
        <v>A</v>
      </c>
      <c r="J76" s="46">
        <f>'[2]METAS SI'!J27</f>
        <v>0</v>
      </c>
      <c r="K76" s="26">
        <f t="shared" si="33"/>
        <v>0</v>
      </c>
      <c r="L76" s="27" t="str">
        <f t="shared" si="38"/>
        <v>MUY BAJO</v>
      </c>
      <c r="M76" s="26">
        <f t="shared" si="34"/>
        <v>1.4791666666666667</v>
      </c>
      <c r="N76" s="27" t="str">
        <f t="shared" si="39"/>
        <v>MUY ALTO</v>
      </c>
      <c r="O76" s="26">
        <f t="shared" si="35"/>
        <v>0</v>
      </c>
      <c r="P76" s="27" t="str">
        <f t="shared" si="40"/>
        <v>MUY BAJO</v>
      </c>
      <c r="Q76" s="28">
        <f t="shared" si="36"/>
        <v>71</v>
      </c>
      <c r="R76" s="28">
        <v>48</v>
      </c>
      <c r="S76" s="28">
        <f t="shared" si="37"/>
        <v>-23</v>
      </c>
      <c r="T76" s="28">
        <v>49</v>
      </c>
      <c r="U76" s="28">
        <v>22</v>
      </c>
    </row>
    <row r="77" spans="1:21" ht="14.4" customHeight="1" x14ac:dyDescent="0.3">
      <c r="A77" s="47"/>
      <c r="B77" s="23" t="str">
        <f>+[1]SI!A37</f>
        <v>SI.PY.2.7. Jóvenes Investigadores</v>
      </c>
      <c r="C77" s="23"/>
      <c r="D77" s="24" t="str">
        <f>+[1]SI!F37</f>
        <v>LA PLATA</v>
      </c>
      <c r="E77" s="32" t="str">
        <f>+[1]SI!D37</f>
        <v># Proyectos</v>
      </c>
      <c r="F77" s="32">
        <f>+[1]SI!B37</f>
        <v>0</v>
      </c>
      <c r="G77" s="32">
        <f>+[1]SI!C37</f>
        <v>3</v>
      </c>
      <c r="H77" s="32">
        <v>1</v>
      </c>
      <c r="I77" s="24" t="str">
        <f>+[1]SI!E37</f>
        <v>A</v>
      </c>
      <c r="J77" s="46">
        <f>'[2]METAS SI'!J28</f>
        <v>0</v>
      </c>
      <c r="K77" s="26">
        <f t="shared" si="33"/>
        <v>0</v>
      </c>
      <c r="L77" s="27" t="str">
        <f t="shared" si="38"/>
        <v>MUY BAJO</v>
      </c>
      <c r="M77" s="26">
        <f t="shared" si="34"/>
        <v>0.35416666666666669</v>
      </c>
      <c r="N77" s="27" t="str">
        <f t="shared" si="39"/>
        <v>BAJO</v>
      </c>
      <c r="O77" s="26">
        <f t="shared" si="35"/>
        <v>0</v>
      </c>
      <c r="P77" s="27" t="str">
        <f t="shared" si="40"/>
        <v>MUY BAJO</v>
      </c>
      <c r="Q77" s="28">
        <f t="shared" si="36"/>
        <v>17</v>
      </c>
      <c r="R77" s="28">
        <v>48</v>
      </c>
      <c r="S77" s="28">
        <f t="shared" si="37"/>
        <v>31</v>
      </c>
      <c r="T77" s="28">
        <v>17</v>
      </c>
      <c r="U77" s="28">
        <v>0</v>
      </c>
    </row>
    <row r="78" spans="1:21" ht="14.4" customHeight="1" x14ac:dyDescent="0.3">
      <c r="A78" s="47"/>
      <c r="B78" s="23" t="str">
        <f>+[1]SI!A38</f>
        <v>SI.PY.2.7. Jóvenes Investigadores</v>
      </c>
      <c r="C78" s="23"/>
      <c r="D78" s="24" t="str">
        <f>+[1]SI!F38</f>
        <v>PITALITO</v>
      </c>
      <c r="E78" s="32" t="str">
        <f>+[1]SI!D38</f>
        <v># Proyectos</v>
      </c>
      <c r="F78" s="32">
        <f>+[1]SI!B38</f>
        <v>0</v>
      </c>
      <c r="G78" s="32">
        <f>+[1]SI!C38</f>
        <v>3</v>
      </c>
      <c r="H78" s="32">
        <v>1</v>
      </c>
      <c r="I78" s="24" t="str">
        <f>+[1]SI!E38</f>
        <v>A</v>
      </c>
      <c r="J78" s="46">
        <f>'[2]METAS SI'!J29</f>
        <v>0</v>
      </c>
      <c r="K78" s="26">
        <f t="shared" si="33"/>
        <v>0</v>
      </c>
      <c r="L78" s="27" t="str">
        <f t="shared" si="38"/>
        <v>MUY BAJO</v>
      </c>
      <c r="M78" s="26">
        <f t="shared" si="34"/>
        <v>1.0416666666666667</v>
      </c>
      <c r="N78" s="27" t="str">
        <f t="shared" si="39"/>
        <v>MUY ALTO</v>
      </c>
      <c r="O78" s="26">
        <f t="shared" si="35"/>
        <v>0</v>
      </c>
      <c r="P78" s="27" t="str">
        <f t="shared" si="40"/>
        <v>MUY BAJO</v>
      </c>
      <c r="Q78" s="28">
        <f t="shared" si="36"/>
        <v>50</v>
      </c>
      <c r="R78" s="28">
        <v>48</v>
      </c>
      <c r="S78" s="28">
        <f t="shared" si="37"/>
        <v>-2</v>
      </c>
      <c r="T78" s="28">
        <v>50</v>
      </c>
      <c r="U78" s="28">
        <v>0</v>
      </c>
    </row>
    <row r="79" spans="1:21" ht="22.2" customHeight="1" x14ac:dyDescent="0.3">
      <c r="A79" s="47"/>
      <c r="B79" s="23" t="str">
        <f>+[1]SI!A39</f>
        <v>SI.PY.2.8.  Proyectos Interfacultades</v>
      </c>
      <c r="C79" s="23"/>
      <c r="D79" s="24" t="str">
        <f>+[1]SI!F39</f>
        <v>GLOBAL</v>
      </c>
      <c r="E79" s="32" t="str">
        <f>+[1]SI!D39</f>
        <v xml:space="preserve"># Proyectos de  Investigación Interfacultades apoyados </v>
      </c>
      <c r="F79" s="32">
        <f>+[1]SI!B39</f>
        <v>0</v>
      </c>
      <c r="G79" s="32">
        <f>+[1]SI!C39</f>
        <v>3</v>
      </c>
      <c r="H79" s="32">
        <v>1</v>
      </c>
      <c r="I79" s="24" t="str">
        <f>+[1]SI!E39</f>
        <v>A</v>
      </c>
      <c r="J79" s="46">
        <f>'[2]METAS SI'!J30</f>
        <v>0</v>
      </c>
      <c r="K79" s="26">
        <f t="shared" si="33"/>
        <v>0</v>
      </c>
      <c r="L79" s="27" t="str">
        <f t="shared" si="38"/>
        <v>MUY BAJO</v>
      </c>
      <c r="M79" s="26">
        <f t="shared" si="34"/>
        <v>0.16666666666666666</v>
      </c>
      <c r="N79" s="27" t="str">
        <f t="shared" si="39"/>
        <v>MUY BAJO</v>
      </c>
      <c r="O79" s="26">
        <f t="shared" si="35"/>
        <v>0</v>
      </c>
      <c r="P79" s="27" t="str">
        <f t="shared" si="40"/>
        <v>MUY BAJO</v>
      </c>
      <c r="Q79" s="28">
        <f t="shared" si="36"/>
        <v>50</v>
      </c>
      <c r="R79" s="28">
        <v>300</v>
      </c>
      <c r="S79" s="28">
        <f t="shared" si="37"/>
        <v>250</v>
      </c>
      <c r="T79" s="28">
        <v>37</v>
      </c>
      <c r="U79" s="28">
        <v>13</v>
      </c>
    </row>
    <row r="80" spans="1:21" ht="27" customHeight="1" thickBot="1" x14ac:dyDescent="0.35">
      <c r="A80" s="47"/>
      <c r="B80" s="33" t="s">
        <v>31</v>
      </c>
      <c r="C80" s="33"/>
      <c r="D80" s="34"/>
      <c r="E80" s="34"/>
      <c r="F80" s="34"/>
      <c r="G80" s="34"/>
      <c r="H80" s="34"/>
      <c r="I80" s="34"/>
      <c r="J80" s="34"/>
      <c r="K80" s="35">
        <f>AVERAGE(K60:K79)</f>
        <v>2.5000000000000001E-2</v>
      </c>
      <c r="L80" s="27" t="str">
        <f t="shared" si="38"/>
        <v>MUY BAJO</v>
      </c>
      <c r="M80" s="35">
        <f>AVERAGE(M60:M79)</f>
        <v>0.31973978498993366</v>
      </c>
      <c r="N80" s="27" t="str">
        <f t="shared" si="39"/>
        <v>BAJO</v>
      </c>
      <c r="O80" s="35">
        <f>AVERAGE(O60:O79)</f>
        <v>2.1874999999999998E-3</v>
      </c>
      <c r="P80" s="27" t="str">
        <f t="shared" si="40"/>
        <v>MUY BAJO</v>
      </c>
      <c r="Q80" s="36">
        <f>SUM(Q60:Q79)</f>
        <v>1178</v>
      </c>
      <c r="R80" s="36">
        <f t="shared" ref="R80:U80" si="41">SUM(R60:R79)</f>
        <v>3433</v>
      </c>
      <c r="S80" s="36">
        <f t="shared" si="41"/>
        <v>2255</v>
      </c>
      <c r="T80" s="36">
        <f t="shared" si="41"/>
        <v>503</v>
      </c>
      <c r="U80" s="36">
        <f t="shared" si="41"/>
        <v>675</v>
      </c>
    </row>
    <row r="81" spans="1:21" ht="30.6" customHeight="1" x14ac:dyDescent="0.3">
      <c r="A81" s="47"/>
      <c r="B81" s="23" t="str">
        <f>+[1]SI!A46</f>
        <v>SI.PY.3.1. Eventos académico- científicos</v>
      </c>
      <c r="C81" s="23"/>
      <c r="D81" s="24" t="str">
        <f>+[1]SI!F46</f>
        <v>NEIVA</v>
      </c>
      <c r="E81" s="32" t="str">
        <f>+[1]SI!D46</f>
        <v># Eventos académico-científicos</v>
      </c>
      <c r="F81" s="32">
        <f>+[1]SI!B46</f>
        <v>55</v>
      </c>
      <c r="G81" s="32">
        <f>+[1]SI!C46</f>
        <v>130</v>
      </c>
      <c r="H81" s="32">
        <v>43</v>
      </c>
      <c r="I81" s="24" t="str">
        <f>+[1]SI!E46</f>
        <v>A</v>
      </c>
      <c r="J81" s="46">
        <f>'[2]METAS SI'!J31</f>
        <v>19</v>
      </c>
      <c r="K81" s="26">
        <f>+J81/H81</f>
        <v>0.44186046511627908</v>
      </c>
      <c r="L81" s="27" t="str">
        <f t="shared" si="38"/>
        <v>MEDIO</v>
      </c>
      <c r="M81" s="26">
        <f t="shared" ref="M81:M109" si="42">+Q81/R81</f>
        <v>0.28054298642533937</v>
      </c>
      <c r="N81" s="27" t="str">
        <f t="shared" si="39"/>
        <v>BAJO</v>
      </c>
      <c r="O81" s="26">
        <f t="shared" ref="O81:O109" si="43">+K81*M81</f>
        <v>0.12396085446701043</v>
      </c>
      <c r="P81" s="27" t="str">
        <f t="shared" si="40"/>
        <v>MUY BAJO</v>
      </c>
      <c r="Q81" s="28">
        <f t="shared" ref="Q81:Q109" si="44">+U81+T81</f>
        <v>62</v>
      </c>
      <c r="R81" s="28">
        <v>221</v>
      </c>
      <c r="S81" s="28">
        <f t="shared" ref="S81:S109" si="45">+R81-Q81</f>
        <v>159</v>
      </c>
      <c r="T81" s="28">
        <v>34</v>
      </c>
      <c r="U81" s="28">
        <v>28</v>
      </c>
    </row>
    <row r="82" spans="1:21" ht="30.6" customHeight="1" x14ac:dyDescent="0.3">
      <c r="A82" s="47"/>
      <c r="B82" s="23" t="str">
        <f>+[1]SI!A47</f>
        <v>SI.PY.3.1. Eventos académico- científicos</v>
      </c>
      <c r="C82" s="23"/>
      <c r="D82" s="24" t="str">
        <f>+[1]SI!F47</f>
        <v>GARZÓN</v>
      </c>
      <c r="E82" s="32" t="str">
        <f>+[1]SI!D47</f>
        <v># Eventos académico-científicos</v>
      </c>
      <c r="F82" s="32">
        <f>+[1]SI!B47</f>
        <v>0</v>
      </c>
      <c r="G82" s="32">
        <f>+[1]SI!C47</f>
        <v>1</v>
      </c>
      <c r="H82" s="32">
        <v>2</v>
      </c>
      <c r="I82" s="24" t="str">
        <f>+[1]SI!E47</f>
        <v>A</v>
      </c>
      <c r="J82" s="46">
        <f>'[2]METAS SI'!J32</f>
        <v>5</v>
      </c>
      <c r="K82" s="26">
        <f t="shared" ref="K82:K109" si="46">+J82/H82</f>
        <v>2.5</v>
      </c>
      <c r="L82" s="27" t="str">
        <f t="shared" si="38"/>
        <v>MUY ALTO</v>
      </c>
      <c r="M82" s="26">
        <f t="shared" si="42"/>
        <v>0.05</v>
      </c>
      <c r="N82" s="27" t="str">
        <f t="shared" si="39"/>
        <v>MUY BAJO</v>
      </c>
      <c r="O82" s="26">
        <f t="shared" si="43"/>
        <v>0.125</v>
      </c>
      <c r="P82" s="27" t="str">
        <f t="shared" si="40"/>
        <v>MUY BAJO</v>
      </c>
      <c r="Q82" s="28">
        <f t="shared" si="44"/>
        <v>1</v>
      </c>
      <c r="R82" s="28">
        <v>20</v>
      </c>
      <c r="S82" s="28">
        <f t="shared" si="45"/>
        <v>19</v>
      </c>
      <c r="T82" s="28">
        <v>0</v>
      </c>
      <c r="U82" s="28">
        <v>1</v>
      </c>
    </row>
    <row r="83" spans="1:21" ht="30.6" customHeight="1" x14ac:dyDescent="0.3">
      <c r="A83" s="47"/>
      <c r="B83" s="23" t="str">
        <f>+[1]SI!A48</f>
        <v>SI.PY.3.1. Eventos académico- científicos</v>
      </c>
      <c r="C83" s="23"/>
      <c r="D83" s="24" t="str">
        <f>+[1]SI!F48</f>
        <v>LA PLATA</v>
      </c>
      <c r="E83" s="32" t="str">
        <f>+[1]SI!D48</f>
        <v># Eventos académico-científicos</v>
      </c>
      <c r="F83" s="32">
        <f>+[1]SI!B48</f>
        <v>0</v>
      </c>
      <c r="G83" s="32">
        <f>+[1]SI!C48</f>
        <v>1</v>
      </c>
      <c r="H83" s="32">
        <v>2</v>
      </c>
      <c r="I83" s="24" t="str">
        <f>+[1]SI!E48</f>
        <v>A</v>
      </c>
      <c r="J83" s="46">
        <f>'[2]METAS SI'!J33</f>
        <v>2</v>
      </c>
      <c r="K83" s="26">
        <f t="shared" si="46"/>
        <v>1</v>
      </c>
      <c r="L83" s="27" t="str">
        <f t="shared" si="38"/>
        <v>MUY ALTO</v>
      </c>
      <c r="M83" s="26">
        <f t="shared" si="42"/>
        <v>0.05</v>
      </c>
      <c r="N83" s="27" t="str">
        <f t="shared" si="39"/>
        <v>MUY BAJO</v>
      </c>
      <c r="O83" s="26">
        <f t="shared" si="43"/>
        <v>0.05</v>
      </c>
      <c r="P83" s="27" t="str">
        <f t="shared" si="40"/>
        <v>MUY BAJO</v>
      </c>
      <c r="Q83" s="28">
        <f t="shared" si="44"/>
        <v>1</v>
      </c>
      <c r="R83" s="28">
        <v>20</v>
      </c>
      <c r="S83" s="28">
        <f t="shared" si="45"/>
        <v>19</v>
      </c>
      <c r="T83" s="28">
        <v>0</v>
      </c>
      <c r="U83" s="28">
        <v>1</v>
      </c>
    </row>
    <row r="84" spans="1:21" ht="30.6" customHeight="1" x14ac:dyDescent="0.3">
      <c r="A84" s="47"/>
      <c r="B84" s="23" t="str">
        <f>+[1]SI!A49</f>
        <v>SI.PY.3.1. Eventos académico- científicos</v>
      </c>
      <c r="C84" s="23"/>
      <c r="D84" s="24" t="str">
        <f>+[1]SI!F49</f>
        <v>PITALITO</v>
      </c>
      <c r="E84" s="32" t="str">
        <f>+[1]SI!D49</f>
        <v># Eventos académico-científicos</v>
      </c>
      <c r="F84" s="32">
        <f>+[1]SI!B49</f>
        <v>0</v>
      </c>
      <c r="G84" s="32">
        <f>+[1]SI!C49</f>
        <v>1</v>
      </c>
      <c r="H84" s="32">
        <v>4</v>
      </c>
      <c r="I84" s="24" t="str">
        <f>+[1]SI!E49</f>
        <v>A</v>
      </c>
      <c r="J84" s="46">
        <f>'[2]METAS SI'!J34</f>
        <v>9</v>
      </c>
      <c r="K84" s="26">
        <f t="shared" si="46"/>
        <v>2.25</v>
      </c>
      <c r="L84" s="27" t="str">
        <f t="shared" si="38"/>
        <v>MUY ALTO</v>
      </c>
      <c r="M84" s="26">
        <f t="shared" si="42"/>
        <v>0.1</v>
      </c>
      <c r="N84" s="27" t="str">
        <f t="shared" si="39"/>
        <v>MUY BAJO</v>
      </c>
      <c r="O84" s="26">
        <f t="shared" si="43"/>
        <v>0.22500000000000001</v>
      </c>
      <c r="P84" s="27" t="str">
        <f t="shared" si="40"/>
        <v>BAJO</v>
      </c>
      <c r="Q84" s="28">
        <f t="shared" si="44"/>
        <v>4</v>
      </c>
      <c r="R84" s="28">
        <v>40</v>
      </c>
      <c r="S84" s="28">
        <f t="shared" si="45"/>
        <v>36</v>
      </c>
      <c r="T84" s="28">
        <v>1</v>
      </c>
      <c r="U84" s="28">
        <v>3</v>
      </c>
    </row>
    <row r="85" spans="1:21" ht="28.2" customHeight="1" x14ac:dyDescent="0.3">
      <c r="A85" s="47"/>
      <c r="B85" s="23" t="str">
        <f>+[1]SI!A50</f>
        <v>SI.PY.3.2. Ponencias</v>
      </c>
      <c r="C85" s="23"/>
      <c r="D85" s="24" t="str">
        <f>+[1]SI!F50</f>
        <v>NEIVA</v>
      </c>
      <c r="E85" s="32" t="str">
        <f>+[1]SI!D50</f>
        <v># Ponencias a nivel nacional e internacional</v>
      </c>
      <c r="F85" s="32">
        <f>+[1]SI!B50</f>
        <v>120</v>
      </c>
      <c r="G85" s="32">
        <f>+[1]SI!C50</f>
        <v>255</v>
      </c>
      <c r="H85" s="32">
        <v>67</v>
      </c>
      <c r="I85" s="24" t="str">
        <f>+[1]SI!E50</f>
        <v>A</v>
      </c>
      <c r="J85" s="46">
        <f>'[2]METAS SI'!J35</f>
        <v>117</v>
      </c>
      <c r="K85" s="26">
        <f t="shared" si="46"/>
        <v>1.7462686567164178</v>
      </c>
      <c r="L85" s="27" t="str">
        <f t="shared" si="38"/>
        <v>MUY ALTO</v>
      </c>
      <c r="M85" s="26">
        <f t="shared" si="42"/>
        <v>0.2807017543859649</v>
      </c>
      <c r="N85" s="27" t="str">
        <f t="shared" si="39"/>
        <v>BAJO</v>
      </c>
      <c r="O85" s="26">
        <f t="shared" si="43"/>
        <v>0.49018067556952077</v>
      </c>
      <c r="P85" s="27" t="str">
        <f t="shared" si="40"/>
        <v>MEDIO</v>
      </c>
      <c r="Q85" s="28">
        <f t="shared" si="44"/>
        <v>64</v>
      </c>
      <c r="R85" s="28">
        <v>228</v>
      </c>
      <c r="S85" s="28">
        <f t="shared" si="45"/>
        <v>164</v>
      </c>
      <c r="T85" s="28">
        <v>17</v>
      </c>
      <c r="U85" s="28">
        <v>47</v>
      </c>
    </row>
    <row r="86" spans="1:21" ht="28.2" customHeight="1" x14ac:dyDescent="0.3">
      <c r="A86" s="47"/>
      <c r="B86" s="23" t="str">
        <f>+[1]SI!A51</f>
        <v>SI.PY.3.2. Ponencias</v>
      </c>
      <c r="C86" s="23"/>
      <c r="D86" s="24" t="str">
        <f>+[1]SI!F51</f>
        <v>GARZÓN</v>
      </c>
      <c r="E86" s="32" t="str">
        <f>+[1]SI!D51</f>
        <v># Ponencias a nivel nacional e internacional</v>
      </c>
      <c r="F86" s="32">
        <f>+[1]SI!B51</f>
        <v>0</v>
      </c>
      <c r="G86" s="32">
        <f>+[1]SI!C51</f>
        <v>12</v>
      </c>
      <c r="H86" s="32">
        <v>4</v>
      </c>
      <c r="I86" s="24" t="str">
        <f>+[1]SI!E51</f>
        <v>A</v>
      </c>
      <c r="J86" s="46">
        <f>'[2]METAS SI'!J36</f>
        <v>0</v>
      </c>
      <c r="K86" s="26">
        <f t="shared" si="46"/>
        <v>0</v>
      </c>
      <c r="L86" s="27" t="str">
        <f t="shared" si="38"/>
        <v>MUY BAJO</v>
      </c>
      <c r="M86" s="26">
        <f t="shared" si="42"/>
        <v>0</v>
      </c>
      <c r="N86" s="27" t="str">
        <f t="shared" si="39"/>
        <v>MUY BAJO</v>
      </c>
      <c r="O86" s="26">
        <f t="shared" si="43"/>
        <v>0</v>
      </c>
      <c r="P86" s="27" t="str">
        <f t="shared" si="40"/>
        <v>MUY BAJO</v>
      </c>
      <c r="Q86" s="28">
        <f t="shared" si="44"/>
        <v>0</v>
      </c>
      <c r="R86" s="28">
        <v>6</v>
      </c>
      <c r="S86" s="28">
        <f t="shared" si="45"/>
        <v>6</v>
      </c>
      <c r="T86" s="28">
        <v>0</v>
      </c>
      <c r="U86" s="28">
        <v>0</v>
      </c>
    </row>
    <row r="87" spans="1:21" ht="28.2" customHeight="1" x14ac:dyDescent="0.3">
      <c r="A87" s="47"/>
      <c r="B87" s="23" t="str">
        <f>+[1]SI!A52</f>
        <v>SI.PY.3.2. Ponencias</v>
      </c>
      <c r="C87" s="23"/>
      <c r="D87" s="24" t="str">
        <f>+[1]SI!F52</f>
        <v>LA PLATA</v>
      </c>
      <c r="E87" s="32" t="str">
        <f>+[1]SI!D52</f>
        <v># Ponencias a nivel nacional e internacional</v>
      </c>
      <c r="F87" s="32">
        <f>+[1]SI!B52</f>
        <v>0</v>
      </c>
      <c r="G87" s="32">
        <f>+[1]SI!C52</f>
        <v>12</v>
      </c>
      <c r="H87" s="32">
        <v>4</v>
      </c>
      <c r="I87" s="24" t="str">
        <f>+[1]SI!E52</f>
        <v>A</v>
      </c>
      <c r="J87" s="46">
        <f>'[2]METAS SI'!J37</f>
        <v>0</v>
      </c>
      <c r="K87" s="26">
        <f t="shared" si="46"/>
        <v>0</v>
      </c>
      <c r="L87" s="27" t="str">
        <f t="shared" si="38"/>
        <v>MUY BAJO</v>
      </c>
      <c r="M87" s="26">
        <f t="shared" si="42"/>
        <v>0.16666666666666666</v>
      </c>
      <c r="N87" s="27" t="str">
        <f t="shared" si="39"/>
        <v>MUY BAJO</v>
      </c>
      <c r="O87" s="26">
        <f t="shared" si="43"/>
        <v>0</v>
      </c>
      <c r="P87" s="27" t="str">
        <f t="shared" si="40"/>
        <v>MUY BAJO</v>
      </c>
      <c r="Q87" s="28">
        <f t="shared" si="44"/>
        <v>1</v>
      </c>
      <c r="R87" s="28">
        <v>6</v>
      </c>
      <c r="S87" s="28">
        <f t="shared" si="45"/>
        <v>5</v>
      </c>
      <c r="T87" s="28">
        <v>0</v>
      </c>
      <c r="U87" s="28">
        <v>1</v>
      </c>
    </row>
    <row r="88" spans="1:21" ht="29.4" customHeight="1" x14ac:dyDescent="0.3">
      <c r="A88" s="47"/>
      <c r="B88" s="23" t="str">
        <f>+[1]SI!A53</f>
        <v>SI.PY.3.2. Ponencias</v>
      </c>
      <c r="C88" s="23"/>
      <c r="D88" s="24" t="str">
        <f>+[1]SI!F53</f>
        <v>PITALITO</v>
      </c>
      <c r="E88" s="32" t="str">
        <f>+[1]SI!D53</f>
        <v># Ponencias a nivel nacional e internacional</v>
      </c>
      <c r="F88" s="32">
        <f>+[1]SI!B53</f>
        <v>0</v>
      </c>
      <c r="G88" s="32">
        <f>+[1]SI!C53</f>
        <v>15</v>
      </c>
      <c r="H88" s="32">
        <v>8</v>
      </c>
      <c r="I88" s="24" t="str">
        <f>+[1]SI!E53</f>
        <v>A</v>
      </c>
      <c r="J88" s="46">
        <f>'[2]METAS SI'!J38</f>
        <v>3</v>
      </c>
      <c r="K88" s="26">
        <f t="shared" si="46"/>
        <v>0.375</v>
      </c>
      <c r="L88" s="27" t="str">
        <f t="shared" si="38"/>
        <v>BAJO</v>
      </c>
      <c r="M88" s="26">
        <f t="shared" si="42"/>
        <v>0.33333333333333331</v>
      </c>
      <c r="N88" s="27" t="str">
        <f t="shared" si="39"/>
        <v>BAJO</v>
      </c>
      <c r="O88" s="26">
        <f t="shared" si="43"/>
        <v>0.125</v>
      </c>
      <c r="P88" s="27" t="str">
        <f t="shared" si="40"/>
        <v>MUY BAJO</v>
      </c>
      <c r="Q88" s="28">
        <f t="shared" si="44"/>
        <v>4</v>
      </c>
      <c r="R88" s="28">
        <v>12</v>
      </c>
      <c r="S88" s="28">
        <f t="shared" si="45"/>
        <v>8</v>
      </c>
      <c r="T88" s="28">
        <v>0</v>
      </c>
      <c r="U88" s="28">
        <v>4</v>
      </c>
    </row>
    <row r="89" spans="1:21" x14ac:dyDescent="0.3">
      <c r="A89" s="47"/>
      <c r="B89" s="23" t="str">
        <f>+[1]SI!A54</f>
        <v>SI.PY.3.3. Vinculación y Desarrollo en redes académicas, científicas e investigativas</v>
      </c>
      <c r="C89" s="23"/>
      <c r="D89" s="24" t="str">
        <f>+[1]SI!F54</f>
        <v>GLOBAL</v>
      </c>
      <c r="E89" s="32" t="str">
        <f>+[1]SI!D54</f>
        <v># de Redes</v>
      </c>
      <c r="F89" s="32">
        <f>+[1]SI!B54</f>
        <v>13</v>
      </c>
      <c r="G89" s="32">
        <f>+[1]SI!C54</f>
        <v>50</v>
      </c>
      <c r="H89" s="32">
        <v>12</v>
      </c>
      <c r="I89" s="24" t="str">
        <f>+[1]SI!E54</f>
        <v>A</v>
      </c>
      <c r="J89" s="46">
        <f>'[2]METAS SI'!J39</f>
        <v>11</v>
      </c>
      <c r="K89" s="26">
        <f t="shared" si="46"/>
        <v>0.91666666666666663</v>
      </c>
      <c r="L89" s="27" t="str">
        <f t="shared" si="38"/>
        <v>MUY ALTO</v>
      </c>
      <c r="M89" s="26">
        <f t="shared" si="42"/>
        <v>0.38095238095238093</v>
      </c>
      <c r="N89" s="27" t="str">
        <f t="shared" si="39"/>
        <v>BAJO</v>
      </c>
      <c r="O89" s="26">
        <f t="shared" si="43"/>
        <v>0.34920634920634919</v>
      </c>
      <c r="P89" s="27" t="str">
        <f t="shared" si="40"/>
        <v>BAJO</v>
      </c>
      <c r="Q89" s="28">
        <f t="shared" si="44"/>
        <v>24</v>
      </c>
      <c r="R89" s="28">
        <v>63</v>
      </c>
      <c r="S89" s="28">
        <f t="shared" si="45"/>
        <v>39</v>
      </c>
      <c r="T89" s="28">
        <v>4</v>
      </c>
      <c r="U89" s="28">
        <v>20</v>
      </c>
    </row>
    <row r="90" spans="1:21" ht="43.2" x14ac:dyDescent="0.3">
      <c r="A90" s="47"/>
      <c r="B90" s="23" t="str">
        <f>+[1]SI!A55</f>
        <v>SI.PY.3.4. Fortalecimiento de los Centros  e Institutos de Investigación</v>
      </c>
      <c r="C90" s="23"/>
      <c r="D90" s="24" t="str">
        <f>+[1]SI!F55</f>
        <v>NEIVA</v>
      </c>
      <c r="E90" s="32" t="str">
        <f>+[1]SI!D55</f>
        <v>Centros de Investigación apoyados</v>
      </c>
      <c r="F90" s="32">
        <f>+[1]SI!B55</f>
        <v>6</v>
      </c>
      <c r="G90" s="32">
        <f>+[1]SI!C55</f>
        <v>7</v>
      </c>
      <c r="H90" s="32">
        <v>11</v>
      </c>
      <c r="I90" s="24" t="str">
        <f>+[1]SI!E55</f>
        <v>S</v>
      </c>
      <c r="J90" s="46">
        <f>'[2]METAS SI'!J40</f>
        <v>6</v>
      </c>
      <c r="K90" s="26">
        <f t="shared" si="46"/>
        <v>0.54545454545454541</v>
      </c>
      <c r="L90" s="27" t="str">
        <f t="shared" si="38"/>
        <v>MEDIO</v>
      </c>
      <c r="M90" s="26">
        <f t="shared" si="42"/>
        <v>0.2048611111111111</v>
      </c>
      <c r="N90" s="27" t="str">
        <f t="shared" si="39"/>
        <v>BAJO</v>
      </c>
      <c r="O90" s="26">
        <f t="shared" si="43"/>
        <v>0.11174242424242423</v>
      </c>
      <c r="P90" s="27" t="str">
        <f t="shared" si="40"/>
        <v>MUY BAJO</v>
      </c>
      <c r="Q90" s="28">
        <f t="shared" si="44"/>
        <v>177</v>
      </c>
      <c r="R90" s="28">
        <v>864</v>
      </c>
      <c r="S90" s="28">
        <f t="shared" si="45"/>
        <v>687</v>
      </c>
      <c r="T90" s="28">
        <v>69</v>
      </c>
      <c r="U90" s="28">
        <v>108</v>
      </c>
    </row>
    <row r="91" spans="1:21" ht="43.2" x14ac:dyDescent="0.3">
      <c r="A91" s="47"/>
      <c r="B91" s="23" t="str">
        <f>+[1]SI!A56</f>
        <v>SI.PY.3.4. Fortalecimiento de los Centros  e Institutos de Investigación</v>
      </c>
      <c r="C91" s="23"/>
      <c r="D91" s="24" t="str">
        <f>+[1]SI!F56</f>
        <v>NEIVA</v>
      </c>
      <c r="E91" s="32" t="str">
        <f>+[1]SI!D56</f>
        <v># Institutos de Investigación</v>
      </c>
      <c r="F91" s="32">
        <f>+[1]SI!B56</f>
        <v>0.2</v>
      </c>
      <c r="G91" s="32">
        <f>+[1]SI!C56</f>
        <v>1</v>
      </c>
      <c r="H91" s="32">
        <v>0.4</v>
      </c>
      <c r="I91" s="24" t="str">
        <f>+[1]SI!E56</f>
        <v>S</v>
      </c>
      <c r="J91" s="46">
        <f>'[2]METAS SI'!J41</f>
        <v>0</v>
      </c>
      <c r="K91" s="26">
        <f t="shared" si="46"/>
        <v>0</v>
      </c>
      <c r="L91" s="27" t="str">
        <f t="shared" si="38"/>
        <v>MUY BAJO</v>
      </c>
      <c r="M91" s="26">
        <f t="shared" si="42"/>
        <v>0</v>
      </c>
      <c r="N91" s="27" t="str">
        <f t="shared" si="39"/>
        <v>MUY BAJO</v>
      </c>
      <c r="O91" s="26">
        <f t="shared" si="43"/>
        <v>0</v>
      </c>
      <c r="P91" s="27" t="str">
        <f t="shared" si="40"/>
        <v>MUY BAJO</v>
      </c>
      <c r="Q91" s="28">
        <f t="shared" si="44"/>
        <v>0</v>
      </c>
      <c r="R91" s="28">
        <v>300</v>
      </c>
      <c r="S91" s="28">
        <f t="shared" si="45"/>
        <v>300</v>
      </c>
      <c r="T91" s="28">
        <v>0</v>
      </c>
      <c r="U91" s="28">
        <v>0</v>
      </c>
    </row>
    <row r="92" spans="1:21" ht="28.8" x14ac:dyDescent="0.3">
      <c r="A92" s="47"/>
      <c r="B92" s="23" t="str">
        <f>+[1]SI!A57</f>
        <v>SI.PY.3.5. Fortalecimiento de los Grupos e Investigadores</v>
      </c>
      <c r="C92" s="23"/>
      <c r="D92" s="24" t="str">
        <f>+[1]SI!F57</f>
        <v>NEIVA</v>
      </c>
      <c r="E92" s="32" t="str">
        <f>+[1]SI!D57</f>
        <v># Grupos categorizados</v>
      </c>
      <c r="F92" s="32">
        <f>+[1]SI!B57</f>
        <v>46</v>
      </c>
      <c r="G92" s="32">
        <f>+[1]SI!C57</f>
        <v>50</v>
      </c>
      <c r="H92" s="32">
        <v>51</v>
      </c>
      <c r="I92" s="24" t="str">
        <f>+[1]SI!E57</f>
        <v>S</v>
      </c>
      <c r="J92" s="46">
        <f>'[2]METAS SI'!J42</f>
        <v>54</v>
      </c>
      <c r="K92" s="26">
        <f t="shared" si="46"/>
        <v>1.0588235294117647</v>
      </c>
      <c r="L92" s="27" t="str">
        <f t="shared" si="38"/>
        <v>MUY ALTO</v>
      </c>
      <c r="M92" s="26">
        <f t="shared" si="42"/>
        <v>0.39659367396593675</v>
      </c>
      <c r="N92" s="27" t="str">
        <f t="shared" si="39"/>
        <v>BAJO</v>
      </c>
      <c r="O92" s="26">
        <f t="shared" si="43"/>
        <v>0.41992271361099187</v>
      </c>
      <c r="P92" s="27" t="str">
        <f t="shared" si="40"/>
        <v>MEDIO</v>
      </c>
      <c r="Q92" s="28">
        <f t="shared" si="44"/>
        <v>163</v>
      </c>
      <c r="R92" s="28">
        <v>411</v>
      </c>
      <c r="S92" s="28">
        <f t="shared" si="45"/>
        <v>248</v>
      </c>
      <c r="T92" s="28">
        <v>84</v>
      </c>
      <c r="U92" s="28">
        <v>79</v>
      </c>
    </row>
    <row r="93" spans="1:21" ht="28.8" x14ac:dyDescent="0.3">
      <c r="A93" s="47"/>
      <c r="B93" s="23" t="str">
        <f>+[1]SI!A58</f>
        <v>SI.PY.3.5. Fortalecimiento de los Grupos e Investigadores</v>
      </c>
      <c r="C93" s="23"/>
      <c r="D93" s="24" t="str">
        <f>+[1]SI!F58</f>
        <v>NEIVA</v>
      </c>
      <c r="E93" s="32" t="str">
        <f>+[1]SI!D58</f>
        <v># Docentes categorizados</v>
      </c>
      <c r="F93" s="32">
        <f>+[1]SI!B58</f>
        <v>76</v>
      </c>
      <c r="G93" s="32">
        <f>+[1]SI!C58</f>
        <v>80</v>
      </c>
      <c r="H93" s="32">
        <v>134</v>
      </c>
      <c r="I93" s="24" t="str">
        <f>+[1]SI!E58</f>
        <v>S</v>
      </c>
      <c r="J93" s="46">
        <f>'[2]METAS SI'!J43</f>
        <v>5</v>
      </c>
      <c r="K93" s="26">
        <f t="shared" si="46"/>
        <v>3.7313432835820892E-2</v>
      </c>
      <c r="L93" s="27" t="str">
        <f t="shared" si="38"/>
        <v>MUY BAJO</v>
      </c>
      <c r="M93" s="26">
        <f t="shared" si="42"/>
        <v>0</v>
      </c>
      <c r="N93" s="27" t="str">
        <f t="shared" si="39"/>
        <v>MUY BAJO</v>
      </c>
      <c r="O93" s="26">
        <f t="shared" si="43"/>
        <v>0</v>
      </c>
      <c r="P93" s="27" t="str">
        <f t="shared" si="40"/>
        <v>MUY BAJO</v>
      </c>
      <c r="Q93" s="28">
        <f t="shared" si="44"/>
        <v>0</v>
      </c>
      <c r="R93" s="28">
        <v>233</v>
      </c>
      <c r="S93" s="28">
        <f t="shared" si="45"/>
        <v>233</v>
      </c>
      <c r="T93" s="28">
        <v>0</v>
      </c>
      <c r="U93" s="28">
        <v>0</v>
      </c>
    </row>
    <row r="94" spans="1:21" ht="28.8" x14ac:dyDescent="0.3">
      <c r="A94" s="47"/>
      <c r="B94" s="23" t="str">
        <f>+[1]SI!A59</f>
        <v>SI.PY.3.5. Fortalecimiento de los Grupos e Investigadores</v>
      </c>
      <c r="C94" s="23"/>
      <c r="D94" s="24" t="str">
        <f>+[1]SI!F59</f>
        <v>GARZÓN</v>
      </c>
      <c r="E94" s="32" t="str">
        <f>+[1]SI!D59</f>
        <v xml:space="preserve"># Grupos apoyados </v>
      </c>
      <c r="F94" s="32">
        <f>+[1]SI!B59</f>
        <v>0</v>
      </c>
      <c r="G94" s="32">
        <f>+[1]SI!C59</f>
        <v>1</v>
      </c>
      <c r="H94" s="32">
        <v>1</v>
      </c>
      <c r="I94" s="24" t="str">
        <f>+[1]SI!E59</f>
        <v>S</v>
      </c>
      <c r="J94" s="46">
        <f>'[2]METAS SI'!J44</f>
        <v>0</v>
      </c>
      <c r="K94" s="26">
        <f t="shared" si="46"/>
        <v>0</v>
      </c>
      <c r="L94" s="27" t="str">
        <f t="shared" si="38"/>
        <v>MUY BAJO</v>
      </c>
      <c r="M94" s="26">
        <f t="shared" si="42"/>
        <v>0</v>
      </c>
      <c r="N94" s="27" t="str">
        <f t="shared" si="39"/>
        <v>MUY BAJO</v>
      </c>
      <c r="O94" s="26">
        <f t="shared" si="43"/>
        <v>0</v>
      </c>
      <c r="P94" s="27" t="str">
        <f t="shared" si="40"/>
        <v>MUY BAJO</v>
      </c>
      <c r="Q94" s="28">
        <f t="shared" si="44"/>
        <v>0</v>
      </c>
      <c r="R94" s="28">
        <v>5</v>
      </c>
      <c r="S94" s="28">
        <f t="shared" si="45"/>
        <v>5</v>
      </c>
      <c r="T94" s="28">
        <v>0</v>
      </c>
      <c r="U94" s="28">
        <v>0</v>
      </c>
    </row>
    <row r="95" spans="1:21" ht="28.8" x14ac:dyDescent="0.3">
      <c r="A95" s="47"/>
      <c r="B95" s="23" t="str">
        <f>+[1]SI!A60</f>
        <v>SI.PY.3.5. Fortalecimiento de los Grupos e Investigadores</v>
      </c>
      <c r="C95" s="23"/>
      <c r="D95" s="24" t="str">
        <f>+[1]SI!F60</f>
        <v>LA PLATA</v>
      </c>
      <c r="E95" s="32" t="str">
        <f>+[1]SI!D60</f>
        <v xml:space="preserve"># Grupos apoyados </v>
      </c>
      <c r="F95" s="32">
        <f>+[1]SI!B60</f>
        <v>0</v>
      </c>
      <c r="G95" s="32">
        <f>+[1]SI!C60</f>
        <v>1</v>
      </c>
      <c r="H95" s="32">
        <v>1</v>
      </c>
      <c r="I95" s="24" t="str">
        <f>+[1]SI!E60</f>
        <v>S</v>
      </c>
      <c r="J95" s="46">
        <f>'[2]METAS SI'!J45</f>
        <v>0</v>
      </c>
      <c r="K95" s="26">
        <f t="shared" si="46"/>
        <v>0</v>
      </c>
      <c r="L95" s="27" t="str">
        <f t="shared" si="38"/>
        <v>MUY BAJO</v>
      </c>
      <c r="M95" s="26">
        <f t="shared" si="42"/>
        <v>0</v>
      </c>
      <c r="N95" s="27" t="str">
        <f t="shared" si="39"/>
        <v>MUY BAJO</v>
      </c>
      <c r="O95" s="26">
        <f t="shared" si="43"/>
        <v>0</v>
      </c>
      <c r="P95" s="27" t="str">
        <f t="shared" si="40"/>
        <v>MUY BAJO</v>
      </c>
      <c r="Q95" s="28">
        <f t="shared" si="44"/>
        <v>0</v>
      </c>
      <c r="R95" s="28">
        <v>5</v>
      </c>
      <c r="S95" s="28">
        <f t="shared" si="45"/>
        <v>5</v>
      </c>
      <c r="T95" s="28">
        <v>0</v>
      </c>
      <c r="U95" s="28">
        <v>0</v>
      </c>
    </row>
    <row r="96" spans="1:21" ht="28.8" x14ac:dyDescent="0.3">
      <c r="A96" s="47"/>
      <c r="B96" s="23" t="str">
        <f>+[1]SI!A61</f>
        <v>SI.PY.3.5. Fortalecimiento de los Grupos e Investigadores</v>
      </c>
      <c r="C96" s="23"/>
      <c r="D96" s="24" t="str">
        <f>+[1]SI!F61</f>
        <v>PITALITO</v>
      </c>
      <c r="E96" s="32" t="str">
        <f>+[1]SI!D61</f>
        <v xml:space="preserve"># Grupos apoyados </v>
      </c>
      <c r="F96" s="32">
        <f>+[1]SI!B61</f>
        <v>1</v>
      </c>
      <c r="G96" s="32">
        <f>+[1]SI!C61</f>
        <v>1</v>
      </c>
      <c r="H96" s="32">
        <v>1</v>
      </c>
      <c r="I96" s="24" t="str">
        <f>+[1]SI!E61</f>
        <v>S</v>
      </c>
      <c r="J96" s="46">
        <f>'[2]METAS SI'!J46</f>
        <v>0</v>
      </c>
      <c r="K96" s="26">
        <f t="shared" si="46"/>
        <v>0</v>
      </c>
      <c r="L96" s="27" t="str">
        <f t="shared" si="38"/>
        <v>MUY BAJO</v>
      </c>
      <c r="M96" s="26">
        <f t="shared" si="42"/>
        <v>0</v>
      </c>
      <c r="N96" s="27" t="str">
        <f t="shared" si="39"/>
        <v>MUY BAJO</v>
      </c>
      <c r="O96" s="26">
        <f t="shared" si="43"/>
        <v>0</v>
      </c>
      <c r="P96" s="27" t="str">
        <f t="shared" si="40"/>
        <v>MUY BAJO</v>
      </c>
      <c r="Q96" s="28">
        <f t="shared" si="44"/>
        <v>0</v>
      </c>
      <c r="R96" s="28">
        <v>5</v>
      </c>
      <c r="S96" s="28">
        <f t="shared" si="45"/>
        <v>5</v>
      </c>
      <c r="T96" s="28">
        <v>0</v>
      </c>
      <c r="U96" s="28">
        <v>0</v>
      </c>
    </row>
    <row r="97" spans="1:21" ht="21.6" customHeight="1" x14ac:dyDescent="0.3">
      <c r="A97" s="47"/>
      <c r="B97" s="23" t="str">
        <f>+[1]SI!A62</f>
        <v>SI.PY.3.6. Vigilancia Tecnológica</v>
      </c>
      <c r="C97" s="23"/>
      <c r="D97" s="24" t="str">
        <f>+[1]SI!F62</f>
        <v>GLOBAL</v>
      </c>
      <c r="E97" s="32" t="str">
        <f>+[1]SI!D62</f>
        <v># Procesos Vigilados</v>
      </c>
      <c r="F97" s="32">
        <f>+[1]SI!B62</f>
        <v>8</v>
      </c>
      <c r="G97" s="32">
        <f>+[1]SI!C62</f>
        <v>9</v>
      </c>
      <c r="H97" s="32">
        <v>9</v>
      </c>
      <c r="I97" s="24" t="str">
        <f>+[1]SI!E62</f>
        <v>S</v>
      </c>
      <c r="J97" s="46">
        <f>'[2]METAS SI'!J47</f>
        <v>9</v>
      </c>
      <c r="K97" s="26">
        <f t="shared" si="46"/>
        <v>1</v>
      </c>
      <c r="L97" s="27" t="str">
        <f t="shared" si="38"/>
        <v>MUY ALTO</v>
      </c>
      <c r="M97" s="26">
        <f t="shared" si="42"/>
        <v>0.58888888888888891</v>
      </c>
      <c r="N97" s="27" t="str">
        <f t="shared" si="39"/>
        <v>MEDIO</v>
      </c>
      <c r="O97" s="26">
        <f t="shared" si="43"/>
        <v>0.58888888888888891</v>
      </c>
      <c r="P97" s="27" t="str">
        <f t="shared" si="40"/>
        <v>MEDIO</v>
      </c>
      <c r="Q97" s="28">
        <f t="shared" si="44"/>
        <v>53</v>
      </c>
      <c r="R97" s="28">
        <v>90</v>
      </c>
      <c r="S97" s="28">
        <f t="shared" si="45"/>
        <v>37</v>
      </c>
      <c r="T97" s="28">
        <v>21</v>
      </c>
      <c r="U97" s="28">
        <v>32</v>
      </c>
    </row>
    <row r="98" spans="1:21" ht="33" customHeight="1" x14ac:dyDescent="0.3">
      <c r="A98" s="47"/>
      <c r="B98" s="23" t="str">
        <f>+[1]SI!A63</f>
        <v>SI.PY.3.7. Artículos en Revistas Indexadas</v>
      </c>
      <c r="C98" s="23"/>
      <c r="D98" s="24" t="str">
        <f>+[1]SI!F63</f>
        <v>NEIVA</v>
      </c>
      <c r="E98" s="32" t="str">
        <f>+[1]SI!D63</f>
        <v xml:space="preserve"># de Artículos apoyados para publicación </v>
      </c>
      <c r="F98" s="32">
        <f>+[1]SI!B63</f>
        <v>122</v>
      </c>
      <c r="G98" s="32">
        <f>+[1]SI!C63</f>
        <v>266</v>
      </c>
      <c r="H98" s="32">
        <v>28</v>
      </c>
      <c r="I98" s="24" t="str">
        <f>+[1]SI!E63</f>
        <v>A</v>
      </c>
      <c r="J98" s="46">
        <f>'[2]METAS SI'!J48</f>
        <v>0</v>
      </c>
      <c r="K98" s="26">
        <f t="shared" si="46"/>
        <v>0</v>
      </c>
      <c r="L98" s="27" t="str">
        <f t="shared" si="38"/>
        <v>MUY BAJO</v>
      </c>
      <c r="M98" s="26">
        <f t="shared" si="42"/>
        <v>0.28301886792452829</v>
      </c>
      <c r="N98" s="27" t="str">
        <f t="shared" si="39"/>
        <v>BAJO</v>
      </c>
      <c r="O98" s="26">
        <f t="shared" si="43"/>
        <v>0</v>
      </c>
      <c r="P98" s="27" t="str">
        <f t="shared" si="40"/>
        <v>MUY BAJO</v>
      </c>
      <c r="Q98" s="28">
        <f t="shared" si="44"/>
        <v>30</v>
      </c>
      <c r="R98" s="28">
        <v>106</v>
      </c>
      <c r="S98" s="28">
        <f t="shared" si="45"/>
        <v>76</v>
      </c>
      <c r="T98" s="28">
        <v>22</v>
      </c>
      <c r="U98" s="28">
        <v>8</v>
      </c>
    </row>
    <row r="99" spans="1:21" ht="28.8" x14ac:dyDescent="0.3">
      <c r="A99" s="47"/>
      <c r="B99" s="23" t="str">
        <f>+[1]SI!A64</f>
        <v>SI.PY.3.7. Artículos en Revistas Indexadas</v>
      </c>
      <c r="C99" s="23"/>
      <c r="D99" s="24" t="str">
        <f>+[1]SI!F64</f>
        <v>NEIVA</v>
      </c>
      <c r="E99" s="32" t="str">
        <f>+[1]SI!D64</f>
        <v># de Artículos publicados</v>
      </c>
      <c r="F99" s="32">
        <f>+[1]SI!B64</f>
        <v>0</v>
      </c>
      <c r="G99" s="32">
        <f>+[1]SI!C64</f>
        <v>131</v>
      </c>
      <c r="H99" s="32">
        <v>48</v>
      </c>
      <c r="I99" s="24" t="str">
        <f>+[1]SI!E64</f>
        <v>A</v>
      </c>
      <c r="J99" s="46">
        <f>'[2]METAS SI'!J49</f>
        <v>4</v>
      </c>
      <c r="K99" s="26">
        <f t="shared" si="46"/>
        <v>8.3333333333333329E-2</v>
      </c>
      <c r="L99" s="27" t="str">
        <f t="shared" si="38"/>
        <v>MUY BAJO</v>
      </c>
      <c r="M99" s="26">
        <f t="shared" si="42"/>
        <v>0</v>
      </c>
      <c r="N99" s="27" t="str">
        <f t="shared" si="39"/>
        <v>MUY BAJO</v>
      </c>
      <c r="O99" s="26">
        <f t="shared" si="43"/>
        <v>0</v>
      </c>
      <c r="P99" s="27" t="str">
        <f t="shared" si="40"/>
        <v>MUY BAJO</v>
      </c>
      <c r="Q99" s="28">
        <f t="shared" si="44"/>
        <v>0</v>
      </c>
      <c r="R99" s="28">
        <v>48</v>
      </c>
      <c r="S99" s="28">
        <f t="shared" si="45"/>
        <v>48</v>
      </c>
      <c r="T99" s="28">
        <v>0</v>
      </c>
      <c r="U99" s="28">
        <v>0</v>
      </c>
    </row>
    <row r="100" spans="1:21" ht="39" customHeight="1" x14ac:dyDescent="0.3">
      <c r="A100" s="47"/>
      <c r="B100" s="23" t="str">
        <f>+[1]SI!A65</f>
        <v>SI.PY.3.7. Artículos en Revistas Indexadas</v>
      </c>
      <c r="C100" s="23"/>
      <c r="D100" s="24" t="str">
        <f>+[1]SI!F65</f>
        <v>LA PLATA</v>
      </c>
      <c r="E100" s="32" t="str">
        <f>+[1]SI!D65</f>
        <v xml:space="preserve"># de Artículos apoyados para publicación </v>
      </c>
      <c r="F100" s="32">
        <f>+[1]SI!B65</f>
        <v>0</v>
      </c>
      <c r="G100" s="32">
        <f>+[1]SI!C65</f>
        <v>6</v>
      </c>
      <c r="H100" s="32">
        <v>5</v>
      </c>
      <c r="I100" s="24" t="str">
        <f>+[1]SI!E65</f>
        <v>A</v>
      </c>
      <c r="J100" s="46">
        <f>'[2]METAS SI'!J50</f>
        <v>0</v>
      </c>
      <c r="K100" s="26">
        <f t="shared" si="46"/>
        <v>0</v>
      </c>
      <c r="L100" s="27" t="str">
        <f t="shared" si="38"/>
        <v>MUY BAJO</v>
      </c>
      <c r="M100" s="26">
        <f t="shared" si="42"/>
        <v>0</v>
      </c>
      <c r="N100" s="27" t="str">
        <f t="shared" si="39"/>
        <v>MUY BAJO</v>
      </c>
      <c r="O100" s="26">
        <f t="shared" si="43"/>
        <v>0</v>
      </c>
      <c r="P100" s="27" t="str">
        <f t="shared" si="40"/>
        <v>MUY BAJO</v>
      </c>
      <c r="Q100" s="28">
        <f t="shared" si="44"/>
        <v>0</v>
      </c>
      <c r="R100" s="28">
        <v>7</v>
      </c>
      <c r="S100" s="28">
        <f t="shared" si="45"/>
        <v>7</v>
      </c>
      <c r="T100" s="28">
        <v>0</v>
      </c>
      <c r="U100" s="28">
        <v>0</v>
      </c>
    </row>
    <row r="101" spans="1:21" ht="28.8" x14ac:dyDescent="0.3">
      <c r="A101" s="47"/>
      <c r="B101" s="23" t="str">
        <f>+[1]SI!A66</f>
        <v>SI.PY.3.7. Artículos en Revistas Indexadas</v>
      </c>
      <c r="C101" s="23"/>
      <c r="D101" s="24" t="str">
        <f>+[1]SI!F66</f>
        <v>LA PLATA</v>
      </c>
      <c r="E101" s="32" t="str">
        <f>+[1]SI!D66</f>
        <v># de Artículos publicados</v>
      </c>
      <c r="F101" s="32">
        <f>+[1]SI!B66</f>
        <v>0</v>
      </c>
      <c r="G101" s="32">
        <f>+[1]SI!C66</f>
        <v>6</v>
      </c>
      <c r="H101" s="32">
        <v>2</v>
      </c>
      <c r="I101" s="24" t="str">
        <f>+[1]SI!E66</f>
        <v>A</v>
      </c>
      <c r="J101" s="46">
        <f>'[2]METAS SI'!J51</f>
        <v>0</v>
      </c>
      <c r="K101" s="26">
        <f t="shared" si="46"/>
        <v>0</v>
      </c>
      <c r="L101" s="27" t="str">
        <f t="shared" si="38"/>
        <v>MUY BAJO</v>
      </c>
      <c r="M101" s="26">
        <f t="shared" si="42"/>
        <v>0</v>
      </c>
      <c r="N101" s="27" t="str">
        <f t="shared" si="39"/>
        <v>MUY BAJO</v>
      </c>
      <c r="O101" s="26">
        <f t="shared" si="43"/>
        <v>0</v>
      </c>
      <c r="P101" s="27" t="str">
        <f t="shared" si="40"/>
        <v>MUY BAJO</v>
      </c>
      <c r="Q101" s="28">
        <f t="shared" si="44"/>
        <v>0</v>
      </c>
      <c r="R101" s="28">
        <v>2</v>
      </c>
      <c r="S101" s="28">
        <f t="shared" si="45"/>
        <v>2</v>
      </c>
      <c r="T101" s="28">
        <v>0</v>
      </c>
      <c r="U101" s="28">
        <v>0</v>
      </c>
    </row>
    <row r="102" spans="1:21" ht="28.8" customHeight="1" x14ac:dyDescent="0.3">
      <c r="A102" s="47"/>
      <c r="B102" s="23" t="str">
        <f>+[1]SI!A67</f>
        <v>SI.PY.3.7. Artículos en Revistas Indexadas</v>
      </c>
      <c r="C102" s="23"/>
      <c r="D102" s="24" t="str">
        <f>+[1]SI!F67</f>
        <v>GARZÓN</v>
      </c>
      <c r="E102" s="32" t="str">
        <f>+[1]SI!D67</f>
        <v xml:space="preserve"># de Artículos apoyados para publicación </v>
      </c>
      <c r="F102" s="32">
        <f>+[1]SI!B67</f>
        <v>0</v>
      </c>
      <c r="G102" s="32">
        <f>+[1]SI!C67</f>
        <v>6</v>
      </c>
      <c r="H102" s="32">
        <v>2</v>
      </c>
      <c r="I102" s="24" t="str">
        <f>+[1]SI!E67</f>
        <v>A</v>
      </c>
      <c r="J102" s="46">
        <f>'[2]METAS SI'!J52</f>
        <v>0</v>
      </c>
      <c r="K102" s="26">
        <f t="shared" si="46"/>
        <v>0</v>
      </c>
      <c r="L102" s="27" t="str">
        <f t="shared" si="38"/>
        <v>MUY BAJO</v>
      </c>
      <c r="M102" s="26">
        <f t="shared" si="42"/>
        <v>0</v>
      </c>
      <c r="N102" s="27" t="str">
        <f t="shared" si="39"/>
        <v>MUY BAJO</v>
      </c>
      <c r="O102" s="26">
        <f t="shared" si="43"/>
        <v>0</v>
      </c>
      <c r="P102" s="27" t="str">
        <f t="shared" si="40"/>
        <v>MUY BAJO</v>
      </c>
      <c r="Q102" s="28">
        <f t="shared" si="44"/>
        <v>0</v>
      </c>
      <c r="R102" s="28">
        <v>4</v>
      </c>
      <c r="S102" s="28">
        <f t="shared" si="45"/>
        <v>4</v>
      </c>
      <c r="T102" s="28">
        <v>0</v>
      </c>
      <c r="U102" s="28">
        <v>0</v>
      </c>
    </row>
    <row r="103" spans="1:21" ht="28.8" x14ac:dyDescent="0.3">
      <c r="A103" s="47"/>
      <c r="B103" s="23" t="str">
        <f>+[1]SI!A68</f>
        <v>SI.PY.3.7. Artículos en Revistas Indexadas</v>
      </c>
      <c r="C103" s="23"/>
      <c r="D103" s="24" t="str">
        <f>+[1]SI!F68</f>
        <v>GARZÓN</v>
      </c>
      <c r="E103" s="32" t="str">
        <f>+[1]SI!D68</f>
        <v># de Artículos publicados</v>
      </c>
      <c r="F103" s="32">
        <f>+[1]SI!B68</f>
        <v>0</v>
      </c>
      <c r="G103" s="32">
        <f>+[1]SI!C68</f>
        <v>6</v>
      </c>
      <c r="H103" s="32">
        <v>2</v>
      </c>
      <c r="I103" s="24" t="str">
        <f>+[1]SI!E68</f>
        <v>A</v>
      </c>
      <c r="J103" s="46">
        <f>'[2]METAS SI'!J53</f>
        <v>0</v>
      </c>
      <c r="K103" s="26">
        <f t="shared" si="46"/>
        <v>0</v>
      </c>
      <c r="L103" s="27" t="str">
        <f t="shared" si="38"/>
        <v>MUY BAJO</v>
      </c>
      <c r="M103" s="26">
        <f t="shared" si="42"/>
        <v>0</v>
      </c>
      <c r="N103" s="27" t="str">
        <f t="shared" si="39"/>
        <v>MUY BAJO</v>
      </c>
      <c r="O103" s="26">
        <f t="shared" si="43"/>
        <v>0</v>
      </c>
      <c r="P103" s="27" t="str">
        <f t="shared" si="40"/>
        <v>MUY BAJO</v>
      </c>
      <c r="Q103" s="28">
        <f t="shared" si="44"/>
        <v>0</v>
      </c>
      <c r="R103" s="28">
        <v>2</v>
      </c>
      <c r="S103" s="28">
        <f t="shared" si="45"/>
        <v>2</v>
      </c>
      <c r="T103" s="28">
        <v>0</v>
      </c>
      <c r="U103" s="28">
        <v>0</v>
      </c>
    </row>
    <row r="104" spans="1:21" ht="34.799999999999997" customHeight="1" x14ac:dyDescent="0.3">
      <c r="A104" s="47"/>
      <c r="B104" s="23" t="str">
        <f>+[1]SI!A69</f>
        <v>SI.PY.3.7. Artículos en Revistas Indexadas</v>
      </c>
      <c r="C104" s="23"/>
      <c r="D104" s="24" t="str">
        <f>+[1]SI!F69</f>
        <v>PITALITO</v>
      </c>
      <c r="E104" s="32" t="str">
        <f>+[1]SI!D69</f>
        <v xml:space="preserve"># de Artículos apoyados para publicación </v>
      </c>
      <c r="F104" s="32">
        <f>+[1]SI!B69</f>
        <v>0</v>
      </c>
      <c r="G104" s="32">
        <f>+[1]SI!C69</f>
        <v>6</v>
      </c>
      <c r="H104" s="32">
        <v>2</v>
      </c>
      <c r="I104" s="24" t="str">
        <f>+[1]SI!E69</f>
        <v>A</v>
      </c>
      <c r="J104" s="46">
        <f>'[2]METAS SI'!J54</f>
        <v>0</v>
      </c>
      <c r="K104" s="26">
        <f t="shared" si="46"/>
        <v>0</v>
      </c>
      <c r="L104" s="27" t="str">
        <f t="shared" si="38"/>
        <v>MUY BAJO</v>
      </c>
      <c r="M104" s="26">
        <f t="shared" si="42"/>
        <v>0</v>
      </c>
      <c r="N104" s="27" t="str">
        <f t="shared" si="39"/>
        <v>MUY BAJO</v>
      </c>
      <c r="O104" s="26">
        <f t="shared" si="43"/>
        <v>0</v>
      </c>
      <c r="P104" s="27" t="str">
        <f t="shared" si="40"/>
        <v>MUY BAJO</v>
      </c>
      <c r="Q104" s="28">
        <f t="shared" si="44"/>
        <v>0</v>
      </c>
      <c r="R104" s="28">
        <v>4</v>
      </c>
      <c r="S104" s="28">
        <f t="shared" si="45"/>
        <v>4</v>
      </c>
      <c r="T104" s="28">
        <v>0</v>
      </c>
      <c r="U104" s="28">
        <v>0</v>
      </c>
    </row>
    <row r="105" spans="1:21" ht="28.8" x14ac:dyDescent="0.3">
      <c r="A105" s="47"/>
      <c r="B105" s="23" t="str">
        <f>+[1]SI!A70</f>
        <v>SI.PY.3.7. Artículos en Revistas Indexadas</v>
      </c>
      <c r="C105" s="23"/>
      <c r="D105" s="24" t="str">
        <f>+[1]SI!F70</f>
        <v>PITALITO</v>
      </c>
      <c r="E105" s="32" t="str">
        <f>+[1]SI!D70</f>
        <v># de Artículos publicados</v>
      </c>
      <c r="F105" s="32">
        <f>+[1]SI!B70</f>
        <v>0</v>
      </c>
      <c r="G105" s="32">
        <f>+[1]SI!C70</f>
        <v>6</v>
      </c>
      <c r="H105" s="32">
        <v>2</v>
      </c>
      <c r="I105" s="24" t="str">
        <f>+[1]SI!E70</f>
        <v>A</v>
      </c>
      <c r="J105" s="46">
        <f>'[2]METAS SI'!J55</f>
        <v>0</v>
      </c>
      <c r="K105" s="26">
        <f t="shared" si="46"/>
        <v>0</v>
      </c>
      <c r="L105" s="27" t="str">
        <f t="shared" si="38"/>
        <v>MUY BAJO</v>
      </c>
      <c r="M105" s="26">
        <f t="shared" si="42"/>
        <v>0</v>
      </c>
      <c r="N105" s="27" t="str">
        <f t="shared" si="39"/>
        <v>MUY BAJO</v>
      </c>
      <c r="O105" s="26">
        <f t="shared" si="43"/>
        <v>0</v>
      </c>
      <c r="P105" s="27" t="str">
        <f t="shared" si="40"/>
        <v>MUY BAJO</v>
      </c>
      <c r="Q105" s="28">
        <f t="shared" si="44"/>
        <v>0</v>
      </c>
      <c r="R105" s="28">
        <v>2</v>
      </c>
      <c r="S105" s="28">
        <f t="shared" si="45"/>
        <v>2</v>
      </c>
      <c r="T105" s="28">
        <v>0</v>
      </c>
      <c r="U105" s="28">
        <v>0</v>
      </c>
    </row>
    <row r="106" spans="1:21" ht="64.8" customHeight="1" x14ac:dyDescent="0.3">
      <c r="A106" s="47"/>
      <c r="B106" s="23" t="str">
        <f>+[1]SI!A71</f>
        <v>SI.PY.3.8. Consolidación e Implementación del Plan Estratégico de Ciencia, Tecnología e Innovación -PECTI</v>
      </c>
      <c r="C106" s="23"/>
      <c r="D106" s="24" t="str">
        <f>+[1]SI!F71</f>
        <v>GLOBAL</v>
      </c>
      <c r="E106" s="32" t="str">
        <f>+[1]SI!D71</f>
        <v>Seguimiento y evaluación a la implementación del PECTI</v>
      </c>
      <c r="F106" s="32">
        <f>+[1]SI!B71</f>
        <v>0</v>
      </c>
      <c r="G106" s="32">
        <f>+[1]SI!C71</f>
        <v>100</v>
      </c>
      <c r="H106" s="32">
        <v>0.45</v>
      </c>
      <c r="I106" s="24" t="str">
        <f>+[1]SI!E71</f>
        <v>A</v>
      </c>
      <c r="J106" s="46">
        <f>'[2]METAS SI'!J56</f>
        <v>0.35</v>
      </c>
      <c r="K106" s="26">
        <f t="shared" si="46"/>
        <v>0.77777777777777768</v>
      </c>
      <c r="L106" s="27" t="str">
        <f t="shared" si="38"/>
        <v>ALTO</v>
      </c>
      <c r="M106" s="26">
        <f t="shared" si="42"/>
        <v>0.18181818181818182</v>
      </c>
      <c r="N106" s="27" t="str">
        <f t="shared" si="39"/>
        <v>MUY BAJO</v>
      </c>
      <c r="O106" s="26">
        <f t="shared" si="43"/>
        <v>0.14141414141414141</v>
      </c>
      <c r="P106" s="27" t="str">
        <f t="shared" si="40"/>
        <v>MUY BAJO</v>
      </c>
      <c r="Q106" s="28">
        <f t="shared" si="44"/>
        <v>20</v>
      </c>
      <c r="R106" s="28">
        <v>110</v>
      </c>
      <c r="S106" s="28">
        <f t="shared" si="45"/>
        <v>90</v>
      </c>
      <c r="T106" s="28">
        <v>20</v>
      </c>
      <c r="U106" s="28">
        <v>0</v>
      </c>
    </row>
    <row r="107" spans="1:21" ht="35.4" customHeight="1" x14ac:dyDescent="0.3">
      <c r="A107" s="47"/>
      <c r="B107" s="23" t="str">
        <f>+[1]SI!A72</f>
        <v>SI.PY.3.9. Apoyo laboratorios de investigación</v>
      </c>
      <c r="C107" s="23"/>
      <c r="D107" s="24" t="str">
        <f>+[1]SI!F72</f>
        <v>NEIVA</v>
      </c>
      <c r="E107" s="32" t="str">
        <f>+[1]SI!D72</f>
        <v># Laboratorios apoyados</v>
      </c>
      <c r="F107" s="32">
        <f>+[1]SI!B72</f>
        <v>9</v>
      </c>
      <c r="G107" s="32">
        <f>+[1]SI!C72</f>
        <v>9</v>
      </c>
      <c r="H107" s="32">
        <v>9</v>
      </c>
      <c r="I107" s="24" t="str">
        <f>+[1]SI!E72</f>
        <v>S</v>
      </c>
      <c r="J107" s="46">
        <f>'[2]METAS SI'!J57</f>
        <v>9</v>
      </c>
      <c r="K107" s="26">
        <f t="shared" si="46"/>
        <v>1</v>
      </c>
      <c r="L107" s="27" t="str">
        <f t="shared" si="38"/>
        <v>MUY ALTO</v>
      </c>
      <c r="M107" s="26">
        <f t="shared" si="42"/>
        <v>0.31</v>
      </c>
      <c r="N107" s="27" t="str">
        <f t="shared" si="39"/>
        <v>BAJO</v>
      </c>
      <c r="O107" s="26">
        <f t="shared" si="43"/>
        <v>0.31</v>
      </c>
      <c r="P107" s="27" t="str">
        <f t="shared" si="40"/>
        <v>BAJO</v>
      </c>
      <c r="Q107" s="28">
        <f t="shared" si="44"/>
        <v>248</v>
      </c>
      <c r="R107" s="28">
        <v>800</v>
      </c>
      <c r="S107" s="28">
        <f t="shared" si="45"/>
        <v>552</v>
      </c>
      <c r="T107" s="28">
        <v>63</v>
      </c>
      <c r="U107" s="28">
        <v>185</v>
      </c>
    </row>
    <row r="108" spans="1:21" ht="36.6" customHeight="1" x14ac:dyDescent="0.3">
      <c r="A108" s="47"/>
      <c r="B108" s="23" t="s">
        <v>32</v>
      </c>
      <c r="C108" s="23"/>
      <c r="D108" s="24" t="str">
        <f>+[1]SI!F73</f>
        <v>NEIVA</v>
      </c>
      <c r="E108" s="32" t="str">
        <f>+[1]SI!D73</f>
        <v>Apoyo a creación de nuevos Programas de Doctorado</v>
      </c>
      <c r="F108" s="32">
        <f>+[1]SI!B73</f>
        <v>2</v>
      </c>
      <c r="G108" s="32">
        <f>+[1]SI!C73</f>
        <v>2</v>
      </c>
      <c r="H108" s="32">
        <v>1</v>
      </c>
      <c r="I108" s="24" t="str">
        <f>+[1]SI!E73</f>
        <v>S</v>
      </c>
      <c r="J108" s="46">
        <f>'[2]METAS SI'!J58</f>
        <v>0</v>
      </c>
      <c r="K108" s="26">
        <f t="shared" si="46"/>
        <v>0</v>
      </c>
      <c r="L108" s="27" t="str">
        <f t="shared" si="38"/>
        <v>MUY BAJO</v>
      </c>
      <c r="M108" s="26">
        <f t="shared" si="42"/>
        <v>0</v>
      </c>
      <c r="N108" s="27" t="str">
        <f t="shared" si="39"/>
        <v>MUY BAJO</v>
      </c>
      <c r="O108" s="26">
        <f t="shared" si="43"/>
        <v>0</v>
      </c>
      <c r="P108" s="27" t="str">
        <f t="shared" si="40"/>
        <v>MUY BAJO</v>
      </c>
      <c r="Q108" s="28">
        <f t="shared" si="44"/>
        <v>0</v>
      </c>
      <c r="R108" s="28">
        <v>50</v>
      </c>
      <c r="S108" s="28">
        <f t="shared" si="45"/>
        <v>50</v>
      </c>
      <c r="T108" s="28">
        <v>0</v>
      </c>
      <c r="U108" s="28">
        <v>0</v>
      </c>
    </row>
    <row r="109" spans="1:21" ht="30" customHeight="1" x14ac:dyDescent="0.3">
      <c r="A109" s="47"/>
      <c r="B109" s="23" t="s">
        <v>33</v>
      </c>
      <c r="C109" s="23"/>
      <c r="D109" s="24" t="str">
        <f>+[1]SI!F74</f>
        <v>NEIVA</v>
      </c>
      <c r="E109" s="32" t="str">
        <f>+[1]SI!D74</f>
        <v>Funcionamiento de Doctorados</v>
      </c>
      <c r="F109" s="32">
        <f>+[1]SI!B74</f>
        <v>3</v>
      </c>
      <c r="G109" s="32">
        <f>+[1]SI!C74</f>
        <v>5</v>
      </c>
      <c r="H109" s="32">
        <v>4</v>
      </c>
      <c r="I109" s="24" t="str">
        <f>+[1]SI!E74</f>
        <v>S</v>
      </c>
      <c r="J109" s="46">
        <f>'[2]METAS SI'!J59</f>
        <v>3</v>
      </c>
      <c r="K109" s="26">
        <f t="shared" si="46"/>
        <v>0.75</v>
      </c>
      <c r="L109" s="27" t="str">
        <f t="shared" si="38"/>
        <v>ALTO</v>
      </c>
      <c r="M109" s="26">
        <f t="shared" si="42"/>
        <v>0.76567164179104474</v>
      </c>
      <c r="N109" s="27" t="str">
        <f t="shared" si="39"/>
        <v>ALTO</v>
      </c>
      <c r="O109" s="26">
        <f t="shared" si="43"/>
        <v>0.57425373134328361</v>
      </c>
      <c r="P109" s="27" t="str">
        <f t="shared" si="40"/>
        <v>MEDIO</v>
      </c>
      <c r="Q109" s="28">
        <f t="shared" si="44"/>
        <v>513</v>
      </c>
      <c r="R109" s="28">
        <v>670</v>
      </c>
      <c r="S109" s="28">
        <f t="shared" si="45"/>
        <v>157</v>
      </c>
      <c r="T109" s="28">
        <v>194</v>
      </c>
      <c r="U109" s="28">
        <v>319</v>
      </c>
    </row>
    <row r="110" spans="1:21" ht="27" customHeight="1" thickBot="1" x14ac:dyDescent="0.35">
      <c r="A110" s="47"/>
      <c r="B110" s="33" t="s">
        <v>34</v>
      </c>
      <c r="C110" s="33"/>
      <c r="D110" s="34"/>
      <c r="E110" s="34"/>
      <c r="F110" s="34"/>
      <c r="G110" s="34"/>
      <c r="H110" s="34"/>
      <c r="I110" s="34"/>
      <c r="J110" s="34"/>
      <c r="K110" s="48">
        <f>AVERAGE(K81:K109)</f>
        <v>0.49939649680388293</v>
      </c>
      <c r="L110" s="27" t="str">
        <f t="shared" si="38"/>
        <v>MEDIO</v>
      </c>
      <c r="M110" s="35">
        <f>AVERAGE(M81:M109)</f>
        <v>0.15079480990563371</v>
      </c>
      <c r="N110" s="27" t="str">
        <f t="shared" si="39"/>
        <v>MUY BAJO</v>
      </c>
      <c r="O110" s="35">
        <f>AVERAGE(O81:O109)</f>
        <v>0.12532999237043485</v>
      </c>
      <c r="P110" s="27" t="str">
        <f t="shared" si="40"/>
        <v>MUY BAJO</v>
      </c>
      <c r="Q110" s="36">
        <f>SUM(Q81:Q109)</f>
        <v>1365</v>
      </c>
      <c r="R110" s="36">
        <f t="shared" ref="R110:U110" si="47">SUM(R81:R109)</f>
        <v>4334</v>
      </c>
      <c r="S110" s="36">
        <f t="shared" si="47"/>
        <v>2969</v>
      </c>
      <c r="T110" s="36">
        <f t="shared" si="47"/>
        <v>529</v>
      </c>
      <c r="U110" s="36">
        <f t="shared" si="47"/>
        <v>836</v>
      </c>
    </row>
    <row r="111" spans="1:21" ht="27" customHeight="1" x14ac:dyDescent="0.3">
      <c r="A111" s="47"/>
      <c r="B111" s="23" t="str">
        <f>+[1]SI!A81</f>
        <v>SI.PY.4.1. Registro</v>
      </c>
      <c r="C111" s="23"/>
      <c r="D111" s="24" t="str">
        <f>+[1]SI!F81</f>
        <v>GLOBAL</v>
      </c>
      <c r="E111" s="32" t="str">
        <f>+[1]SI!D81</f>
        <v># Registros</v>
      </c>
      <c r="F111" s="32">
        <f>+[1]SI!B81</f>
        <v>14</v>
      </c>
      <c r="G111" s="32">
        <f>+[1]SI!C81</f>
        <v>23</v>
      </c>
      <c r="H111" s="32">
        <v>3</v>
      </c>
      <c r="I111" s="32" t="str">
        <f>+[1]SI!E81</f>
        <v>A</v>
      </c>
      <c r="J111" s="46">
        <f>'[2]METAS SI'!J60</f>
        <v>1.9</v>
      </c>
      <c r="K111" s="26">
        <f t="shared" ref="K111:K112" si="48">+J111/H111</f>
        <v>0.6333333333333333</v>
      </c>
      <c r="L111" s="27" t="str">
        <f t="shared" si="38"/>
        <v>ALTO</v>
      </c>
      <c r="M111" s="26">
        <f t="shared" ref="M111:M112" si="49">+Q111/R111</f>
        <v>0.25396825396825395</v>
      </c>
      <c r="N111" s="27" t="str">
        <f t="shared" si="39"/>
        <v>BAJO</v>
      </c>
      <c r="O111" s="26">
        <f t="shared" ref="O111:O112" si="50">+K111*M111</f>
        <v>0.16084656084656082</v>
      </c>
      <c r="P111" s="27" t="str">
        <f t="shared" si="40"/>
        <v>MUY BAJO</v>
      </c>
      <c r="Q111" s="28">
        <f t="shared" ref="Q111:Q112" si="51">+U111+T111</f>
        <v>32</v>
      </c>
      <c r="R111" s="28">
        <v>126</v>
      </c>
      <c r="S111" s="28">
        <f t="shared" ref="S111:S112" si="52">+R111-Q111</f>
        <v>94</v>
      </c>
      <c r="T111" s="28">
        <v>15</v>
      </c>
      <c r="U111" s="28">
        <v>17</v>
      </c>
    </row>
    <row r="112" spans="1:21" ht="27" customHeight="1" x14ac:dyDescent="0.3">
      <c r="A112" s="47"/>
      <c r="B112" s="23" t="str">
        <f>+[1]SI!A82</f>
        <v>SI.PY.4.2. Validación</v>
      </c>
      <c r="C112" s="23"/>
      <c r="D112" s="24" t="str">
        <f>+[1]SI!F82</f>
        <v>GLOBAL</v>
      </c>
      <c r="E112" s="32" t="str">
        <f>+[1]SI!D82</f>
        <v># Validaciones</v>
      </c>
      <c r="F112" s="32">
        <f>+[1]SI!B82</f>
        <v>5</v>
      </c>
      <c r="G112" s="32">
        <f>+[1]SI!C82</f>
        <v>8</v>
      </c>
      <c r="H112" s="32">
        <v>1</v>
      </c>
      <c r="I112" s="32" t="str">
        <f>+[1]SI!E82</f>
        <v>A</v>
      </c>
      <c r="J112" s="46">
        <f>'[2]METAS SI'!J61</f>
        <v>0.65</v>
      </c>
      <c r="K112" s="26">
        <f t="shared" si="48"/>
        <v>0.65</v>
      </c>
      <c r="L112" s="27" t="str">
        <f t="shared" si="38"/>
        <v>ALTO</v>
      </c>
      <c r="M112" s="26">
        <f t="shared" si="49"/>
        <v>0</v>
      </c>
      <c r="N112" s="27" t="str">
        <f t="shared" si="39"/>
        <v>MUY BAJO</v>
      </c>
      <c r="O112" s="26">
        <f t="shared" si="50"/>
        <v>0</v>
      </c>
      <c r="P112" s="27" t="str">
        <f t="shared" si="40"/>
        <v>MUY BAJO</v>
      </c>
      <c r="Q112" s="28">
        <f t="shared" si="51"/>
        <v>0</v>
      </c>
      <c r="R112" s="28">
        <v>45</v>
      </c>
      <c r="S112" s="28">
        <f t="shared" si="52"/>
        <v>45</v>
      </c>
      <c r="T112" s="28">
        <v>0</v>
      </c>
      <c r="U112" s="28">
        <v>0</v>
      </c>
    </row>
    <row r="113" spans="1:21" ht="27" customHeight="1" thickBot="1" x14ac:dyDescent="0.35">
      <c r="A113" s="47"/>
      <c r="B113" s="33" t="s">
        <v>35</v>
      </c>
      <c r="C113" s="33"/>
      <c r="D113" s="34"/>
      <c r="E113" s="34"/>
      <c r="F113" s="34"/>
      <c r="G113" s="34"/>
      <c r="H113" s="34"/>
      <c r="I113" s="34"/>
      <c r="J113" s="34"/>
      <c r="K113" s="35">
        <f>AVERAGE(K111:K112)</f>
        <v>0.64166666666666661</v>
      </c>
      <c r="L113" s="27" t="str">
        <f t="shared" si="38"/>
        <v>ALTO</v>
      </c>
      <c r="M113" s="35">
        <f>AVERAGE(M111:M112)</f>
        <v>0.12698412698412698</v>
      </c>
      <c r="N113" s="27" t="str">
        <f t="shared" si="39"/>
        <v>MUY BAJO</v>
      </c>
      <c r="O113" s="35">
        <f>AVERAGE(O111:O112)</f>
        <v>8.042328042328041E-2</v>
      </c>
      <c r="P113" s="27" t="str">
        <f t="shared" si="40"/>
        <v>MUY BAJO</v>
      </c>
      <c r="Q113" s="36">
        <f>SUM(Q111:Q112)</f>
        <v>32</v>
      </c>
      <c r="R113" s="36">
        <f t="shared" ref="R113:U113" si="53">SUM(R111:R112)</f>
        <v>171</v>
      </c>
      <c r="S113" s="36">
        <f t="shared" si="53"/>
        <v>139</v>
      </c>
      <c r="T113" s="36">
        <f t="shared" si="53"/>
        <v>15</v>
      </c>
      <c r="U113" s="36">
        <f t="shared" si="53"/>
        <v>17</v>
      </c>
    </row>
    <row r="114" spans="1:21" ht="31.2" customHeight="1" x14ac:dyDescent="0.3">
      <c r="A114" s="47"/>
      <c r="B114" s="23" t="str">
        <f>+[1]SI!A89</f>
        <v>SI.PY.5.1. Desarrollo de proyectos</v>
      </c>
      <c r="C114" s="23"/>
      <c r="D114" s="24" t="str">
        <f>+[1]SI!F89</f>
        <v>GLOBAL</v>
      </c>
      <c r="E114" s="32" t="str">
        <f>+[1]SI!D89</f>
        <v># Proyectos con cofinanciación</v>
      </c>
      <c r="F114" s="32">
        <f>+[1]SI!B89</f>
        <v>60</v>
      </c>
      <c r="G114" s="32">
        <f>+[1]SI!C89</f>
        <v>96</v>
      </c>
      <c r="H114" s="32">
        <v>7</v>
      </c>
      <c r="I114" s="24" t="str">
        <f>+[1]SI!E89</f>
        <v>A</v>
      </c>
      <c r="J114" s="46">
        <f>'[2]METAS SI'!F62</f>
        <v>2</v>
      </c>
      <c r="K114" s="26">
        <f t="shared" ref="K114" si="54">+J114/H114</f>
        <v>0.2857142857142857</v>
      </c>
      <c r="L114" s="27" t="str">
        <f t="shared" si="38"/>
        <v>BAJO</v>
      </c>
      <c r="M114" s="26">
        <f>+Q114/R114</f>
        <v>0.7642147117296223</v>
      </c>
      <c r="N114" s="27" t="str">
        <f t="shared" si="39"/>
        <v>ALTO</v>
      </c>
      <c r="O114" s="26">
        <f>+K114*M114</f>
        <v>0.21834706049417779</v>
      </c>
      <c r="P114" s="27" t="str">
        <f t="shared" si="40"/>
        <v>BAJO</v>
      </c>
      <c r="Q114" s="28">
        <f t="shared" ref="Q114:Q121" si="55">+U114+T114</f>
        <v>1922</v>
      </c>
      <c r="R114" s="28">
        <v>2515</v>
      </c>
      <c r="S114" s="28">
        <f t="shared" ref="S114" si="56">+R114-Q114</f>
        <v>593</v>
      </c>
      <c r="T114" s="28">
        <v>983</v>
      </c>
      <c r="U114" s="28">
        <v>939</v>
      </c>
    </row>
    <row r="115" spans="1:21" ht="27" customHeight="1" thickBot="1" x14ac:dyDescent="0.35">
      <c r="A115" s="47"/>
      <c r="B115" s="33" t="s">
        <v>36</v>
      </c>
      <c r="C115" s="33"/>
      <c r="D115" s="34"/>
      <c r="E115" s="34"/>
      <c r="F115" s="34"/>
      <c r="G115" s="34"/>
      <c r="H115" s="34"/>
      <c r="I115" s="34"/>
      <c r="J115" s="34"/>
      <c r="K115" s="35">
        <f>AVERAGE(K114)</f>
        <v>0.2857142857142857</v>
      </c>
      <c r="L115" s="27" t="str">
        <f t="shared" si="38"/>
        <v>BAJO</v>
      </c>
      <c r="M115" s="35">
        <f>AVERAGE(M114)</f>
        <v>0.7642147117296223</v>
      </c>
      <c r="N115" s="27" t="str">
        <f t="shared" si="39"/>
        <v>ALTO</v>
      </c>
      <c r="O115" s="35">
        <f>AVERAGE(O114)</f>
        <v>0.21834706049417779</v>
      </c>
      <c r="P115" s="27" t="str">
        <f t="shared" si="40"/>
        <v>BAJO</v>
      </c>
      <c r="Q115" s="36">
        <f>SUM(Q114)</f>
        <v>1922</v>
      </c>
      <c r="R115" s="36">
        <f t="shared" ref="R115:U115" si="57">SUM(R114)</f>
        <v>2515</v>
      </c>
      <c r="S115" s="36">
        <f t="shared" si="57"/>
        <v>593</v>
      </c>
      <c r="T115" s="36">
        <f t="shared" si="57"/>
        <v>983</v>
      </c>
      <c r="U115" s="36">
        <f t="shared" si="57"/>
        <v>939</v>
      </c>
    </row>
    <row r="116" spans="1:21" ht="27" customHeight="1" x14ac:dyDescent="0.3">
      <c r="A116" s="47"/>
      <c r="B116" s="23" t="str">
        <f>+[1]SI!A96</f>
        <v>SI.PY.6.1. Alojamiento y soporte técnico de Revistas Institucionales</v>
      </c>
      <c r="C116" s="23"/>
      <c r="D116" s="24" t="str">
        <f>+[1]SI!F96</f>
        <v>GLOBAL</v>
      </c>
      <c r="E116" s="32" t="str">
        <f>+[1]SI!D96</f>
        <v xml:space="preserve"># de Revistas alojadas con apoyo técnico  </v>
      </c>
      <c r="F116" s="32">
        <f>+[1]SI!B96</f>
        <v>10</v>
      </c>
      <c r="G116" s="32">
        <f>+[1]SI!C96</f>
        <v>10</v>
      </c>
      <c r="H116" s="32">
        <v>14</v>
      </c>
      <c r="I116" s="32" t="str">
        <f>+[1]SI!E96</f>
        <v>S</v>
      </c>
      <c r="J116" s="46">
        <f>'[2]METAS SI'!J63</f>
        <v>13</v>
      </c>
      <c r="K116" s="26">
        <f t="shared" ref="K116:K121" si="58">+J116/H116</f>
        <v>0.9285714285714286</v>
      </c>
      <c r="L116" s="27" t="str">
        <f t="shared" si="38"/>
        <v>MUY ALTO</v>
      </c>
      <c r="M116" s="26">
        <f t="shared" ref="M116:M117" si="59">+Q116/R116</f>
        <v>0.359375</v>
      </c>
      <c r="N116" s="27" t="str">
        <f t="shared" si="39"/>
        <v>BAJO</v>
      </c>
      <c r="O116" s="26">
        <f t="shared" ref="O116:O121" si="60">+K116*M116</f>
        <v>0.33370535714285715</v>
      </c>
      <c r="P116" s="27" t="str">
        <f t="shared" si="40"/>
        <v>BAJO</v>
      </c>
      <c r="Q116" s="28">
        <f t="shared" si="55"/>
        <v>69</v>
      </c>
      <c r="R116" s="28">
        <v>192</v>
      </c>
      <c r="S116" s="28">
        <f t="shared" ref="S116:S121" si="61">+R116-Q116</f>
        <v>123</v>
      </c>
      <c r="T116" s="28">
        <v>7</v>
      </c>
      <c r="U116" s="28">
        <v>62</v>
      </c>
    </row>
    <row r="117" spans="1:21" ht="27" customHeight="1" x14ac:dyDescent="0.3">
      <c r="A117" s="47"/>
      <c r="B117" s="23" t="str">
        <f>+[1]SI!A97</f>
        <v>SI.PY.6.2. Revistas Científicas</v>
      </c>
      <c r="C117" s="23"/>
      <c r="D117" s="24" t="str">
        <f>+[1]SI!F97</f>
        <v>GLOBAL</v>
      </c>
      <c r="E117" s="32" t="str">
        <f>+[1]SI!D97</f>
        <v># de Revistas científicas con apoyo a su gestión editorial</v>
      </c>
      <c r="F117" s="32">
        <f>+[1]SI!B97</f>
        <v>0</v>
      </c>
      <c r="G117" s="32">
        <f>+[1]SI!C97</f>
        <v>6</v>
      </c>
      <c r="H117" s="32">
        <v>9</v>
      </c>
      <c r="I117" s="32" t="str">
        <f>+[1]SI!E97</f>
        <v>S</v>
      </c>
      <c r="J117" s="46">
        <f>'[2]METAS SI'!J64</f>
        <v>8</v>
      </c>
      <c r="K117" s="26">
        <f t="shared" si="58"/>
        <v>0.88888888888888884</v>
      </c>
      <c r="L117" s="27" t="str">
        <f t="shared" si="38"/>
        <v>MUY ALTO</v>
      </c>
      <c r="M117" s="26">
        <f t="shared" si="59"/>
        <v>0.47465437788018433</v>
      </c>
      <c r="N117" s="27" t="str">
        <f t="shared" si="39"/>
        <v>MEDIO</v>
      </c>
      <c r="O117" s="26">
        <f t="shared" si="60"/>
        <v>0.42191500256016384</v>
      </c>
      <c r="P117" s="27" t="str">
        <f t="shared" si="40"/>
        <v>MEDIO</v>
      </c>
      <c r="Q117" s="28">
        <f t="shared" si="55"/>
        <v>103</v>
      </c>
      <c r="R117" s="28">
        <v>217</v>
      </c>
      <c r="S117" s="28">
        <f t="shared" si="61"/>
        <v>114</v>
      </c>
      <c r="T117" s="28">
        <v>36</v>
      </c>
      <c r="U117" s="28">
        <v>67</v>
      </c>
    </row>
    <row r="118" spans="1:21" ht="27" customHeight="1" x14ac:dyDescent="0.3">
      <c r="A118" s="47"/>
      <c r="B118" s="23" t="str">
        <f>+[1]SI!A98</f>
        <v>SI.PY.6.2. Revistas Científicas</v>
      </c>
      <c r="C118" s="23"/>
      <c r="D118" s="24" t="str">
        <f>+[1]SI!F98</f>
        <v>GLOBAL</v>
      </c>
      <c r="E118" s="32" t="str">
        <f>+[1]SI!D98</f>
        <v xml:space="preserve"># de Revistas categorizadas </v>
      </c>
      <c r="F118" s="32">
        <f>+[1]SI!B98</f>
        <v>0</v>
      </c>
      <c r="G118" s="32">
        <f>+[1]SI!C98</f>
        <v>5</v>
      </c>
      <c r="H118" s="32">
        <v>2</v>
      </c>
      <c r="I118" s="32" t="str">
        <f>+[1]SI!E98</f>
        <v>S</v>
      </c>
      <c r="J118" s="46">
        <f>'[2]METAS SI'!J65</f>
        <v>0</v>
      </c>
      <c r="K118" s="26">
        <f t="shared" si="58"/>
        <v>0</v>
      </c>
      <c r="L118" s="27" t="str">
        <f t="shared" si="38"/>
        <v>MUY BAJO</v>
      </c>
      <c r="M118" s="26">
        <v>0</v>
      </c>
      <c r="N118" s="27" t="str">
        <f t="shared" si="39"/>
        <v>MUY BAJO</v>
      </c>
      <c r="O118" s="26">
        <f t="shared" si="60"/>
        <v>0</v>
      </c>
      <c r="P118" s="27" t="str">
        <f t="shared" si="40"/>
        <v>MUY BAJO</v>
      </c>
      <c r="Q118" s="28">
        <f t="shared" si="55"/>
        <v>0</v>
      </c>
      <c r="R118" s="28">
        <v>0</v>
      </c>
      <c r="S118" s="28">
        <f t="shared" si="61"/>
        <v>0</v>
      </c>
      <c r="T118" s="28">
        <v>0</v>
      </c>
      <c r="U118" s="28">
        <v>0</v>
      </c>
    </row>
    <row r="119" spans="1:21" ht="27" customHeight="1" x14ac:dyDescent="0.3">
      <c r="A119" s="47"/>
      <c r="B119" s="23" t="str">
        <f>+[1]SI!A99</f>
        <v>SI.PY.6.3. Publicación de libros desde la Editorial de la Universidad</v>
      </c>
      <c r="C119" s="23"/>
      <c r="D119" s="24" t="str">
        <f>+[1]SI!F99</f>
        <v>GLOBAL</v>
      </c>
      <c r="E119" s="32" t="str">
        <f>+[1]SI!D99</f>
        <v># de Libros</v>
      </c>
      <c r="F119" s="32">
        <f>+[1]SI!B99</f>
        <v>79</v>
      </c>
      <c r="G119" s="32">
        <f>+[1]SI!C99</f>
        <v>115</v>
      </c>
      <c r="H119" s="32">
        <v>20</v>
      </c>
      <c r="I119" s="32" t="str">
        <f>+[1]SI!E99</f>
        <v>A</v>
      </c>
      <c r="J119" s="46">
        <f>'[2]METAS SI'!J66</f>
        <v>0</v>
      </c>
      <c r="K119" s="26">
        <f t="shared" si="58"/>
        <v>0</v>
      </c>
      <c r="L119" s="27" t="str">
        <f t="shared" si="38"/>
        <v>MUY BAJO</v>
      </c>
      <c r="M119" s="26">
        <f t="shared" ref="M119:M120" si="62">+Q119/R119</f>
        <v>0.54166666666666663</v>
      </c>
      <c r="N119" s="27" t="str">
        <f t="shared" si="39"/>
        <v>MEDIO</v>
      </c>
      <c r="O119" s="26">
        <f t="shared" si="60"/>
        <v>0</v>
      </c>
      <c r="P119" s="27" t="str">
        <f t="shared" si="40"/>
        <v>MUY BAJO</v>
      </c>
      <c r="Q119" s="28">
        <f t="shared" si="55"/>
        <v>169</v>
      </c>
      <c r="R119" s="28">
        <v>312</v>
      </c>
      <c r="S119" s="28">
        <f t="shared" si="61"/>
        <v>143</v>
      </c>
      <c r="T119" s="28">
        <v>76</v>
      </c>
      <c r="U119" s="28">
        <v>93</v>
      </c>
    </row>
    <row r="120" spans="1:21" ht="27" customHeight="1" x14ac:dyDescent="0.3">
      <c r="A120" s="47"/>
      <c r="B120" s="23" t="str">
        <f>+[1]SI!A100</f>
        <v>SI.PY.6.4. Eventos y actividades de divulgación de las publicaciones de la Editorial Universidad Surcolombiana</v>
      </c>
      <c r="C120" s="23"/>
      <c r="D120" s="24" t="str">
        <f>+[1]SI!F100</f>
        <v>GLOBAL</v>
      </c>
      <c r="E120" s="32" t="str">
        <f>+[1]SI!D100</f>
        <v xml:space="preserve"># de Eventos </v>
      </c>
      <c r="F120" s="32">
        <f>+[1]SI!B100</f>
        <v>0</v>
      </c>
      <c r="G120" s="32">
        <f>+[1]SI!C100</f>
        <v>36</v>
      </c>
      <c r="H120" s="32">
        <v>12</v>
      </c>
      <c r="I120" s="32" t="str">
        <f>+[1]SI!E100</f>
        <v>A</v>
      </c>
      <c r="J120" s="46">
        <f>'[2]METAS SI'!J67</f>
        <v>11</v>
      </c>
      <c r="K120" s="26">
        <f t="shared" si="58"/>
        <v>0.91666666666666663</v>
      </c>
      <c r="L120" s="27" t="str">
        <f t="shared" si="38"/>
        <v>MUY ALTO</v>
      </c>
      <c r="M120" s="26">
        <f t="shared" si="62"/>
        <v>0.4</v>
      </c>
      <c r="N120" s="27" t="str">
        <f t="shared" si="39"/>
        <v>BAJO</v>
      </c>
      <c r="O120" s="26">
        <f t="shared" si="60"/>
        <v>0.3666666666666667</v>
      </c>
      <c r="P120" s="27" t="str">
        <f t="shared" si="40"/>
        <v>BAJO</v>
      </c>
      <c r="Q120" s="28">
        <f t="shared" si="55"/>
        <v>24</v>
      </c>
      <c r="R120" s="28">
        <v>60</v>
      </c>
      <c r="S120" s="28">
        <f t="shared" si="61"/>
        <v>36</v>
      </c>
      <c r="T120" s="28">
        <v>0</v>
      </c>
      <c r="U120" s="28">
        <v>24</v>
      </c>
    </row>
    <row r="121" spans="1:21" ht="38.4" customHeight="1" x14ac:dyDescent="0.3">
      <c r="A121" s="47"/>
      <c r="B121" s="23" t="str">
        <f>+[1]SI!A101</f>
        <v>SI.PY.6.4. Eventos y actividades de divulgación de las publicaciones de la Editorial Universidad Surcolombiana</v>
      </c>
      <c r="C121" s="23"/>
      <c r="D121" s="24" t="str">
        <f>+[1]SI!F101</f>
        <v>GLOBAL</v>
      </c>
      <c r="E121" s="32" t="str">
        <f>+[1]SI!D101</f>
        <v>#  de Asistentes por actividad o evento</v>
      </c>
      <c r="F121" s="32">
        <f>+[1]SI!B101</f>
        <v>0</v>
      </c>
      <c r="G121" s="32">
        <f>+[1]SI!C101</f>
        <v>1800</v>
      </c>
      <c r="H121" s="32">
        <v>600</v>
      </c>
      <c r="I121" s="32" t="str">
        <f>+[1]SI!E101</f>
        <v>A</v>
      </c>
      <c r="J121" s="46">
        <f>'[2]METAS SI'!J68</f>
        <v>970</v>
      </c>
      <c r="K121" s="26">
        <f t="shared" si="58"/>
        <v>1.6166666666666667</v>
      </c>
      <c r="L121" s="27" t="str">
        <f t="shared" si="38"/>
        <v>MUY ALTO</v>
      </c>
      <c r="M121" s="26">
        <v>0</v>
      </c>
      <c r="N121" s="27" t="str">
        <f t="shared" si="39"/>
        <v>MUY BAJO</v>
      </c>
      <c r="O121" s="26">
        <f t="shared" si="60"/>
        <v>0</v>
      </c>
      <c r="P121" s="27" t="str">
        <f t="shared" si="40"/>
        <v>MUY BAJO</v>
      </c>
      <c r="Q121" s="28">
        <f t="shared" si="55"/>
        <v>0</v>
      </c>
      <c r="R121" s="28">
        <v>0</v>
      </c>
      <c r="S121" s="28">
        <f t="shared" si="61"/>
        <v>0</v>
      </c>
      <c r="T121" s="28">
        <v>0</v>
      </c>
      <c r="U121" s="28">
        <v>0</v>
      </c>
    </row>
    <row r="122" spans="1:21" ht="27" customHeight="1" thickBot="1" x14ac:dyDescent="0.35">
      <c r="A122" s="49"/>
      <c r="B122" s="33" t="s">
        <v>37</v>
      </c>
      <c r="C122" s="33"/>
      <c r="D122" s="34"/>
      <c r="E122" s="34"/>
      <c r="F122" s="34"/>
      <c r="G122" s="34"/>
      <c r="H122" s="34"/>
      <c r="I122" s="34"/>
      <c r="J122" s="34"/>
      <c r="K122" s="35">
        <f>AVERAGE(K116:K121)</f>
        <v>0.72513227513227518</v>
      </c>
      <c r="L122" s="27" t="str">
        <f t="shared" si="38"/>
        <v>ALTO</v>
      </c>
      <c r="M122" s="35">
        <f>AVERAGE(M116:M121)</f>
        <v>0.29594934075780849</v>
      </c>
      <c r="N122" s="27" t="str">
        <f t="shared" si="39"/>
        <v>BAJO</v>
      </c>
      <c r="O122" s="35">
        <f>AVERAGE(O116:O121)</f>
        <v>0.18704783772828129</v>
      </c>
      <c r="P122" s="27" t="str">
        <f t="shared" si="40"/>
        <v>MUY BAJO</v>
      </c>
      <c r="Q122" s="36">
        <f>SUM(Q116:Q121)</f>
        <v>365</v>
      </c>
      <c r="R122" s="36">
        <f t="shared" ref="R122:U122" si="63">SUM(R116:R121)</f>
        <v>781</v>
      </c>
      <c r="S122" s="36">
        <f t="shared" si="63"/>
        <v>416</v>
      </c>
      <c r="T122" s="36">
        <f t="shared" si="63"/>
        <v>119</v>
      </c>
      <c r="U122" s="36">
        <f t="shared" si="63"/>
        <v>246</v>
      </c>
    </row>
    <row r="123" spans="1:21" ht="31.95" customHeight="1" x14ac:dyDescent="0.3">
      <c r="A123" s="40"/>
      <c r="B123" s="41" t="s">
        <v>38</v>
      </c>
      <c r="C123" s="41"/>
      <c r="D123" s="42"/>
      <c r="E123" s="42"/>
      <c r="F123" s="42"/>
      <c r="G123" s="42"/>
      <c r="H123" s="42"/>
      <c r="I123" s="42"/>
      <c r="J123" s="42"/>
      <c r="K123" s="43">
        <f>AVERAGE(K122,K115,K113,K110,K80,K59)</f>
        <v>0.61305962453653995</v>
      </c>
      <c r="L123" s="27" t="str">
        <f t="shared" si="38"/>
        <v>ALTO</v>
      </c>
      <c r="M123" s="43">
        <f>AVERAGE(M122,M115,M113,M110,M80,M59)</f>
        <v>0.36357354647338674</v>
      </c>
      <c r="N123" s="27" t="str">
        <f t="shared" si="39"/>
        <v>BAJO</v>
      </c>
      <c r="O123" s="43">
        <f>AVERAGE(O122,O115,O113,O110,O80,O59)</f>
        <v>0.33177529126288452</v>
      </c>
      <c r="P123" s="27" t="str">
        <f t="shared" si="40"/>
        <v>BAJO</v>
      </c>
      <c r="Q123" s="44">
        <f t="shared" ref="Q123:U123" si="64">+Q122+Q115+Q113+Q110+Q80+Q59</f>
        <v>4977</v>
      </c>
      <c r="R123" s="44">
        <f t="shared" si="64"/>
        <v>11544</v>
      </c>
      <c r="S123" s="44">
        <f t="shared" si="64"/>
        <v>6567</v>
      </c>
      <c r="T123" s="44">
        <f t="shared" si="64"/>
        <v>2216</v>
      </c>
      <c r="U123" s="44">
        <f t="shared" si="64"/>
        <v>2761</v>
      </c>
    </row>
    <row r="124" spans="1:21" ht="31.95" customHeight="1" x14ac:dyDescent="0.3">
      <c r="A124" s="50" t="s">
        <v>39</v>
      </c>
      <c r="B124" s="23" t="str">
        <f>+[1]SP!A5</f>
        <v>SP.PY.1.1. Fortalecimiento de la gestión de la Internacionalización</v>
      </c>
      <c r="C124" s="23"/>
      <c r="D124" s="24" t="str">
        <f>+[1]SP!F5</f>
        <v>GLOBAL</v>
      </c>
      <c r="E124" s="32" t="str">
        <f>+[1]SP!D5</f>
        <v>Proyectos</v>
      </c>
      <c r="F124" s="32">
        <f>+[1]SP!B5</f>
        <v>17</v>
      </c>
      <c r="G124" s="32">
        <f>+[1]SP!C5</f>
        <v>69</v>
      </c>
      <c r="H124" s="32">
        <v>55</v>
      </c>
      <c r="I124" s="24" t="str">
        <f>+[1]SP!E5</f>
        <v>A</v>
      </c>
      <c r="J124" s="46">
        <f>'[2]METAS SP'!J2</f>
        <v>29</v>
      </c>
      <c r="K124" s="26">
        <f t="shared" ref="K124:K130" si="65">+J124/H124</f>
        <v>0.52727272727272723</v>
      </c>
      <c r="L124" s="27" t="str">
        <f t="shared" si="38"/>
        <v>MEDIO</v>
      </c>
      <c r="M124" s="26">
        <f t="shared" ref="M124:M130" si="66">+Q124/R124</f>
        <v>0.58947368421052626</v>
      </c>
      <c r="N124" s="27" t="str">
        <f t="shared" si="39"/>
        <v>MEDIO</v>
      </c>
      <c r="O124" s="26">
        <f t="shared" ref="O124:O130" si="67">+K124*M124</f>
        <v>0.31081339712918654</v>
      </c>
      <c r="P124" s="27" t="str">
        <f t="shared" si="40"/>
        <v>BAJO</v>
      </c>
      <c r="Q124" s="28">
        <f t="shared" ref="Q124:Q130" si="68">+U124+T124</f>
        <v>56</v>
      </c>
      <c r="R124" s="28">
        <v>95</v>
      </c>
      <c r="S124" s="28">
        <f t="shared" ref="S124:S130" si="69">+R124-Q124</f>
        <v>39</v>
      </c>
      <c r="T124" s="28">
        <v>37</v>
      </c>
      <c r="U124" s="28">
        <v>19</v>
      </c>
    </row>
    <row r="125" spans="1:21" ht="31.95" customHeight="1" x14ac:dyDescent="0.3">
      <c r="A125" s="51"/>
      <c r="B125" s="23" t="str">
        <f>+[1]SP!A6</f>
        <v>SP.PY.1.2. Fomento a la internacionalización en casa</v>
      </c>
      <c r="C125" s="23"/>
      <c r="D125" s="24" t="str">
        <f>+[1]SP!F6</f>
        <v>GLOBAL</v>
      </c>
      <c r="E125" s="32" t="str">
        <f>+[1]SP!D6</f>
        <v xml:space="preserve">Eventos </v>
      </c>
      <c r="F125" s="32">
        <f>+[1]SP!B6</f>
        <v>77</v>
      </c>
      <c r="G125" s="32">
        <f>+[1]SP!C6</f>
        <v>227</v>
      </c>
      <c r="H125" s="32">
        <v>51</v>
      </c>
      <c r="I125" s="24" t="str">
        <f>+[1]SP!E6</f>
        <v>A</v>
      </c>
      <c r="J125" s="46">
        <f>'[2]METAS SP'!J3</f>
        <v>34</v>
      </c>
      <c r="K125" s="26">
        <f t="shared" si="65"/>
        <v>0.66666666666666663</v>
      </c>
      <c r="L125" s="27" t="str">
        <f t="shared" si="38"/>
        <v>ALTO</v>
      </c>
      <c r="M125" s="26">
        <f t="shared" si="66"/>
        <v>0.28000000000000003</v>
      </c>
      <c r="N125" s="27" t="str">
        <f t="shared" si="39"/>
        <v>BAJO</v>
      </c>
      <c r="O125" s="26">
        <f t="shared" si="67"/>
        <v>0.18666666666666668</v>
      </c>
      <c r="P125" s="27" t="str">
        <f t="shared" si="40"/>
        <v>MUY BAJO</v>
      </c>
      <c r="Q125" s="28">
        <f t="shared" si="68"/>
        <v>28</v>
      </c>
      <c r="R125" s="28">
        <v>100</v>
      </c>
      <c r="S125" s="28">
        <f t="shared" si="69"/>
        <v>72</v>
      </c>
      <c r="T125" s="28">
        <v>0</v>
      </c>
      <c r="U125" s="28">
        <v>28</v>
      </c>
    </row>
    <row r="126" spans="1:21" ht="31.95" customHeight="1" x14ac:dyDescent="0.3">
      <c r="A126" s="51"/>
      <c r="B126" s="23" t="str">
        <f>+[1]SP!A7</f>
        <v>SP.PY.1.3. Fortalecimiento de la articulación interinstitucional</v>
      </c>
      <c r="C126" s="23"/>
      <c r="D126" s="24" t="str">
        <f>+[1]SP!F7</f>
        <v>GLOBAL</v>
      </c>
      <c r="E126" s="32" t="str">
        <f>+[1]SP!D7</f>
        <v>Proyectos</v>
      </c>
      <c r="F126" s="32">
        <f>+[1]SP!B7</f>
        <v>88</v>
      </c>
      <c r="G126" s="32">
        <f>+[1]SP!C7</f>
        <v>112</v>
      </c>
      <c r="H126" s="32">
        <v>10</v>
      </c>
      <c r="I126" s="24" t="str">
        <f>+[1]SP!E7</f>
        <v>A</v>
      </c>
      <c r="J126" s="46">
        <f>'[2]METAS SP'!J4</f>
        <v>0</v>
      </c>
      <c r="K126" s="26">
        <f t="shared" si="65"/>
        <v>0</v>
      </c>
      <c r="L126" s="27" t="str">
        <f t="shared" si="38"/>
        <v>MUY BAJO</v>
      </c>
      <c r="M126" s="26">
        <f t="shared" si="66"/>
        <v>0.22222222222222221</v>
      </c>
      <c r="N126" s="27" t="str">
        <f t="shared" si="39"/>
        <v>BAJO</v>
      </c>
      <c r="O126" s="26">
        <f t="shared" si="67"/>
        <v>0</v>
      </c>
      <c r="P126" s="27" t="str">
        <f t="shared" si="40"/>
        <v>MUY BAJO</v>
      </c>
      <c r="Q126" s="28">
        <f t="shared" si="68"/>
        <v>20</v>
      </c>
      <c r="R126" s="28">
        <v>90</v>
      </c>
      <c r="S126" s="28">
        <f t="shared" si="69"/>
        <v>70</v>
      </c>
      <c r="T126" s="28">
        <v>11</v>
      </c>
      <c r="U126" s="28">
        <v>9</v>
      </c>
    </row>
    <row r="127" spans="1:21" ht="31.8" customHeight="1" x14ac:dyDescent="0.3">
      <c r="A127" s="51"/>
      <c r="B127" s="23" t="str">
        <f>+[1]SP!A8</f>
        <v>SP.PY.1.4. Fortalecimiento de la movilidad académica e investigativa</v>
      </c>
      <c r="C127" s="23"/>
      <c r="D127" s="24" t="str">
        <f>+[1]SP!F8</f>
        <v>NEIVA</v>
      </c>
      <c r="E127" s="32" t="str">
        <f>+[1]SP!D8</f>
        <v>Movilidades apoyadas Neiva</v>
      </c>
      <c r="F127" s="32">
        <f>+[1]SP!B8</f>
        <v>2237</v>
      </c>
      <c r="G127" s="32">
        <f>+[1]SP!C8</f>
        <v>5237</v>
      </c>
      <c r="H127" s="32">
        <v>1103</v>
      </c>
      <c r="I127" s="24" t="str">
        <f>+[1]SP!E8</f>
        <v>A</v>
      </c>
      <c r="J127" s="46">
        <f>'[2]METAS SP'!J5</f>
        <v>409</v>
      </c>
      <c r="K127" s="26">
        <f t="shared" si="65"/>
        <v>0.37080689029918407</v>
      </c>
      <c r="L127" s="27" t="str">
        <f t="shared" si="38"/>
        <v>BAJO</v>
      </c>
      <c r="M127" s="26">
        <f t="shared" si="66"/>
        <v>0.25377643504531722</v>
      </c>
      <c r="N127" s="27" t="str">
        <f t="shared" si="39"/>
        <v>BAJO</v>
      </c>
      <c r="O127" s="26">
        <f t="shared" si="67"/>
        <v>9.4102050710366952E-2</v>
      </c>
      <c r="P127" s="27" t="str">
        <f t="shared" si="40"/>
        <v>MUY BAJO</v>
      </c>
      <c r="Q127" s="28">
        <f t="shared" si="68"/>
        <v>84</v>
      </c>
      <c r="R127" s="28">
        <v>331</v>
      </c>
      <c r="S127" s="28">
        <f t="shared" si="69"/>
        <v>247</v>
      </c>
      <c r="T127" s="28">
        <v>25</v>
      </c>
      <c r="U127" s="28">
        <v>59</v>
      </c>
    </row>
    <row r="128" spans="1:21" ht="33.6" customHeight="1" x14ac:dyDescent="0.3">
      <c r="A128" s="51"/>
      <c r="B128" s="23" t="str">
        <f>+[1]SP!A9</f>
        <v>SP.PY.1.4. Fortalecimiento de la movilidad académica e investigativa</v>
      </c>
      <c r="C128" s="23"/>
      <c r="D128" s="24" t="str">
        <f>+[1]SP!F9</f>
        <v>PITALITO</v>
      </c>
      <c r="E128" s="32" t="str">
        <f>+[1]SP!D9</f>
        <v xml:space="preserve">Movilidades apoyadas </v>
      </c>
      <c r="F128" s="32">
        <f>+[1]SP!B9</f>
        <v>0</v>
      </c>
      <c r="G128" s="32">
        <f>+[1]SP!C9</f>
        <v>150</v>
      </c>
      <c r="H128" s="32">
        <v>15</v>
      </c>
      <c r="I128" s="24" t="str">
        <f>+[1]SP!E9</f>
        <v>A</v>
      </c>
      <c r="J128" s="46">
        <f>'[2]METAS SP'!J6</f>
        <v>21</v>
      </c>
      <c r="K128" s="26">
        <f t="shared" si="65"/>
        <v>1.4</v>
      </c>
      <c r="L128" s="27" t="str">
        <f t="shared" si="38"/>
        <v>MUY ALTO</v>
      </c>
      <c r="M128" s="26">
        <f t="shared" si="66"/>
        <v>0.12857142857142856</v>
      </c>
      <c r="N128" s="27" t="str">
        <f t="shared" si="39"/>
        <v>MUY BAJO</v>
      </c>
      <c r="O128" s="26">
        <f t="shared" si="67"/>
        <v>0.17999999999999997</v>
      </c>
      <c r="P128" s="27" t="str">
        <f t="shared" si="40"/>
        <v>MUY BAJO</v>
      </c>
      <c r="Q128" s="28">
        <f t="shared" si="68"/>
        <v>9</v>
      </c>
      <c r="R128" s="28">
        <v>70</v>
      </c>
      <c r="S128" s="28">
        <f t="shared" si="69"/>
        <v>61</v>
      </c>
      <c r="T128" s="28">
        <v>2</v>
      </c>
      <c r="U128" s="28">
        <v>7</v>
      </c>
    </row>
    <row r="129" spans="1:21" ht="33.6" customHeight="1" x14ac:dyDescent="0.3">
      <c r="A129" s="51"/>
      <c r="B129" s="23" t="str">
        <f>+[1]SP!A10</f>
        <v>SP.PY.1.4. Fortalecimiento de la movilidad académica e investigativa</v>
      </c>
      <c r="C129" s="23"/>
      <c r="D129" s="24" t="str">
        <f>+[1]SP!F10</f>
        <v>GARZÓN</v>
      </c>
      <c r="E129" s="32" t="str">
        <f>+[1]SP!D10</f>
        <v xml:space="preserve">Movilidades apoyadas </v>
      </c>
      <c r="F129" s="32">
        <f>+[1]SP!B10</f>
        <v>0</v>
      </c>
      <c r="G129" s="32">
        <f>+[1]SP!C10</f>
        <v>120</v>
      </c>
      <c r="H129" s="32">
        <v>30</v>
      </c>
      <c r="I129" s="24" t="str">
        <f>+[1]SP!E10</f>
        <v>A</v>
      </c>
      <c r="J129" s="46">
        <f>'[2]METAS SP'!J7</f>
        <v>6</v>
      </c>
      <c r="K129" s="26">
        <f t="shared" si="65"/>
        <v>0.2</v>
      </c>
      <c r="L129" s="27" t="str">
        <f t="shared" si="38"/>
        <v>MUY BAJO</v>
      </c>
      <c r="M129" s="26">
        <f t="shared" si="66"/>
        <v>0.22</v>
      </c>
      <c r="N129" s="27" t="str">
        <f t="shared" si="39"/>
        <v>BAJO</v>
      </c>
      <c r="O129" s="26">
        <f t="shared" si="67"/>
        <v>4.4000000000000004E-2</v>
      </c>
      <c r="P129" s="27" t="str">
        <f t="shared" si="40"/>
        <v>MUY BAJO</v>
      </c>
      <c r="Q129" s="28">
        <f t="shared" si="68"/>
        <v>11</v>
      </c>
      <c r="R129" s="28">
        <v>50</v>
      </c>
      <c r="S129" s="28">
        <f t="shared" si="69"/>
        <v>39</v>
      </c>
      <c r="T129" s="28">
        <v>4</v>
      </c>
      <c r="U129" s="28">
        <v>7</v>
      </c>
    </row>
    <row r="130" spans="1:21" ht="33.6" customHeight="1" x14ac:dyDescent="0.3">
      <c r="A130" s="51"/>
      <c r="B130" s="23" t="str">
        <f>+[1]SP!A11</f>
        <v>SP.PY.1.4. Fortalecimiento de la movilidad académica e investigativa</v>
      </c>
      <c r="C130" s="23"/>
      <c r="D130" s="24" t="str">
        <f>+[1]SP!F11</f>
        <v>LA PLATA</v>
      </c>
      <c r="E130" s="32" t="str">
        <f>+[1]SP!D11</f>
        <v xml:space="preserve">Movilidades apoyadas </v>
      </c>
      <c r="F130" s="32">
        <f>+[1]SP!B11</f>
        <v>0</v>
      </c>
      <c r="G130" s="32">
        <f>+[1]SP!C11</f>
        <v>60</v>
      </c>
      <c r="H130" s="32">
        <v>15</v>
      </c>
      <c r="I130" s="24" t="str">
        <f>+[1]SP!E11</f>
        <v>A</v>
      </c>
      <c r="J130" s="46">
        <f>'[2]METAS SP'!J8</f>
        <v>0</v>
      </c>
      <c r="K130" s="26">
        <f t="shared" si="65"/>
        <v>0</v>
      </c>
      <c r="L130" s="27" t="str">
        <f t="shared" si="38"/>
        <v>MUY BAJO</v>
      </c>
      <c r="M130" s="26">
        <f t="shared" si="66"/>
        <v>0.26666666666666666</v>
      </c>
      <c r="N130" s="27" t="str">
        <f t="shared" si="39"/>
        <v>BAJO</v>
      </c>
      <c r="O130" s="26">
        <f t="shared" si="67"/>
        <v>0</v>
      </c>
      <c r="P130" s="27" t="str">
        <f t="shared" si="40"/>
        <v>MUY BAJO</v>
      </c>
      <c r="Q130" s="28">
        <f t="shared" si="68"/>
        <v>8</v>
      </c>
      <c r="R130" s="28">
        <v>30</v>
      </c>
      <c r="S130" s="28">
        <f t="shared" si="69"/>
        <v>22</v>
      </c>
      <c r="T130" s="28">
        <v>5</v>
      </c>
      <c r="U130" s="28">
        <v>3</v>
      </c>
    </row>
    <row r="131" spans="1:21" ht="28.2" customHeight="1" thickBot="1" x14ac:dyDescent="0.35">
      <c r="A131" s="51"/>
      <c r="B131" s="33" t="s">
        <v>40</v>
      </c>
      <c r="C131" s="33"/>
      <c r="D131" s="34"/>
      <c r="E131" s="34"/>
      <c r="F131" s="34"/>
      <c r="G131" s="34"/>
      <c r="H131" s="34"/>
      <c r="I131" s="34"/>
      <c r="J131" s="34"/>
      <c r="K131" s="35">
        <f>AVERAGE(K124:K130)</f>
        <v>0.45210661203408259</v>
      </c>
      <c r="L131" s="27" t="str">
        <f t="shared" si="38"/>
        <v>MEDIO</v>
      </c>
      <c r="M131" s="35">
        <f>AVERAGE(M124:M130)</f>
        <v>0.28010149095945158</v>
      </c>
      <c r="N131" s="27" t="str">
        <f t="shared" si="39"/>
        <v>BAJO</v>
      </c>
      <c r="O131" s="35">
        <f>AVERAGE(O124:O130)</f>
        <v>0.11651173064374573</v>
      </c>
      <c r="P131" s="27" t="str">
        <f t="shared" si="40"/>
        <v>MUY BAJO</v>
      </c>
      <c r="Q131" s="36">
        <f>SUM(Q124:Q130)</f>
        <v>216</v>
      </c>
      <c r="R131" s="36">
        <f t="shared" ref="R131:U131" si="70">SUM(R124:R130)</f>
        <v>766</v>
      </c>
      <c r="S131" s="36">
        <f t="shared" si="70"/>
        <v>550</v>
      </c>
      <c r="T131" s="36">
        <f t="shared" si="70"/>
        <v>84</v>
      </c>
      <c r="U131" s="36">
        <f t="shared" si="70"/>
        <v>132</v>
      </c>
    </row>
    <row r="132" spans="1:21" ht="49.2" customHeight="1" x14ac:dyDescent="0.3">
      <c r="A132" s="51"/>
      <c r="B132" s="23" t="str">
        <f>+[1]SP!A18</f>
        <v>SP.PY.2.1. Operación y desarrollo del Centro de Emprendimiento e Innovación</v>
      </c>
      <c r="C132" s="23"/>
      <c r="D132" s="24" t="str">
        <f>+[1]SP!F18</f>
        <v>NEIVA</v>
      </c>
      <c r="E132" s="32" t="str">
        <f>+[1]SP!D18</f>
        <v xml:space="preserve">Número de iniciativas emprendedoras registradas  </v>
      </c>
      <c r="F132" s="32">
        <f>+[1]SP!B18</f>
        <v>534</v>
      </c>
      <c r="G132" s="32">
        <f>+[1]SP!C18</f>
        <v>834</v>
      </c>
      <c r="H132" s="32">
        <v>120</v>
      </c>
      <c r="I132" s="32" t="str">
        <f>+[1]SP!E18</f>
        <v>A</v>
      </c>
      <c r="J132" s="46">
        <f>'[2]METAS SP'!J9</f>
        <v>36</v>
      </c>
      <c r="K132" s="26">
        <f t="shared" ref="K132:K183" si="71">+J132/H132</f>
        <v>0.3</v>
      </c>
      <c r="L132" s="27" t="str">
        <f t="shared" ref="L132:L387" si="72">IF(K132&lt;=20%,"MUY BAJO",IF(AND(K132&gt;20%,K132&lt;=40%),"BAJO",IF(AND(K132&gt;40%,K132&lt;=60%),"MEDIO",IF(AND(K132&gt;60%,K132&lt;=80%),"ALTO","MUY ALTO"))))</f>
        <v>BAJO</v>
      </c>
      <c r="M132" s="26">
        <f t="shared" ref="M132:M183" si="73">+Q132/R132</f>
        <v>1.1499999999999999</v>
      </c>
      <c r="N132" s="27" t="str">
        <f t="shared" ref="N132:N387" si="74">IF(M132&lt;=20%,"MUY BAJO",IF(AND(M132&gt;20%,M132&lt;=40%),"BAJO",IF(AND(M132&gt;40%,M132&lt;=60%),"MEDIO",IF(AND(M132&gt;60%,M132&lt;=80%),"ALTO","MUY ALTO"))))</f>
        <v>MUY ALTO</v>
      </c>
      <c r="O132" s="26">
        <f t="shared" ref="O132:O183" si="75">+K132*M132</f>
        <v>0.34499999999999997</v>
      </c>
      <c r="P132" s="27" t="str">
        <f t="shared" ref="P132:P387" si="76">IF(O132&lt;=20%,"MUY BAJO",IF(AND(O132&gt;20%,O132&lt;=40%),"BAJO",IF(AND(O132&gt;40%,O132&lt;=60%),"MEDIO",IF(AND(O132&gt;60%,O132&lt;=80%),"ALTO","MUY ALTO"))))</f>
        <v>BAJO</v>
      </c>
      <c r="Q132" s="28">
        <f t="shared" ref="Q132:Q183" si="77">+U132+T132</f>
        <v>69</v>
      </c>
      <c r="R132" s="28">
        <v>60</v>
      </c>
      <c r="S132" s="28">
        <f t="shared" ref="S132:S183" si="78">+R132-Q132</f>
        <v>-9</v>
      </c>
      <c r="T132" s="28">
        <v>20</v>
      </c>
      <c r="U132" s="28">
        <v>49</v>
      </c>
    </row>
    <row r="133" spans="1:21" ht="43.2" x14ac:dyDescent="0.3">
      <c r="A133" s="51"/>
      <c r="B133" s="23" t="str">
        <f>+[1]SP!A19</f>
        <v>SP.PY.2.1. Operación y desarrollo del Centro de Emprendimiento e Innovación</v>
      </c>
      <c r="C133" s="23"/>
      <c r="D133" s="24" t="str">
        <f>+[1]SP!F19</f>
        <v>NEIVA</v>
      </c>
      <c r="E133" s="32" t="str">
        <f>+[1]SP!D19</f>
        <v xml:space="preserve">Número de acompañamientos </v>
      </c>
      <c r="F133" s="32">
        <f>+[1]SP!B19</f>
        <v>715</v>
      </c>
      <c r="G133" s="32">
        <f>+[1]SP!C19</f>
        <v>1645</v>
      </c>
      <c r="H133" s="32">
        <v>310</v>
      </c>
      <c r="I133" s="32" t="str">
        <f>+[1]SP!E19</f>
        <v>A</v>
      </c>
      <c r="J133" s="46">
        <f>'[2]METAS SP'!J10</f>
        <v>279</v>
      </c>
      <c r="K133" s="26">
        <f t="shared" si="71"/>
        <v>0.9</v>
      </c>
      <c r="L133" s="27" t="str">
        <f t="shared" si="72"/>
        <v>MUY ALTO</v>
      </c>
      <c r="M133" s="26">
        <f t="shared" si="73"/>
        <v>5.6250000000000001E-2</v>
      </c>
      <c r="N133" s="27" t="str">
        <f t="shared" si="74"/>
        <v>MUY BAJO</v>
      </c>
      <c r="O133" s="26">
        <f t="shared" si="75"/>
        <v>5.0625000000000003E-2</v>
      </c>
      <c r="P133" s="27" t="str">
        <f t="shared" si="76"/>
        <v>MUY BAJO</v>
      </c>
      <c r="Q133" s="28">
        <f t="shared" si="77"/>
        <v>9</v>
      </c>
      <c r="R133" s="28">
        <v>160</v>
      </c>
      <c r="S133" s="28">
        <f t="shared" si="78"/>
        <v>151</v>
      </c>
      <c r="T133" s="28">
        <v>0</v>
      </c>
      <c r="U133" s="28">
        <v>9</v>
      </c>
    </row>
    <row r="134" spans="1:21" ht="43.2" x14ac:dyDescent="0.3">
      <c r="A134" s="51"/>
      <c r="B134" s="23" t="str">
        <f>+[1]SP!A20</f>
        <v>SP.PY.2.1. Operación y desarrollo del Centro de Emprendimiento e Innovación</v>
      </c>
      <c r="C134" s="23"/>
      <c r="D134" s="24" t="str">
        <f>+[1]SP!F20</f>
        <v>NEIVA</v>
      </c>
      <c r="E134" s="32" t="str">
        <f>+[1]SP!D20</f>
        <v xml:space="preserve">Número de eventos por año  </v>
      </c>
      <c r="F134" s="32">
        <f>+[1]SP!B20</f>
        <v>157</v>
      </c>
      <c r="G134" s="32">
        <f>+[1]SP!C20</f>
        <v>277</v>
      </c>
      <c r="H134" s="32">
        <v>40</v>
      </c>
      <c r="I134" s="32" t="str">
        <f>+[1]SP!E20</f>
        <v>A</v>
      </c>
      <c r="J134" s="46">
        <f>'[2]METAS SP'!J11</f>
        <v>54</v>
      </c>
      <c r="K134" s="26">
        <f t="shared" si="71"/>
        <v>1.35</v>
      </c>
      <c r="L134" s="27" t="str">
        <f t="shared" si="72"/>
        <v>MUY ALTO</v>
      </c>
      <c r="M134" s="26">
        <f t="shared" si="73"/>
        <v>0</v>
      </c>
      <c r="N134" s="27" t="str">
        <f t="shared" si="74"/>
        <v>MUY BAJO</v>
      </c>
      <c r="O134" s="26">
        <f t="shared" si="75"/>
        <v>0</v>
      </c>
      <c r="P134" s="27" t="str">
        <f t="shared" si="76"/>
        <v>MUY BAJO</v>
      </c>
      <c r="Q134" s="28">
        <f t="shared" si="77"/>
        <v>0</v>
      </c>
      <c r="R134" s="28">
        <v>60</v>
      </c>
      <c r="S134" s="28">
        <f t="shared" si="78"/>
        <v>60</v>
      </c>
      <c r="T134" s="28">
        <v>0</v>
      </c>
      <c r="U134" s="28">
        <v>0</v>
      </c>
    </row>
    <row r="135" spans="1:21" ht="49.2" customHeight="1" x14ac:dyDescent="0.3">
      <c r="A135" s="51"/>
      <c r="B135" s="23" t="str">
        <f>+[1]SP!A21</f>
        <v>SP.PY.2.1. Operación y desarrollo del Centro de Emprendimiento e Innovación</v>
      </c>
      <c r="C135" s="23"/>
      <c r="D135" s="24" t="str">
        <f>+[1]SP!F21</f>
        <v>PITALITO</v>
      </c>
      <c r="E135" s="32" t="str">
        <f>+[1]SP!D21</f>
        <v xml:space="preserve">Número de iniciativas emprendedoras registradas </v>
      </c>
      <c r="F135" s="32">
        <f>+[1]SP!B21</f>
        <v>0</v>
      </c>
      <c r="G135" s="32">
        <f>+[1]SP!C21</f>
        <v>30</v>
      </c>
      <c r="H135" s="32">
        <v>10</v>
      </c>
      <c r="I135" s="32" t="str">
        <f>+[1]SP!E21</f>
        <v>A</v>
      </c>
      <c r="J135" s="46">
        <f>'[2]METAS SP'!J12</f>
        <v>12</v>
      </c>
      <c r="K135" s="26">
        <f t="shared" si="71"/>
        <v>1.2</v>
      </c>
      <c r="L135" s="27" t="str">
        <f t="shared" si="72"/>
        <v>MUY ALTO</v>
      </c>
      <c r="M135" s="26">
        <f t="shared" si="73"/>
        <v>0.6</v>
      </c>
      <c r="N135" s="27" t="str">
        <f t="shared" si="74"/>
        <v>MEDIO</v>
      </c>
      <c r="O135" s="26">
        <f t="shared" si="75"/>
        <v>0.72</v>
      </c>
      <c r="P135" s="27" t="str">
        <f t="shared" si="76"/>
        <v>ALTO</v>
      </c>
      <c r="Q135" s="28">
        <f t="shared" si="77"/>
        <v>30</v>
      </c>
      <c r="R135" s="28">
        <v>50</v>
      </c>
      <c r="S135" s="28">
        <f t="shared" si="78"/>
        <v>20</v>
      </c>
      <c r="T135" s="28">
        <v>16</v>
      </c>
      <c r="U135" s="28">
        <v>14</v>
      </c>
    </row>
    <row r="136" spans="1:21" ht="45" customHeight="1" x14ac:dyDescent="0.3">
      <c r="A136" s="51"/>
      <c r="B136" s="23" t="str">
        <f>+[1]SP!A22</f>
        <v>SP.PY.2.1. Operación y desarrollo del Centro de Emprendimiento e Innovación</v>
      </c>
      <c r="C136" s="23"/>
      <c r="D136" s="24" t="str">
        <f>+[1]SP!F22</f>
        <v>GARZÓN</v>
      </c>
      <c r="E136" s="32" t="str">
        <f>+[1]SP!D22</f>
        <v xml:space="preserve">Número de iniciativas emprendedoras registradas </v>
      </c>
      <c r="F136" s="32">
        <f>+[1]SP!B22</f>
        <v>0</v>
      </c>
      <c r="G136" s="32">
        <f>+[1]SP!C22</f>
        <v>30</v>
      </c>
      <c r="H136" s="32">
        <v>3</v>
      </c>
      <c r="I136" s="32" t="str">
        <f>+[1]SP!E22</f>
        <v>A</v>
      </c>
      <c r="J136" s="46">
        <f>'[2]METAS SP'!J13</f>
        <v>2</v>
      </c>
      <c r="K136" s="26">
        <f t="shared" si="71"/>
        <v>0.66666666666666663</v>
      </c>
      <c r="L136" s="27" t="str">
        <f t="shared" si="72"/>
        <v>ALTO</v>
      </c>
      <c r="M136" s="26">
        <f t="shared" si="73"/>
        <v>1</v>
      </c>
      <c r="N136" s="27" t="str">
        <f t="shared" si="74"/>
        <v>MUY ALTO</v>
      </c>
      <c r="O136" s="26">
        <f t="shared" si="75"/>
        <v>0.66666666666666663</v>
      </c>
      <c r="P136" s="27" t="str">
        <f t="shared" si="76"/>
        <v>ALTO</v>
      </c>
      <c r="Q136" s="28">
        <f t="shared" si="77"/>
        <v>20</v>
      </c>
      <c r="R136" s="28">
        <v>20</v>
      </c>
      <c r="S136" s="28">
        <f t="shared" si="78"/>
        <v>0</v>
      </c>
      <c r="T136" s="28">
        <v>6</v>
      </c>
      <c r="U136" s="28">
        <v>14</v>
      </c>
    </row>
    <row r="137" spans="1:21" ht="45.6" customHeight="1" x14ac:dyDescent="0.3">
      <c r="A137" s="51"/>
      <c r="B137" s="23" t="str">
        <f>+[1]SP!A23</f>
        <v>SP.PY.2.1. Operación y desarrollo del Centro de Emprendimiento e Innovación</v>
      </c>
      <c r="C137" s="23"/>
      <c r="D137" s="24" t="str">
        <f>+[1]SP!F23</f>
        <v>LA PLATA</v>
      </c>
      <c r="E137" s="32" t="str">
        <f>+[1]SP!D23</f>
        <v xml:space="preserve">Número de iniciativas emprendedoras registradas </v>
      </c>
      <c r="F137" s="32">
        <f>+[1]SP!B23</f>
        <v>0</v>
      </c>
      <c r="G137" s="32">
        <f>+[1]SP!C23</f>
        <v>30</v>
      </c>
      <c r="H137" s="32">
        <v>14</v>
      </c>
      <c r="I137" s="32" t="str">
        <f>+[1]SP!E23</f>
        <v>A</v>
      </c>
      <c r="J137" s="46">
        <f>'[2]METAS SP'!J14</f>
        <v>3</v>
      </c>
      <c r="K137" s="26">
        <f t="shared" si="71"/>
        <v>0.21428571428571427</v>
      </c>
      <c r="L137" s="27" t="str">
        <f t="shared" si="72"/>
        <v>BAJO</v>
      </c>
      <c r="M137" s="26">
        <f t="shared" si="73"/>
        <v>0.66666666666666663</v>
      </c>
      <c r="N137" s="27" t="str">
        <f t="shared" si="74"/>
        <v>ALTO</v>
      </c>
      <c r="O137" s="26">
        <f t="shared" si="75"/>
        <v>0.14285714285714285</v>
      </c>
      <c r="P137" s="27" t="str">
        <f t="shared" si="76"/>
        <v>MUY BAJO</v>
      </c>
      <c r="Q137" s="28">
        <f t="shared" si="77"/>
        <v>20</v>
      </c>
      <c r="R137" s="28">
        <v>30</v>
      </c>
      <c r="S137" s="28">
        <f t="shared" si="78"/>
        <v>10</v>
      </c>
      <c r="T137" s="28">
        <v>6</v>
      </c>
      <c r="U137" s="28">
        <v>14</v>
      </c>
    </row>
    <row r="138" spans="1:21" ht="43.2" x14ac:dyDescent="0.3">
      <c r="A138" s="51"/>
      <c r="B138" s="23" t="str">
        <f>+[1]SP!A24</f>
        <v>SP.PY.2.1. Operación y desarrollo del Centro de Emprendimiento e Innovación</v>
      </c>
      <c r="C138" s="23"/>
      <c r="D138" s="24" t="str">
        <f>+[1]SP!F24</f>
        <v>PITALITO</v>
      </c>
      <c r="E138" s="32" t="str">
        <f>+[1]SP!D24</f>
        <v xml:space="preserve">Número de eventos por año </v>
      </c>
      <c r="F138" s="32">
        <f>+[1]SP!B24</f>
        <v>0</v>
      </c>
      <c r="G138" s="32">
        <f>+[1]SP!C24</f>
        <v>8</v>
      </c>
      <c r="H138" s="32">
        <v>10</v>
      </c>
      <c r="I138" s="32" t="str">
        <f>+[1]SP!E24</f>
        <v>A</v>
      </c>
      <c r="J138" s="46">
        <f>'[2]METAS SP'!J15</f>
        <v>5</v>
      </c>
      <c r="K138" s="26">
        <f t="shared" si="71"/>
        <v>0.5</v>
      </c>
      <c r="L138" s="27" t="str">
        <f t="shared" si="72"/>
        <v>MEDIO</v>
      </c>
      <c r="M138" s="26">
        <f t="shared" si="73"/>
        <v>0</v>
      </c>
      <c r="N138" s="27" t="str">
        <f t="shared" si="74"/>
        <v>MUY BAJO</v>
      </c>
      <c r="O138" s="26">
        <f t="shared" si="75"/>
        <v>0</v>
      </c>
      <c r="P138" s="27" t="str">
        <f t="shared" si="76"/>
        <v>MUY BAJO</v>
      </c>
      <c r="Q138" s="28">
        <f t="shared" si="77"/>
        <v>0</v>
      </c>
      <c r="R138" s="28">
        <v>50</v>
      </c>
      <c r="S138" s="28">
        <f t="shared" si="78"/>
        <v>50</v>
      </c>
      <c r="T138" s="28">
        <v>0</v>
      </c>
      <c r="U138" s="28">
        <v>0</v>
      </c>
    </row>
    <row r="139" spans="1:21" ht="43.2" x14ac:dyDescent="0.3">
      <c r="A139" s="51"/>
      <c r="B139" s="23" t="str">
        <f>+[1]SP!A25</f>
        <v>SP.PY.2.1. Operación y desarrollo del Centro de Emprendimiento e Innovación</v>
      </c>
      <c r="C139" s="23"/>
      <c r="D139" s="24" t="str">
        <f>+[1]SP!F25</f>
        <v>GARZÓN</v>
      </c>
      <c r="E139" s="32" t="str">
        <f>+[1]SP!D25</f>
        <v xml:space="preserve">Número de eventos por año  </v>
      </c>
      <c r="F139" s="32">
        <f>+[1]SP!B25</f>
        <v>0</v>
      </c>
      <c r="G139" s="32">
        <f>+[1]SP!C25</f>
        <v>6</v>
      </c>
      <c r="H139" s="32">
        <v>2</v>
      </c>
      <c r="I139" s="32" t="str">
        <f>+[1]SP!E25</f>
        <v>A</v>
      </c>
      <c r="J139" s="46">
        <f>'[2]METAS SP'!J16</f>
        <v>5</v>
      </c>
      <c r="K139" s="26">
        <f t="shared" si="71"/>
        <v>2.5</v>
      </c>
      <c r="L139" s="27" t="str">
        <f t="shared" si="72"/>
        <v>MUY ALTO</v>
      </c>
      <c r="M139" s="26">
        <f t="shared" si="73"/>
        <v>0</v>
      </c>
      <c r="N139" s="27" t="str">
        <f t="shared" si="74"/>
        <v>MUY BAJO</v>
      </c>
      <c r="O139" s="26">
        <f t="shared" si="75"/>
        <v>0</v>
      </c>
      <c r="P139" s="27" t="str">
        <f t="shared" si="76"/>
        <v>MUY BAJO</v>
      </c>
      <c r="Q139" s="28">
        <f t="shared" si="77"/>
        <v>0</v>
      </c>
      <c r="R139" s="28">
        <v>20</v>
      </c>
      <c r="S139" s="28">
        <f t="shared" si="78"/>
        <v>20</v>
      </c>
      <c r="T139" s="28">
        <v>0</v>
      </c>
      <c r="U139" s="28">
        <v>0</v>
      </c>
    </row>
    <row r="140" spans="1:21" ht="43.2" x14ac:dyDescent="0.3">
      <c r="A140" s="51"/>
      <c r="B140" s="23" t="str">
        <f>+[1]SP!A26</f>
        <v>SP.PY.2.1. Operación y desarrollo del Centro de Emprendimiento e Innovación</v>
      </c>
      <c r="C140" s="23"/>
      <c r="D140" s="24" t="str">
        <f>+[1]SP!F26</f>
        <v>LA PLATA</v>
      </c>
      <c r="E140" s="32" t="str">
        <f>+[1]SP!D26</f>
        <v xml:space="preserve">Número de eventos por año </v>
      </c>
      <c r="F140" s="32">
        <f>+[1]SP!B26</f>
        <v>0</v>
      </c>
      <c r="G140" s="32">
        <f>+[1]SP!C26</f>
        <v>7</v>
      </c>
      <c r="H140" s="32">
        <v>13</v>
      </c>
      <c r="I140" s="32" t="str">
        <f>+[1]SP!E26</f>
        <v>A</v>
      </c>
      <c r="J140" s="46">
        <f>'[2]METAS SP'!J17</f>
        <v>5</v>
      </c>
      <c r="K140" s="26">
        <f t="shared" si="71"/>
        <v>0.38461538461538464</v>
      </c>
      <c r="L140" s="27" t="str">
        <f t="shared" si="72"/>
        <v>BAJO</v>
      </c>
      <c r="M140" s="26">
        <f t="shared" si="73"/>
        <v>0</v>
      </c>
      <c r="N140" s="27" t="str">
        <f t="shared" si="74"/>
        <v>MUY BAJO</v>
      </c>
      <c r="O140" s="26">
        <f t="shared" si="75"/>
        <v>0</v>
      </c>
      <c r="P140" s="27" t="str">
        <f t="shared" si="76"/>
        <v>MUY BAJO</v>
      </c>
      <c r="Q140" s="28">
        <f t="shared" si="77"/>
        <v>0</v>
      </c>
      <c r="R140" s="28">
        <v>30</v>
      </c>
      <c r="S140" s="28">
        <f t="shared" si="78"/>
        <v>30</v>
      </c>
      <c r="T140" s="28">
        <v>0</v>
      </c>
      <c r="U140" s="28">
        <v>0</v>
      </c>
    </row>
    <row r="141" spans="1:21" ht="43.2" x14ac:dyDescent="0.3">
      <c r="A141" s="51"/>
      <c r="B141" s="23" t="str">
        <f>+[1]SP!A27</f>
        <v>SP.PY.2.1. Operación y desarrollo del Centro de Emprendimiento e Innovación</v>
      </c>
      <c r="C141" s="23"/>
      <c r="D141" s="24" t="str">
        <f>+[1]SP!F27</f>
        <v>PITALITO</v>
      </c>
      <c r="E141" s="32" t="str">
        <f>+[1]SP!D27</f>
        <v xml:space="preserve">Número de acompañamientos </v>
      </c>
      <c r="F141" s="32">
        <f>+[1]SP!B27</f>
        <v>0</v>
      </c>
      <c r="G141" s="32">
        <f>+[1]SP!C27</f>
        <v>42</v>
      </c>
      <c r="H141" s="32">
        <v>10</v>
      </c>
      <c r="I141" s="32" t="str">
        <f>+[1]SP!E27</f>
        <v>A</v>
      </c>
      <c r="J141" s="46">
        <f>'[2]METAS SP'!J18</f>
        <v>61</v>
      </c>
      <c r="K141" s="26">
        <f t="shared" si="71"/>
        <v>6.1</v>
      </c>
      <c r="L141" s="27" t="str">
        <f t="shared" si="72"/>
        <v>MUY ALTO</v>
      </c>
      <c r="M141" s="26">
        <f t="shared" si="73"/>
        <v>0</v>
      </c>
      <c r="N141" s="27" t="str">
        <f t="shared" si="74"/>
        <v>MUY BAJO</v>
      </c>
      <c r="O141" s="26">
        <f t="shared" si="75"/>
        <v>0</v>
      </c>
      <c r="P141" s="27" t="str">
        <f t="shared" si="76"/>
        <v>MUY BAJO</v>
      </c>
      <c r="Q141" s="28">
        <f t="shared" si="77"/>
        <v>0</v>
      </c>
      <c r="R141" s="28">
        <v>50</v>
      </c>
      <c r="S141" s="28">
        <f t="shared" si="78"/>
        <v>50</v>
      </c>
      <c r="T141" s="28">
        <v>0</v>
      </c>
      <c r="U141" s="28">
        <v>0</v>
      </c>
    </row>
    <row r="142" spans="1:21" ht="43.2" x14ac:dyDescent="0.3">
      <c r="A142" s="51"/>
      <c r="B142" s="23" t="str">
        <f>+[1]SP!A28</f>
        <v>SP.PY.2.1. Operación y desarrollo del Centro de Emprendimiento e Innovación</v>
      </c>
      <c r="C142" s="23"/>
      <c r="D142" s="24" t="str">
        <f>+[1]SP!F28</f>
        <v>GARZÓN</v>
      </c>
      <c r="E142" s="32" t="str">
        <f>+[1]SP!D28</f>
        <v xml:space="preserve">Número de acompañamientos </v>
      </c>
      <c r="F142" s="32">
        <f>+[1]SP!B28</f>
        <v>0</v>
      </c>
      <c r="G142" s="32">
        <f>+[1]SP!C28</f>
        <v>39</v>
      </c>
      <c r="H142" s="32">
        <v>2</v>
      </c>
      <c r="I142" s="32" t="str">
        <f>+[1]SP!E28</f>
        <v>A</v>
      </c>
      <c r="J142" s="46">
        <f>'[2]METAS SP'!J19</f>
        <v>7</v>
      </c>
      <c r="K142" s="26">
        <f t="shared" si="71"/>
        <v>3.5</v>
      </c>
      <c r="L142" s="27" t="str">
        <f t="shared" si="72"/>
        <v>MUY ALTO</v>
      </c>
      <c r="M142" s="26">
        <f t="shared" si="73"/>
        <v>0</v>
      </c>
      <c r="N142" s="27" t="str">
        <f t="shared" si="74"/>
        <v>MUY BAJO</v>
      </c>
      <c r="O142" s="26">
        <f t="shared" si="75"/>
        <v>0</v>
      </c>
      <c r="P142" s="27" t="str">
        <f t="shared" si="76"/>
        <v>MUY BAJO</v>
      </c>
      <c r="Q142" s="28">
        <f t="shared" si="77"/>
        <v>0</v>
      </c>
      <c r="R142" s="28">
        <v>20</v>
      </c>
      <c r="S142" s="28">
        <f t="shared" si="78"/>
        <v>20</v>
      </c>
      <c r="T142" s="28">
        <v>0</v>
      </c>
      <c r="U142" s="28">
        <v>0</v>
      </c>
    </row>
    <row r="143" spans="1:21" ht="43.2" x14ac:dyDescent="0.3">
      <c r="A143" s="51"/>
      <c r="B143" s="23" t="str">
        <f>+[1]SP!A29</f>
        <v>SP.PY.2.1. Operación y desarrollo del Centro de Emprendimiento e Innovación</v>
      </c>
      <c r="C143" s="23"/>
      <c r="D143" s="24" t="str">
        <f>+[1]SP!F29</f>
        <v>LA PLATA</v>
      </c>
      <c r="E143" s="32" t="str">
        <f>+[1]SP!D29</f>
        <v xml:space="preserve">Número de acompañamientos </v>
      </c>
      <c r="F143" s="32">
        <f>+[1]SP!B29</f>
        <v>0</v>
      </c>
      <c r="G143" s="32">
        <f>+[1]SP!C29</f>
        <v>39</v>
      </c>
      <c r="H143" s="32">
        <v>13</v>
      </c>
      <c r="I143" s="32" t="str">
        <f>+[1]SP!E29</f>
        <v>A</v>
      </c>
      <c r="J143" s="46">
        <f>'[2]METAS SP'!J20</f>
        <v>13</v>
      </c>
      <c r="K143" s="26">
        <f t="shared" si="71"/>
        <v>1</v>
      </c>
      <c r="L143" s="27" t="str">
        <f t="shared" si="72"/>
        <v>MUY ALTO</v>
      </c>
      <c r="M143" s="26">
        <f t="shared" si="73"/>
        <v>0</v>
      </c>
      <c r="N143" s="27" t="str">
        <f t="shared" si="74"/>
        <v>MUY BAJO</v>
      </c>
      <c r="O143" s="26">
        <f t="shared" si="75"/>
        <v>0</v>
      </c>
      <c r="P143" s="27" t="str">
        <f t="shared" si="76"/>
        <v>MUY BAJO</v>
      </c>
      <c r="Q143" s="28">
        <f t="shared" si="77"/>
        <v>0</v>
      </c>
      <c r="R143" s="28">
        <v>30</v>
      </c>
      <c r="S143" s="28">
        <f t="shared" si="78"/>
        <v>30</v>
      </c>
      <c r="T143" s="28">
        <v>0</v>
      </c>
      <c r="U143" s="28">
        <v>0</v>
      </c>
    </row>
    <row r="144" spans="1:21" ht="46.2" customHeight="1" x14ac:dyDescent="0.3">
      <c r="A144" s="51"/>
      <c r="B144" s="23" t="str">
        <f>+[1]SP!A30</f>
        <v>SP.PY.2.1. Operación y desarrollo del Centro de Emprendimiento e Innovación</v>
      </c>
      <c r="C144" s="23"/>
      <c r="D144" s="24" t="str">
        <f>+[1]SP!F30</f>
        <v>GLOBAL</v>
      </c>
      <c r="E144" s="32" t="str">
        <f>+[1]SP!D30</f>
        <v xml:space="preserve">Número de planes de negocio construidos </v>
      </c>
      <c r="F144" s="32">
        <f>+[1]SP!B30</f>
        <v>0</v>
      </c>
      <c r="G144" s="32">
        <f>+[1]SP!C30</f>
        <v>40</v>
      </c>
      <c r="H144" s="32">
        <v>15</v>
      </c>
      <c r="I144" s="32" t="str">
        <f>+[1]SP!E30</f>
        <v>A</v>
      </c>
      <c r="J144" s="46">
        <f>'[2]METAS SP'!J21</f>
        <v>17</v>
      </c>
      <c r="K144" s="26">
        <f t="shared" si="71"/>
        <v>1.1333333333333333</v>
      </c>
      <c r="L144" s="27" t="str">
        <f t="shared" si="72"/>
        <v>MUY ALTO</v>
      </c>
      <c r="M144" s="26">
        <f t="shared" si="73"/>
        <v>0</v>
      </c>
      <c r="N144" s="27" t="str">
        <f t="shared" si="74"/>
        <v>MUY BAJO</v>
      </c>
      <c r="O144" s="26">
        <f t="shared" si="75"/>
        <v>0</v>
      </c>
      <c r="P144" s="27" t="str">
        <f t="shared" si="76"/>
        <v>MUY BAJO</v>
      </c>
      <c r="Q144" s="28">
        <f t="shared" si="77"/>
        <v>0</v>
      </c>
      <c r="R144" s="28">
        <v>50</v>
      </c>
      <c r="S144" s="28">
        <f t="shared" si="78"/>
        <v>50</v>
      </c>
      <c r="T144" s="28">
        <v>0</v>
      </c>
      <c r="U144" s="28">
        <v>0</v>
      </c>
    </row>
    <row r="145" spans="1:21" ht="51.6" customHeight="1" x14ac:dyDescent="0.3">
      <c r="A145" s="51"/>
      <c r="B145" s="23" t="str">
        <f>+[1]SP!A31</f>
        <v>SP.PY.2.1. Operación y desarrollo del Centro de Emprendimiento e Innovación</v>
      </c>
      <c r="C145" s="23"/>
      <c r="D145" s="24" t="str">
        <f>+[1]SP!F31</f>
        <v>GLOBAL</v>
      </c>
      <c r="E145" s="32" t="str">
        <f>+[1]SP!D31</f>
        <v xml:space="preserve">Número de eventos de sensibilización en propiedad intelectual </v>
      </c>
      <c r="F145" s="32">
        <f>+[1]SP!B31</f>
        <v>0</v>
      </c>
      <c r="G145" s="32">
        <f>+[1]SP!C31</f>
        <v>30</v>
      </c>
      <c r="H145" s="32">
        <v>10</v>
      </c>
      <c r="I145" s="32" t="str">
        <f>+[1]SP!E31</f>
        <v>A</v>
      </c>
      <c r="J145" s="46">
        <f>'[2]METAS SP'!J22</f>
        <v>9</v>
      </c>
      <c r="K145" s="26">
        <f t="shared" si="71"/>
        <v>0.9</v>
      </c>
      <c r="L145" s="27" t="str">
        <f t="shared" si="72"/>
        <v>MUY ALTO</v>
      </c>
      <c r="M145" s="26">
        <f t="shared" si="73"/>
        <v>0</v>
      </c>
      <c r="N145" s="27" t="str">
        <f t="shared" si="74"/>
        <v>MUY BAJO</v>
      </c>
      <c r="O145" s="26">
        <f t="shared" si="75"/>
        <v>0</v>
      </c>
      <c r="P145" s="27" t="str">
        <f t="shared" si="76"/>
        <v>MUY BAJO</v>
      </c>
      <c r="Q145" s="28">
        <f t="shared" si="77"/>
        <v>0</v>
      </c>
      <c r="R145" s="28">
        <v>40</v>
      </c>
      <c r="S145" s="28">
        <f t="shared" si="78"/>
        <v>40</v>
      </c>
      <c r="T145" s="28">
        <v>0</v>
      </c>
      <c r="U145" s="28">
        <v>0</v>
      </c>
    </row>
    <row r="146" spans="1:21" ht="28.8" x14ac:dyDescent="0.3">
      <c r="A146" s="51"/>
      <c r="B146" s="23" t="str">
        <f>+[1]SP!A32</f>
        <v>SP.PY.2.2. Operación y desarrollo del Consultorio Empresarial y Contable</v>
      </c>
      <c r="C146" s="23"/>
      <c r="D146" s="24" t="str">
        <f>+[1]SP!F32</f>
        <v>NEIVA</v>
      </c>
      <c r="E146" s="32" t="str">
        <f>+[1]SP!D32</f>
        <v xml:space="preserve">No. de Asesorias </v>
      </c>
      <c r="F146" s="32">
        <f>+[1]SP!B32</f>
        <v>4252</v>
      </c>
      <c r="G146" s="32">
        <f>+[1]SP!C32</f>
        <v>5830</v>
      </c>
      <c r="H146" s="32">
        <v>2242</v>
      </c>
      <c r="I146" s="32" t="str">
        <f>+[1]SP!E32</f>
        <v>A</v>
      </c>
      <c r="J146" s="46">
        <f>'[2]METAS SP'!J23</f>
        <v>757</v>
      </c>
      <c r="K146" s="26">
        <f t="shared" si="71"/>
        <v>0.33764495985727028</v>
      </c>
      <c r="L146" s="27" t="str">
        <f t="shared" si="72"/>
        <v>BAJO</v>
      </c>
      <c r="M146" s="26">
        <f t="shared" si="73"/>
        <v>0.88</v>
      </c>
      <c r="N146" s="27" t="str">
        <f t="shared" si="74"/>
        <v>MUY ALTO</v>
      </c>
      <c r="O146" s="26">
        <f t="shared" si="75"/>
        <v>0.29712756467439783</v>
      </c>
      <c r="P146" s="27" t="str">
        <f t="shared" si="76"/>
        <v>BAJO</v>
      </c>
      <c r="Q146" s="28">
        <f t="shared" si="77"/>
        <v>22</v>
      </c>
      <c r="R146" s="28">
        <v>25</v>
      </c>
      <c r="S146" s="28">
        <f t="shared" si="78"/>
        <v>3</v>
      </c>
      <c r="T146" s="28">
        <v>7</v>
      </c>
      <c r="U146" s="28">
        <v>15</v>
      </c>
    </row>
    <row r="147" spans="1:21" ht="28.8" x14ac:dyDescent="0.3">
      <c r="A147" s="51"/>
      <c r="B147" s="23" t="str">
        <f>+[1]SP!A33</f>
        <v>SP.PY.2.2. Operación y desarrollo del Consultorio Empresarial y Contable</v>
      </c>
      <c r="C147" s="23"/>
      <c r="D147" s="24" t="str">
        <f>+[1]SP!F33</f>
        <v>NEIVA</v>
      </c>
      <c r="E147" s="32" t="str">
        <f>+[1]SP!D33</f>
        <v xml:space="preserve">No. de Eventos </v>
      </c>
      <c r="F147" s="32">
        <f>+[1]SP!B33</f>
        <v>147</v>
      </c>
      <c r="G147" s="32">
        <f>+[1]SP!C33</f>
        <v>210</v>
      </c>
      <c r="H147" s="32">
        <v>48</v>
      </c>
      <c r="I147" s="32" t="str">
        <f>+[1]SP!E33</f>
        <v>A</v>
      </c>
      <c r="J147" s="46">
        <f>'[2]METAS SP'!J24</f>
        <v>32</v>
      </c>
      <c r="K147" s="26">
        <f t="shared" si="71"/>
        <v>0.66666666666666663</v>
      </c>
      <c r="L147" s="27" t="str">
        <f t="shared" si="72"/>
        <v>ALTO</v>
      </c>
      <c r="M147" s="26">
        <f t="shared" si="73"/>
        <v>0</v>
      </c>
      <c r="N147" s="27" t="str">
        <f t="shared" si="74"/>
        <v>MUY BAJO</v>
      </c>
      <c r="O147" s="26">
        <f t="shared" si="75"/>
        <v>0</v>
      </c>
      <c r="P147" s="27" t="str">
        <f t="shared" si="76"/>
        <v>MUY BAJO</v>
      </c>
      <c r="Q147" s="28">
        <f t="shared" si="77"/>
        <v>0</v>
      </c>
      <c r="R147" s="28">
        <v>36</v>
      </c>
      <c r="S147" s="28">
        <f t="shared" si="78"/>
        <v>36</v>
      </c>
      <c r="T147" s="28">
        <v>0</v>
      </c>
      <c r="U147" s="28">
        <v>0</v>
      </c>
    </row>
    <row r="148" spans="1:21" ht="28.8" x14ac:dyDescent="0.3">
      <c r="A148" s="51"/>
      <c r="B148" s="23" t="str">
        <f>+[1]SP!A34</f>
        <v>SP.PY.2.2. Operación y desarrollo del Consultorio Empresarial y Contable</v>
      </c>
      <c r="C148" s="23"/>
      <c r="D148" s="24" t="str">
        <f>+[1]SP!F34</f>
        <v>NEIVA</v>
      </c>
      <c r="E148" s="32" t="str">
        <f>+[1]SP!D34</f>
        <v xml:space="preserve">No. Personas Atendidas </v>
      </c>
      <c r="F148" s="32">
        <f>+[1]SP!B34</f>
        <v>9927</v>
      </c>
      <c r="G148" s="32">
        <f>+[1]SP!C34</f>
        <v>16481</v>
      </c>
      <c r="H148" s="32">
        <v>3382</v>
      </c>
      <c r="I148" s="32" t="str">
        <f>+[1]SP!E34</f>
        <v>A</v>
      </c>
      <c r="J148" s="46">
        <f>'[2]METAS SP'!J25</f>
        <v>2746</v>
      </c>
      <c r="K148" s="26">
        <f t="shared" si="71"/>
        <v>0.81194559432288582</v>
      </c>
      <c r="L148" s="27" t="str">
        <f t="shared" si="72"/>
        <v>MUY ALTO</v>
      </c>
      <c r="M148" s="26">
        <f t="shared" si="73"/>
        <v>0</v>
      </c>
      <c r="N148" s="27" t="str">
        <f t="shared" si="74"/>
        <v>MUY BAJO</v>
      </c>
      <c r="O148" s="26">
        <f t="shared" si="75"/>
        <v>0</v>
      </c>
      <c r="P148" s="27" t="str">
        <f t="shared" si="76"/>
        <v>MUY BAJO</v>
      </c>
      <c r="Q148" s="28">
        <f t="shared" si="77"/>
        <v>0</v>
      </c>
      <c r="R148" s="28">
        <v>20</v>
      </c>
      <c r="S148" s="28">
        <f t="shared" si="78"/>
        <v>20</v>
      </c>
      <c r="T148" s="28">
        <v>0</v>
      </c>
      <c r="U148" s="28">
        <v>0</v>
      </c>
    </row>
    <row r="149" spans="1:21" ht="28.8" x14ac:dyDescent="0.3">
      <c r="A149" s="51"/>
      <c r="B149" s="23" t="str">
        <f>+[1]SP!A35</f>
        <v>SP.PY.2.2. Operación y desarrollo del Consultorio Empresarial y Contable</v>
      </c>
      <c r="C149" s="23"/>
      <c r="D149" s="24" t="str">
        <f>+[1]SP!F35</f>
        <v>PITALITO</v>
      </c>
      <c r="E149" s="32" t="str">
        <f>+[1]SP!D35</f>
        <v xml:space="preserve">No. de Asesorias </v>
      </c>
      <c r="F149" s="32">
        <f>+[1]SP!B35</f>
        <v>0</v>
      </c>
      <c r="G149" s="32">
        <f>+[1]SP!C35</f>
        <v>2272.48</v>
      </c>
      <c r="H149" s="32">
        <v>928</v>
      </c>
      <c r="I149" s="32" t="str">
        <f>+[1]SP!E35</f>
        <v>A</v>
      </c>
      <c r="J149" s="46">
        <f>'[2]METAS SP'!J26</f>
        <v>1420</v>
      </c>
      <c r="K149" s="26">
        <f t="shared" si="71"/>
        <v>1.5301724137931034</v>
      </c>
      <c r="L149" s="27" t="str">
        <f t="shared" si="72"/>
        <v>MUY ALTO</v>
      </c>
      <c r="M149" s="26">
        <f t="shared" si="73"/>
        <v>0.65217391304347827</v>
      </c>
      <c r="N149" s="27" t="str">
        <f t="shared" si="74"/>
        <v>ALTO</v>
      </c>
      <c r="O149" s="26">
        <f t="shared" si="75"/>
        <v>0.99793853073463268</v>
      </c>
      <c r="P149" s="27" t="str">
        <f t="shared" si="76"/>
        <v>MUY ALTO</v>
      </c>
      <c r="Q149" s="28">
        <f t="shared" si="77"/>
        <v>15</v>
      </c>
      <c r="R149" s="28">
        <v>23</v>
      </c>
      <c r="S149" s="28">
        <f t="shared" si="78"/>
        <v>8</v>
      </c>
      <c r="T149" s="28">
        <v>9</v>
      </c>
      <c r="U149" s="28">
        <v>6</v>
      </c>
    </row>
    <row r="150" spans="1:21" ht="28.8" x14ac:dyDescent="0.3">
      <c r="A150" s="51"/>
      <c r="B150" s="23" t="str">
        <f>+[1]SP!A36</f>
        <v>SP.PY.2.2. Operación y desarrollo del Consultorio Empresarial y Contable</v>
      </c>
      <c r="C150" s="23"/>
      <c r="D150" s="24" t="str">
        <f>+[1]SP!F36</f>
        <v>PITALITO</v>
      </c>
      <c r="E150" s="32" t="str">
        <f>+[1]SP!D36</f>
        <v xml:space="preserve">No. de Eventos </v>
      </c>
      <c r="F150" s="32">
        <f>+[1]SP!B36</f>
        <v>0</v>
      </c>
      <c r="G150" s="32">
        <f>+[1]SP!C36</f>
        <v>36</v>
      </c>
      <c r="H150" s="32">
        <v>28</v>
      </c>
      <c r="I150" s="32" t="str">
        <f>+[1]SP!E36</f>
        <v>A</v>
      </c>
      <c r="J150" s="46">
        <f>'[2]METAS SP'!J27</f>
        <v>28</v>
      </c>
      <c r="K150" s="26">
        <f t="shared" si="71"/>
        <v>1</v>
      </c>
      <c r="L150" s="27" t="str">
        <f t="shared" si="72"/>
        <v>MUY ALTO</v>
      </c>
      <c r="M150" s="26">
        <f t="shared" si="73"/>
        <v>0</v>
      </c>
      <c r="N150" s="27" t="str">
        <f t="shared" si="74"/>
        <v>MUY BAJO</v>
      </c>
      <c r="O150" s="26">
        <f t="shared" si="75"/>
        <v>0</v>
      </c>
      <c r="P150" s="27" t="str">
        <f t="shared" si="76"/>
        <v>MUY BAJO</v>
      </c>
      <c r="Q150" s="28">
        <f t="shared" si="77"/>
        <v>0</v>
      </c>
      <c r="R150" s="28">
        <v>10</v>
      </c>
      <c r="S150" s="28">
        <f t="shared" si="78"/>
        <v>10</v>
      </c>
      <c r="T150" s="28">
        <v>0</v>
      </c>
      <c r="U150" s="28">
        <v>0</v>
      </c>
    </row>
    <row r="151" spans="1:21" ht="28.8" x14ac:dyDescent="0.3">
      <c r="A151" s="51"/>
      <c r="B151" s="23" t="str">
        <f>+[1]SP!A37</f>
        <v>SP.PY.2.2. Operación y desarrollo del Consultorio Empresarial y Contable</v>
      </c>
      <c r="C151" s="23"/>
      <c r="D151" s="24" t="str">
        <f>+[1]SP!F37</f>
        <v>PITALITO</v>
      </c>
      <c r="E151" s="32" t="str">
        <f>+[1]SP!D37</f>
        <v xml:space="preserve">No. Personas Atendidas  </v>
      </c>
      <c r="F151" s="32">
        <f>+[1]SP!B37</f>
        <v>0</v>
      </c>
      <c r="G151" s="32">
        <f>+[1]SP!C37</f>
        <v>1080</v>
      </c>
      <c r="H151" s="32">
        <v>1884</v>
      </c>
      <c r="I151" s="32" t="str">
        <f>+[1]SP!E37</f>
        <v>A</v>
      </c>
      <c r="J151" s="46">
        <f>'[2]METAS SP'!J28</f>
        <v>1297</v>
      </c>
      <c r="K151" s="26">
        <f t="shared" si="71"/>
        <v>0.68842887473460723</v>
      </c>
      <c r="L151" s="27" t="str">
        <f t="shared" si="72"/>
        <v>ALTO</v>
      </c>
      <c r="M151" s="26">
        <f t="shared" si="73"/>
        <v>0</v>
      </c>
      <c r="N151" s="27" t="str">
        <f t="shared" si="74"/>
        <v>MUY BAJO</v>
      </c>
      <c r="O151" s="26">
        <f t="shared" si="75"/>
        <v>0</v>
      </c>
      <c r="P151" s="27" t="str">
        <f t="shared" si="76"/>
        <v>MUY BAJO</v>
      </c>
      <c r="Q151" s="28">
        <f t="shared" si="77"/>
        <v>0</v>
      </c>
      <c r="R151" s="28">
        <v>15</v>
      </c>
      <c r="S151" s="28">
        <f t="shared" si="78"/>
        <v>15</v>
      </c>
      <c r="T151" s="28">
        <v>0</v>
      </c>
      <c r="U151" s="28">
        <v>0</v>
      </c>
    </row>
    <row r="152" spans="1:21" ht="28.8" x14ac:dyDescent="0.3">
      <c r="A152" s="51"/>
      <c r="B152" s="23" t="str">
        <f>+[1]SP!A38</f>
        <v>SP.PY.2.2. Operación y desarrollo del Consultorio Empresarial y Contable</v>
      </c>
      <c r="C152" s="23"/>
      <c r="D152" s="24" t="str">
        <f>+[1]SP!F38</f>
        <v>GARZÓN</v>
      </c>
      <c r="E152" s="32" t="str">
        <f>+[1]SP!D38</f>
        <v xml:space="preserve">No. de Asesorias </v>
      </c>
      <c r="F152" s="32">
        <f>+[1]SP!B38</f>
        <v>0</v>
      </c>
      <c r="G152" s="32">
        <f>+[1]SP!C38</f>
        <v>1947.8400000000001</v>
      </c>
      <c r="H152" s="32">
        <v>1301</v>
      </c>
      <c r="I152" s="32" t="str">
        <f>+[1]SP!E38</f>
        <v>A</v>
      </c>
      <c r="J152" s="46">
        <f>'[2]METAS SP'!J29</f>
        <v>393</v>
      </c>
      <c r="K152" s="26">
        <f t="shared" si="71"/>
        <v>0.30207532667179093</v>
      </c>
      <c r="L152" s="27" t="str">
        <f t="shared" si="72"/>
        <v>BAJO</v>
      </c>
      <c r="M152" s="26">
        <f t="shared" si="73"/>
        <v>0.84615384615384615</v>
      </c>
      <c r="N152" s="27" t="str">
        <f t="shared" si="74"/>
        <v>MUY ALTO</v>
      </c>
      <c r="O152" s="26">
        <f t="shared" si="75"/>
        <v>0.25560219949151541</v>
      </c>
      <c r="P152" s="27" t="str">
        <f t="shared" si="76"/>
        <v>BAJO</v>
      </c>
      <c r="Q152" s="28">
        <f t="shared" si="77"/>
        <v>22</v>
      </c>
      <c r="R152" s="28">
        <v>26</v>
      </c>
      <c r="S152" s="28">
        <f t="shared" si="78"/>
        <v>4</v>
      </c>
      <c r="T152" s="28">
        <v>11</v>
      </c>
      <c r="U152" s="28">
        <v>11</v>
      </c>
    </row>
    <row r="153" spans="1:21" ht="28.8" x14ac:dyDescent="0.3">
      <c r="A153" s="51"/>
      <c r="B153" s="23" t="str">
        <f>+[1]SP!A39</f>
        <v>SP.PY.2.2. Operación y desarrollo del Consultorio Empresarial y Contable</v>
      </c>
      <c r="C153" s="23"/>
      <c r="D153" s="24" t="str">
        <f>+[1]SP!F39</f>
        <v>GARZÓN</v>
      </c>
      <c r="E153" s="32" t="str">
        <f>+[1]SP!D39</f>
        <v xml:space="preserve">No. de Eventos </v>
      </c>
      <c r="F153" s="32">
        <f>+[1]SP!B39</f>
        <v>0</v>
      </c>
      <c r="G153" s="32">
        <f>+[1]SP!C39</f>
        <v>36</v>
      </c>
      <c r="H153" s="32">
        <v>33</v>
      </c>
      <c r="I153" s="32" t="str">
        <f>+[1]SP!E39</f>
        <v>A</v>
      </c>
      <c r="J153" s="46">
        <f>'[2]METAS SP'!J30</f>
        <v>15</v>
      </c>
      <c r="K153" s="26">
        <f t="shared" si="71"/>
        <v>0.45454545454545453</v>
      </c>
      <c r="L153" s="27" t="str">
        <f t="shared" si="72"/>
        <v>MEDIO</v>
      </c>
      <c r="M153" s="26">
        <f t="shared" si="73"/>
        <v>0</v>
      </c>
      <c r="N153" s="27" t="str">
        <f t="shared" si="74"/>
        <v>MUY BAJO</v>
      </c>
      <c r="O153" s="26">
        <f t="shared" si="75"/>
        <v>0</v>
      </c>
      <c r="P153" s="27" t="str">
        <f t="shared" si="76"/>
        <v>MUY BAJO</v>
      </c>
      <c r="Q153" s="28">
        <f t="shared" si="77"/>
        <v>0</v>
      </c>
      <c r="R153" s="28">
        <v>12</v>
      </c>
      <c r="S153" s="28">
        <f t="shared" si="78"/>
        <v>12</v>
      </c>
      <c r="T153" s="28">
        <v>0</v>
      </c>
      <c r="U153" s="28">
        <v>0</v>
      </c>
    </row>
    <row r="154" spans="1:21" ht="34.799999999999997" customHeight="1" x14ac:dyDescent="0.3">
      <c r="A154" s="51"/>
      <c r="B154" s="23" t="str">
        <f>+[1]SP!A40</f>
        <v>SP.PY.2.2. Operación y desarrollo del Consultorio Empresarial y Contable</v>
      </c>
      <c r="C154" s="23"/>
      <c r="D154" s="24" t="str">
        <f>+[1]SP!F40</f>
        <v>GARZÓN</v>
      </c>
      <c r="E154" s="32" t="str">
        <f>+[1]SP!D40</f>
        <v>No. Personas Atendidas Garzón</v>
      </c>
      <c r="F154" s="32">
        <f>+[1]SP!B40</f>
        <v>0</v>
      </c>
      <c r="G154" s="32">
        <f>+[1]SP!C40</f>
        <v>1080</v>
      </c>
      <c r="H154" s="32">
        <v>2010</v>
      </c>
      <c r="I154" s="32" t="str">
        <f>+[1]SP!E40</f>
        <v>A</v>
      </c>
      <c r="J154" s="46">
        <f>'[2]METAS SP'!J31</f>
        <v>773</v>
      </c>
      <c r="K154" s="26">
        <f t="shared" si="71"/>
        <v>0.38457711442786069</v>
      </c>
      <c r="L154" s="27" t="str">
        <f t="shared" si="72"/>
        <v>BAJO</v>
      </c>
      <c r="M154" s="26">
        <f t="shared" si="73"/>
        <v>0</v>
      </c>
      <c r="N154" s="27" t="str">
        <f t="shared" si="74"/>
        <v>MUY BAJO</v>
      </c>
      <c r="O154" s="26">
        <f t="shared" si="75"/>
        <v>0</v>
      </c>
      <c r="P154" s="27" t="str">
        <f t="shared" si="76"/>
        <v>MUY BAJO</v>
      </c>
      <c r="Q154" s="28">
        <f t="shared" si="77"/>
        <v>0</v>
      </c>
      <c r="R154" s="28">
        <v>13</v>
      </c>
      <c r="S154" s="28">
        <f t="shared" si="78"/>
        <v>13</v>
      </c>
      <c r="T154" s="28">
        <v>0</v>
      </c>
      <c r="U154" s="28">
        <v>0</v>
      </c>
    </row>
    <row r="155" spans="1:21" ht="28.8" x14ac:dyDescent="0.3">
      <c r="A155" s="51"/>
      <c r="B155" s="23" t="str">
        <f>+[1]SP!A41</f>
        <v>SP.PY.2.2. Operación y desarrollo del Consultorio Empresarial y Contable</v>
      </c>
      <c r="C155" s="23"/>
      <c r="D155" s="24" t="str">
        <f>+[1]SP!F41</f>
        <v>LA PLATA</v>
      </c>
      <c r="E155" s="32" t="str">
        <f>+[1]SP!D41</f>
        <v xml:space="preserve">No. de Asesorias </v>
      </c>
      <c r="F155" s="32">
        <f>+[1]SP!B41</f>
        <v>0</v>
      </c>
      <c r="G155" s="32">
        <f>+[1]SP!C41</f>
        <v>1460.88</v>
      </c>
      <c r="H155" s="32">
        <v>2249</v>
      </c>
      <c r="I155" s="32" t="str">
        <f>+[1]SP!E41</f>
        <v>A</v>
      </c>
      <c r="J155" s="46">
        <f>'[2]METAS SP'!J32</f>
        <v>2381</v>
      </c>
      <c r="K155" s="26">
        <f t="shared" si="71"/>
        <v>1.0586927523343708</v>
      </c>
      <c r="L155" s="27" t="str">
        <f t="shared" si="72"/>
        <v>MUY ALTO</v>
      </c>
      <c r="M155" s="26">
        <f t="shared" si="73"/>
        <v>0.88461538461538458</v>
      </c>
      <c r="N155" s="27" t="str">
        <f t="shared" si="74"/>
        <v>MUY ALTO</v>
      </c>
      <c r="O155" s="26">
        <f t="shared" si="75"/>
        <v>0.93653589629578948</v>
      </c>
      <c r="P155" s="27" t="str">
        <f t="shared" si="76"/>
        <v>MUY ALTO</v>
      </c>
      <c r="Q155" s="28">
        <f t="shared" si="77"/>
        <v>23</v>
      </c>
      <c r="R155" s="28">
        <v>26</v>
      </c>
      <c r="S155" s="28">
        <f t="shared" si="78"/>
        <v>3</v>
      </c>
      <c r="T155" s="28">
        <v>3</v>
      </c>
      <c r="U155" s="28">
        <v>20</v>
      </c>
    </row>
    <row r="156" spans="1:21" ht="28.8" x14ac:dyDescent="0.3">
      <c r="A156" s="51"/>
      <c r="B156" s="23" t="str">
        <f>+[1]SP!A42</f>
        <v>SP.PY.2.2. Operación y desarrollo del Consultorio Empresarial y Contable</v>
      </c>
      <c r="C156" s="23"/>
      <c r="D156" s="24" t="str">
        <f>+[1]SP!F42</f>
        <v>LA PLATA</v>
      </c>
      <c r="E156" s="32" t="str">
        <f>+[1]SP!D42</f>
        <v xml:space="preserve">No. de Eventos </v>
      </c>
      <c r="F156" s="32">
        <f>+[1]SP!B42</f>
        <v>0</v>
      </c>
      <c r="G156" s="32">
        <f>+[1]SP!C42</f>
        <v>28</v>
      </c>
      <c r="H156" s="32">
        <v>23</v>
      </c>
      <c r="I156" s="32" t="str">
        <f>+[1]SP!E42</f>
        <v>A</v>
      </c>
      <c r="J156" s="46">
        <f>'[2]METAS SP'!J33</f>
        <v>38</v>
      </c>
      <c r="K156" s="26">
        <f t="shared" si="71"/>
        <v>1.6521739130434783</v>
      </c>
      <c r="L156" s="27" t="str">
        <f t="shared" si="72"/>
        <v>MUY ALTO</v>
      </c>
      <c r="M156" s="26">
        <f t="shared" si="73"/>
        <v>0</v>
      </c>
      <c r="N156" s="27" t="str">
        <f t="shared" si="74"/>
        <v>MUY BAJO</v>
      </c>
      <c r="O156" s="26">
        <f t="shared" si="75"/>
        <v>0</v>
      </c>
      <c r="P156" s="27" t="str">
        <f t="shared" si="76"/>
        <v>MUY BAJO</v>
      </c>
      <c r="Q156" s="28">
        <f t="shared" si="77"/>
        <v>0</v>
      </c>
      <c r="R156" s="28">
        <v>9</v>
      </c>
      <c r="S156" s="28">
        <f t="shared" si="78"/>
        <v>9</v>
      </c>
      <c r="T156" s="28">
        <v>0</v>
      </c>
      <c r="U156" s="28">
        <v>0</v>
      </c>
    </row>
    <row r="157" spans="1:21" ht="28.8" x14ac:dyDescent="0.3">
      <c r="A157" s="51"/>
      <c r="B157" s="23" t="str">
        <f>+[1]SP!A43</f>
        <v>SP.PY.2.2. Operación y desarrollo del Consultorio Empresarial y Contable</v>
      </c>
      <c r="C157" s="23"/>
      <c r="D157" s="24" t="str">
        <f>+[1]SP!F43</f>
        <v>LA PLATA</v>
      </c>
      <c r="E157" s="32" t="str">
        <f>+[1]SP!D43</f>
        <v xml:space="preserve">No. Personas Atendidas </v>
      </c>
      <c r="F157" s="32">
        <f>+[1]SP!B43</f>
        <v>0</v>
      </c>
      <c r="G157" s="32">
        <f>+[1]SP!C43</f>
        <v>380</v>
      </c>
      <c r="H157" s="32">
        <v>2466</v>
      </c>
      <c r="I157" s="32" t="str">
        <f>+[1]SP!E43</f>
        <v>A</v>
      </c>
      <c r="J157" s="46">
        <f>'[2]METAS SP'!J34</f>
        <v>2084</v>
      </c>
      <c r="K157" s="26">
        <f t="shared" si="71"/>
        <v>0.84509326845093269</v>
      </c>
      <c r="L157" s="27" t="str">
        <f t="shared" si="72"/>
        <v>MUY ALTO</v>
      </c>
      <c r="M157" s="26">
        <f t="shared" si="73"/>
        <v>0</v>
      </c>
      <c r="N157" s="27" t="str">
        <f t="shared" si="74"/>
        <v>MUY BAJO</v>
      </c>
      <c r="O157" s="26">
        <f t="shared" si="75"/>
        <v>0</v>
      </c>
      <c r="P157" s="27" t="str">
        <f t="shared" si="76"/>
        <v>MUY BAJO</v>
      </c>
      <c r="Q157" s="28">
        <f t="shared" si="77"/>
        <v>0</v>
      </c>
      <c r="R157" s="28">
        <v>17</v>
      </c>
      <c r="S157" s="28">
        <f t="shared" si="78"/>
        <v>17</v>
      </c>
      <c r="T157" s="28">
        <v>0</v>
      </c>
      <c r="U157" s="28">
        <v>0</v>
      </c>
    </row>
    <row r="158" spans="1:21" ht="43.2" x14ac:dyDescent="0.3">
      <c r="A158" s="51"/>
      <c r="B158" s="23" t="str">
        <f>+[1]SP!A44</f>
        <v xml:space="preserve">SP.PY.2.3. Unidades de Servicios de Atención Psicológica (USAP): Consultorio clínico Neiva. </v>
      </c>
      <c r="C158" s="23"/>
      <c r="D158" s="24" t="str">
        <f>+[1]SP!F44</f>
        <v>NEIVA</v>
      </c>
      <c r="E158" s="32" t="str">
        <f>+[1]SP!D44</f>
        <v xml:space="preserve">No. de personas beneficiarias </v>
      </c>
      <c r="F158" s="32">
        <f>+[1]SP!B44</f>
        <v>128</v>
      </c>
      <c r="G158" s="32">
        <f>+[1]SP!C44</f>
        <v>512</v>
      </c>
      <c r="H158" s="32">
        <v>180</v>
      </c>
      <c r="I158" s="32" t="str">
        <f>+[1]SP!E44</f>
        <v>A</v>
      </c>
      <c r="J158" s="46">
        <f>'[2]METAS SP'!J35</f>
        <v>131</v>
      </c>
      <c r="K158" s="26">
        <f t="shared" si="71"/>
        <v>0.72777777777777775</v>
      </c>
      <c r="L158" s="27" t="str">
        <f t="shared" si="72"/>
        <v>ALTO</v>
      </c>
      <c r="M158" s="26">
        <f t="shared" si="73"/>
        <v>0.22666666666666666</v>
      </c>
      <c r="N158" s="27" t="str">
        <f t="shared" si="74"/>
        <v>BAJO</v>
      </c>
      <c r="O158" s="26">
        <f t="shared" si="75"/>
        <v>0.16496296296296295</v>
      </c>
      <c r="P158" s="27" t="str">
        <f t="shared" si="76"/>
        <v>MUY BAJO</v>
      </c>
      <c r="Q158" s="28">
        <f t="shared" si="77"/>
        <v>34</v>
      </c>
      <c r="R158" s="28">
        <v>150</v>
      </c>
      <c r="S158" s="28">
        <f t="shared" si="78"/>
        <v>116</v>
      </c>
      <c r="T158" s="28">
        <v>11</v>
      </c>
      <c r="U158" s="28">
        <v>23</v>
      </c>
    </row>
    <row r="159" spans="1:21" ht="43.2" x14ac:dyDescent="0.3">
      <c r="A159" s="51"/>
      <c r="B159" s="23" t="str">
        <f>+[1]SP!A45</f>
        <v>SP.PY.2.4. Unidades de Servicios de Atención Psicológica (USAP): Orientación y acompañamiento psicosocial Neiva</v>
      </c>
      <c r="C159" s="23"/>
      <c r="D159" s="24" t="str">
        <f>+[1]SP!F45</f>
        <v>NEIVA</v>
      </c>
      <c r="E159" s="32" t="str">
        <f>+[1]SP!D45</f>
        <v xml:space="preserve">No. de personas beneficiarias </v>
      </c>
      <c r="F159" s="32">
        <f>+[1]SP!B45</f>
        <v>7681</v>
      </c>
      <c r="G159" s="32">
        <f>+[1]SP!C45</f>
        <v>9684</v>
      </c>
      <c r="H159" s="32">
        <v>4000</v>
      </c>
      <c r="I159" s="32" t="str">
        <f>+[1]SP!E45</f>
        <v>A</v>
      </c>
      <c r="J159" s="46">
        <f>'[2]METAS SP'!J36</f>
        <v>8035</v>
      </c>
      <c r="K159" s="26">
        <f t="shared" si="71"/>
        <v>2.00875</v>
      </c>
      <c r="L159" s="27" t="str">
        <f t="shared" si="72"/>
        <v>MUY ALTO</v>
      </c>
      <c r="M159" s="26">
        <f t="shared" si="73"/>
        <v>0.28888888888888886</v>
      </c>
      <c r="N159" s="27" t="str">
        <f t="shared" si="74"/>
        <v>BAJO</v>
      </c>
      <c r="O159" s="26">
        <f t="shared" si="75"/>
        <v>0.58030555555555552</v>
      </c>
      <c r="P159" s="27" t="str">
        <f t="shared" si="76"/>
        <v>MEDIO</v>
      </c>
      <c r="Q159" s="28">
        <f t="shared" si="77"/>
        <v>26</v>
      </c>
      <c r="R159" s="28">
        <v>90</v>
      </c>
      <c r="S159" s="28">
        <f t="shared" si="78"/>
        <v>64</v>
      </c>
      <c r="T159" s="28">
        <v>15</v>
      </c>
      <c r="U159" s="28">
        <v>11</v>
      </c>
    </row>
    <row r="160" spans="1:21" ht="43.2" x14ac:dyDescent="0.3">
      <c r="A160" s="51"/>
      <c r="B160" s="23" t="str">
        <f>+[1]SP!A46</f>
        <v>SP.PY.2.5. Unidades de Servicios de Atención Psicológica (USAP): Orientación y acompañamiento psicosocial Sedes</v>
      </c>
      <c r="C160" s="23"/>
      <c r="D160" s="24" t="str">
        <f>+[1]SP!F46</f>
        <v>LA PLATA</v>
      </c>
      <c r="E160" s="32" t="str">
        <f>+[1]SP!D46</f>
        <v xml:space="preserve">No. de personas beneficiarias </v>
      </c>
      <c r="F160" s="32">
        <f>+[1]SP!B46</f>
        <v>1628</v>
      </c>
      <c r="G160" s="32">
        <f>+[1]SP!C46</f>
        <v>9100</v>
      </c>
      <c r="H160" s="32">
        <v>2500</v>
      </c>
      <c r="I160" s="32" t="str">
        <f>+[1]SP!E46</f>
        <v>A</v>
      </c>
      <c r="J160" s="46">
        <f>'[2]METAS SP'!J37</f>
        <v>2816</v>
      </c>
      <c r="K160" s="26">
        <f t="shared" si="71"/>
        <v>1.1264000000000001</v>
      </c>
      <c r="L160" s="27" t="str">
        <f t="shared" si="72"/>
        <v>MUY ALTO</v>
      </c>
      <c r="M160" s="26">
        <f t="shared" si="73"/>
        <v>0.10434782608695652</v>
      </c>
      <c r="N160" s="27" t="str">
        <f t="shared" si="74"/>
        <v>MUY BAJO</v>
      </c>
      <c r="O160" s="26">
        <f t="shared" si="75"/>
        <v>0.11753739130434783</v>
      </c>
      <c r="P160" s="27" t="str">
        <f t="shared" si="76"/>
        <v>MUY BAJO</v>
      </c>
      <c r="Q160" s="28">
        <f t="shared" si="77"/>
        <v>24</v>
      </c>
      <c r="R160" s="28">
        <v>230</v>
      </c>
      <c r="S160" s="28">
        <f t="shared" si="78"/>
        <v>206</v>
      </c>
      <c r="T160" s="28">
        <v>13</v>
      </c>
      <c r="U160" s="28">
        <v>11</v>
      </c>
    </row>
    <row r="161" spans="1:21" ht="37.799999999999997" customHeight="1" x14ac:dyDescent="0.3">
      <c r="A161" s="51"/>
      <c r="B161" s="23" t="str">
        <f>+[1]SP!A47</f>
        <v>SP.PY.2.6. Operación y desarrollo del Centro de Conciliación</v>
      </c>
      <c r="C161" s="23"/>
      <c r="D161" s="24" t="str">
        <f>+[1]SP!F47</f>
        <v>NEIVA</v>
      </c>
      <c r="E161" s="32" t="str">
        <f>+[1]SP!D47</f>
        <v>No. Estudiantes de la facultad capacitados Neiva</v>
      </c>
      <c r="F161" s="32">
        <f>+[1]SP!B47</f>
        <v>2054</v>
      </c>
      <c r="G161" s="32">
        <f>+[1]SP!C47</f>
        <v>6263</v>
      </c>
      <c r="H161" s="32">
        <v>1550</v>
      </c>
      <c r="I161" s="32" t="str">
        <f>+[1]SP!E47</f>
        <v>A</v>
      </c>
      <c r="J161" s="46">
        <f>'[2]METAS SP'!J38</f>
        <v>1946</v>
      </c>
      <c r="K161" s="26">
        <f t="shared" si="71"/>
        <v>1.2554838709677418</v>
      </c>
      <c r="L161" s="27" t="str">
        <f t="shared" si="72"/>
        <v>MUY ALTO</v>
      </c>
      <c r="M161" s="26">
        <f t="shared" si="73"/>
        <v>1.68</v>
      </c>
      <c r="N161" s="27" t="str">
        <f t="shared" si="74"/>
        <v>MUY ALTO</v>
      </c>
      <c r="O161" s="26">
        <f t="shared" si="75"/>
        <v>2.109212903225806</v>
      </c>
      <c r="P161" s="27" t="str">
        <f t="shared" si="76"/>
        <v>MUY ALTO</v>
      </c>
      <c r="Q161" s="28">
        <f t="shared" si="77"/>
        <v>42</v>
      </c>
      <c r="R161" s="28">
        <v>25</v>
      </c>
      <c r="S161" s="28">
        <f t="shared" si="78"/>
        <v>-17</v>
      </c>
      <c r="T161" s="28">
        <v>9</v>
      </c>
      <c r="U161" s="28">
        <v>33</v>
      </c>
    </row>
    <row r="162" spans="1:21" ht="37.799999999999997" customHeight="1" x14ac:dyDescent="0.3">
      <c r="A162" s="51"/>
      <c r="B162" s="23" t="str">
        <f>+[1]SP!A48</f>
        <v>SP.PY.2.6. Operación y desarrollo del Centro de Conciliación</v>
      </c>
      <c r="C162" s="23"/>
      <c r="D162" s="24" t="str">
        <f>+[1]SP!F48</f>
        <v>NEIVA</v>
      </c>
      <c r="E162" s="32" t="str">
        <f>+[1]SP!D48</f>
        <v>No. de estudiantes capacitados en conciliación escolar Neiva</v>
      </c>
      <c r="F162" s="32">
        <f>+[1]SP!B48</f>
        <v>2648</v>
      </c>
      <c r="G162" s="32">
        <f>+[1]SP!C48</f>
        <v>3566</v>
      </c>
      <c r="H162" s="32">
        <v>2204</v>
      </c>
      <c r="I162" s="32" t="str">
        <f>+[1]SP!E48</f>
        <v>A</v>
      </c>
      <c r="J162" s="46">
        <f>'[2]METAS SP'!J39</f>
        <v>1734</v>
      </c>
      <c r="K162" s="26">
        <f t="shared" si="71"/>
        <v>0.78675136116152455</v>
      </c>
      <c r="L162" s="27" t="str">
        <f t="shared" si="72"/>
        <v>ALTO</v>
      </c>
      <c r="M162" s="26">
        <f t="shared" si="73"/>
        <v>0</v>
      </c>
      <c r="N162" s="27" t="str">
        <f t="shared" si="74"/>
        <v>MUY BAJO</v>
      </c>
      <c r="O162" s="26">
        <f t="shared" si="75"/>
        <v>0</v>
      </c>
      <c r="P162" s="27" t="str">
        <f t="shared" si="76"/>
        <v>MUY BAJO</v>
      </c>
      <c r="Q162" s="28">
        <f t="shared" si="77"/>
        <v>0</v>
      </c>
      <c r="R162" s="28">
        <v>15</v>
      </c>
      <c r="S162" s="28">
        <f t="shared" si="78"/>
        <v>15</v>
      </c>
      <c r="T162" s="28">
        <v>0</v>
      </c>
      <c r="U162" s="28">
        <v>0</v>
      </c>
    </row>
    <row r="163" spans="1:21" ht="28.2" customHeight="1" x14ac:dyDescent="0.3">
      <c r="A163" s="51"/>
      <c r="B163" s="23" t="str">
        <f>+[1]SP!A49</f>
        <v>SP.PY.2.6. Operación y desarrollo del Centro de Conciliación</v>
      </c>
      <c r="C163" s="23"/>
      <c r="D163" s="24" t="str">
        <f>+[1]SP!F49</f>
        <v>NEIVA</v>
      </c>
      <c r="E163" s="32" t="str">
        <f>+[1]SP!D49</f>
        <v>No. de beneficiarios  audicencias Neiva</v>
      </c>
      <c r="F163" s="32">
        <f>+[1]SP!B49</f>
        <v>5075</v>
      </c>
      <c r="G163" s="32">
        <f>+[1]SP!C49</f>
        <v>10227</v>
      </c>
      <c r="H163" s="32">
        <v>1717</v>
      </c>
      <c r="I163" s="32" t="str">
        <f>+[1]SP!E49</f>
        <v>A</v>
      </c>
      <c r="J163" s="46">
        <f>'[2]METAS SP'!J40</f>
        <v>1554</v>
      </c>
      <c r="K163" s="26">
        <f t="shared" si="71"/>
        <v>0.90506697728596386</v>
      </c>
      <c r="L163" s="27" t="str">
        <f t="shared" si="72"/>
        <v>MUY ALTO</v>
      </c>
      <c r="M163" s="26">
        <f t="shared" si="73"/>
        <v>0</v>
      </c>
      <c r="N163" s="27" t="str">
        <f t="shared" si="74"/>
        <v>MUY BAJO</v>
      </c>
      <c r="O163" s="26">
        <f t="shared" si="75"/>
        <v>0</v>
      </c>
      <c r="P163" s="27" t="str">
        <f t="shared" si="76"/>
        <v>MUY BAJO</v>
      </c>
      <c r="Q163" s="28">
        <f t="shared" si="77"/>
        <v>0</v>
      </c>
      <c r="R163" s="28">
        <v>27</v>
      </c>
      <c r="S163" s="28">
        <f t="shared" si="78"/>
        <v>27</v>
      </c>
      <c r="T163" s="28">
        <v>0</v>
      </c>
      <c r="U163" s="28">
        <v>0</v>
      </c>
    </row>
    <row r="164" spans="1:21" ht="28.2" customHeight="1" x14ac:dyDescent="0.3">
      <c r="A164" s="51"/>
      <c r="B164" s="23" t="str">
        <f>+[1]SP!A50</f>
        <v>SP.PY.2.6. Operación y desarrollo del Centro de Conciliación</v>
      </c>
      <c r="C164" s="23"/>
      <c r="D164" s="24" t="str">
        <f>+[1]SP!F50</f>
        <v>NEIVA</v>
      </c>
      <c r="E164" s="32" t="str">
        <f>+[1]SP!D50</f>
        <v>No. de asistentes  audicencias Neiva</v>
      </c>
      <c r="F164" s="32">
        <f>+[1]SP!B50</f>
        <v>1202</v>
      </c>
      <c r="G164" s="32">
        <f>+[1]SP!C50</f>
        <v>4528</v>
      </c>
      <c r="H164" s="32">
        <v>1108</v>
      </c>
      <c r="I164" s="32" t="str">
        <f>+[1]SP!E50</f>
        <v>A</v>
      </c>
      <c r="J164" s="46">
        <f>'[2]METAS SP'!J41</f>
        <v>927</v>
      </c>
      <c r="K164" s="26">
        <f t="shared" si="71"/>
        <v>0.83664259927797835</v>
      </c>
      <c r="L164" s="27" t="str">
        <f t="shared" si="72"/>
        <v>MUY ALTO</v>
      </c>
      <c r="M164" s="26">
        <f t="shared" si="73"/>
        <v>0</v>
      </c>
      <c r="N164" s="27" t="str">
        <f t="shared" si="74"/>
        <v>MUY BAJO</v>
      </c>
      <c r="O164" s="26">
        <f t="shared" si="75"/>
        <v>0</v>
      </c>
      <c r="P164" s="27" t="str">
        <f t="shared" si="76"/>
        <v>MUY BAJO</v>
      </c>
      <c r="Q164" s="28">
        <f t="shared" si="77"/>
        <v>0</v>
      </c>
      <c r="R164" s="28">
        <v>27</v>
      </c>
      <c r="S164" s="28">
        <f t="shared" si="78"/>
        <v>27</v>
      </c>
      <c r="T164" s="28">
        <v>0</v>
      </c>
      <c r="U164" s="28">
        <v>0</v>
      </c>
    </row>
    <row r="165" spans="1:21" x14ac:dyDescent="0.3">
      <c r="A165" s="51"/>
      <c r="B165" s="23" t="str">
        <f>+[1]SP!A51</f>
        <v>SP.PY.2.6. Operación y desarrollo del Centro de Conciliación</v>
      </c>
      <c r="C165" s="23"/>
      <c r="D165" s="24" t="str">
        <f>+[1]SP!F51</f>
        <v>NEIVA</v>
      </c>
      <c r="E165" s="32" t="str">
        <f>+[1]SP!D51</f>
        <v xml:space="preserve">No. Consultas </v>
      </c>
      <c r="F165" s="32">
        <f>+[1]SP!B51</f>
        <v>1385</v>
      </c>
      <c r="G165" s="32">
        <f>+[1]SP!C51</f>
        <v>3485</v>
      </c>
      <c r="H165" s="32">
        <v>780</v>
      </c>
      <c r="I165" s="32" t="str">
        <f>+[1]SP!E51</f>
        <v>A</v>
      </c>
      <c r="J165" s="46">
        <f>'[2]METAS SP'!J42</f>
        <v>862</v>
      </c>
      <c r="K165" s="26">
        <f t="shared" si="71"/>
        <v>1.1051282051282052</v>
      </c>
      <c r="L165" s="27" t="str">
        <f t="shared" si="72"/>
        <v>MUY ALTO</v>
      </c>
      <c r="M165" s="26">
        <f t="shared" si="73"/>
        <v>0</v>
      </c>
      <c r="N165" s="27" t="str">
        <f t="shared" si="74"/>
        <v>MUY BAJO</v>
      </c>
      <c r="O165" s="26">
        <f t="shared" si="75"/>
        <v>0</v>
      </c>
      <c r="P165" s="27" t="str">
        <f t="shared" si="76"/>
        <v>MUY BAJO</v>
      </c>
      <c r="Q165" s="28">
        <f t="shared" si="77"/>
        <v>0</v>
      </c>
      <c r="R165" s="28">
        <v>22</v>
      </c>
      <c r="S165" s="28">
        <f t="shared" si="78"/>
        <v>22</v>
      </c>
      <c r="T165" s="28">
        <v>0</v>
      </c>
      <c r="U165" s="28">
        <v>0</v>
      </c>
    </row>
    <row r="166" spans="1:21" ht="31.8" customHeight="1" x14ac:dyDescent="0.3">
      <c r="A166" s="51"/>
      <c r="B166" s="23" t="str">
        <f>+[1]SP!A52</f>
        <v>SP.PY.2.6. Operación y desarrollo del Centro de Conciliación</v>
      </c>
      <c r="C166" s="23"/>
      <c r="D166" s="24" t="str">
        <f>+[1]SP!F52</f>
        <v>PITALITO</v>
      </c>
      <c r="E166" s="32" t="str">
        <f>+[1]SP!D52</f>
        <v xml:space="preserve">No. Estudiantes de la facultad capacitados </v>
      </c>
      <c r="F166" s="32">
        <f>+[1]SP!B52</f>
        <v>0</v>
      </c>
      <c r="G166" s="32">
        <f>+[1]SP!C52</f>
        <v>45</v>
      </c>
      <c r="H166" s="32">
        <v>115</v>
      </c>
      <c r="I166" s="32" t="str">
        <f>+[1]SP!E52</f>
        <v>A</v>
      </c>
      <c r="J166" s="46">
        <f>'[2]METAS SP'!J43</f>
        <v>578</v>
      </c>
      <c r="K166" s="26">
        <f t="shared" si="71"/>
        <v>5.0260869565217394</v>
      </c>
      <c r="L166" s="27" t="str">
        <f t="shared" si="72"/>
        <v>MUY ALTO</v>
      </c>
      <c r="M166" s="26">
        <f t="shared" si="73"/>
        <v>3.8571428571428572</v>
      </c>
      <c r="N166" s="27" t="str">
        <f t="shared" si="74"/>
        <v>MUY ALTO</v>
      </c>
      <c r="O166" s="26">
        <f t="shared" si="75"/>
        <v>19.386335403726708</v>
      </c>
      <c r="P166" s="27" t="str">
        <f t="shared" si="76"/>
        <v>MUY ALTO</v>
      </c>
      <c r="Q166" s="28">
        <f t="shared" si="77"/>
        <v>27</v>
      </c>
      <c r="R166" s="28">
        <v>7</v>
      </c>
      <c r="S166" s="28">
        <f t="shared" si="78"/>
        <v>-20</v>
      </c>
      <c r="T166" s="28">
        <v>16</v>
      </c>
      <c r="U166" s="28">
        <v>11</v>
      </c>
    </row>
    <row r="167" spans="1:21" ht="31.8" customHeight="1" x14ac:dyDescent="0.3">
      <c r="A167" s="51"/>
      <c r="B167" s="23" t="str">
        <f>+[1]SP!A53</f>
        <v>SP.PY.2.6. Operación y desarrollo del Centro de Conciliación</v>
      </c>
      <c r="C167" s="23"/>
      <c r="D167" s="24" t="str">
        <f>+[1]SP!F53</f>
        <v>PITALITO</v>
      </c>
      <c r="E167" s="32" t="str">
        <f>+[1]SP!D53</f>
        <v xml:space="preserve">No. de estudiantes capacitados en conciliación escolar </v>
      </c>
      <c r="F167" s="32">
        <f>+[1]SP!B53</f>
        <v>0</v>
      </c>
      <c r="G167" s="32">
        <f>+[1]SP!C53</f>
        <v>252</v>
      </c>
      <c r="H167" s="32">
        <v>155</v>
      </c>
      <c r="I167" s="32" t="str">
        <f>+[1]SP!E53</f>
        <v>A</v>
      </c>
      <c r="J167" s="46">
        <f>'[2]METAS SP'!J44</f>
        <v>155</v>
      </c>
      <c r="K167" s="26">
        <f t="shared" si="71"/>
        <v>1</v>
      </c>
      <c r="L167" s="27" t="str">
        <f t="shared" si="72"/>
        <v>MUY ALTO</v>
      </c>
      <c r="M167" s="26">
        <f t="shared" si="73"/>
        <v>0</v>
      </c>
      <c r="N167" s="27" t="str">
        <f t="shared" si="74"/>
        <v>MUY BAJO</v>
      </c>
      <c r="O167" s="26">
        <f t="shared" si="75"/>
        <v>0</v>
      </c>
      <c r="P167" s="27" t="str">
        <f t="shared" si="76"/>
        <v>MUY BAJO</v>
      </c>
      <c r="Q167" s="28">
        <f t="shared" si="77"/>
        <v>0</v>
      </c>
      <c r="R167" s="28">
        <v>10</v>
      </c>
      <c r="S167" s="28">
        <f t="shared" si="78"/>
        <v>10</v>
      </c>
      <c r="T167" s="28">
        <v>0</v>
      </c>
      <c r="U167" s="28">
        <v>0</v>
      </c>
    </row>
    <row r="168" spans="1:21" ht="27.6" customHeight="1" x14ac:dyDescent="0.3">
      <c r="A168" s="51"/>
      <c r="B168" s="23" t="str">
        <f>+[1]SP!A54</f>
        <v>SP.PY.2.6. Operación y desarrollo del Centro de Conciliación</v>
      </c>
      <c r="C168" s="23"/>
      <c r="D168" s="24" t="str">
        <f>+[1]SP!F54</f>
        <v>PITALITO</v>
      </c>
      <c r="E168" s="32" t="str">
        <f>+[1]SP!D54</f>
        <v xml:space="preserve">No. de beneficiarios  audicencias </v>
      </c>
      <c r="F168" s="32">
        <f>+[1]SP!B54</f>
        <v>0</v>
      </c>
      <c r="G168" s="32">
        <f>+[1]SP!C54</f>
        <v>390</v>
      </c>
      <c r="H168" s="32">
        <v>140</v>
      </c>
      <c r="I168" s="32" t="str">
        <f>+[1]SP!E54</f>
        <v>A</v>
      </c>
      <c r="J168" s="46">
        <f>'[2]METAS SP'!J45</f>
        <v>642</v>
      </c>
      <c r="K168" s="26">
        <f t="shared" si="71"/>
        <v>4.5857142857142854</v>
      </c>
      <c r="L168" s="27" t="str">
        <f t="shared" si="72"/>
        <v>MUY ALTO</v>
      </c>
      <c r="M168" s="26">
        <f t="shared" si="73"/>
        <v>0</v>
      </c>
      <c r="N168" s="27" t="str">
        <f t="shared" si="74"/>
        <v>MUY BAJO</v>
      </c>
      <c r="O168" s="26">
        <f t="shared" si="75"/>
        <v>0</v>
      </c>
      <c r="P168" s="27" t="str">
        <f t="shared" si="76"/>
        <v>MUY BAJO</v>
      </c>
      <c r="Q168" s="28">
        <f t="shared" si="77"/>
        <v>0</v>
      </c>
      <c r="R168" s="28">
        <v>15</v>
      </c>
      <c r="S168" s="28">
        <f t="shared" si="78"/>
        <v>15</v>
      </c>
      <c r="T168" s="28">
        <v>0</v>
      </c>
      <c r="U168" s="28">
        <v>0</v>
      </c>
    </row>
    <row r="169" spans="1:21" ht="27.6" customHeight="1" x14ac:dyDescent="0.3">
      <c r="A169" s="51"/>
      <c r="B169" s="23" t="str">
        <f>+[1]SP!A55</f>
        <v>SP.PY.2.6. Operación y desarrollo del Centro de Conciliación</v>
      </c>
      <c r="C169" s="23"/>
      <c r="D169" s="24" t="str">
        <f>+[1]SP!F55</f>
        <v>PITALITO</v>
      </c>
      <c r="E169" s="32" t="str">
        <f>+[1]SP!D55</f>
        <v xml:space="preserve">No. de asistentes  audicencias </v>
      </c>
      <c r="F169" s="32">
        <f>+[1]SP!B55</f>
        <v>0</v>
      </c>
      <c r="G169" s="32">
        <f>+[1]SP!C55</f>
        <v>210</v>
      </c>
      <c r="H169" s="32">
        <v>110</v>
      </c>
      <c r="I169" s="32" t="str">
        <f>+[1]SP!E55</f>
        <v>A</v>
      </c>
      <c r="J169" s="46">
        <f>'[2]METAS SP'!J46</f>
        <v>462</v>
      </c>
      <c r="K169" s="26">
        <f t="shared" si="71"/>
        <v>4.2</v>
      </c>
      <c r="L169" s="27" t="str">
        <f t="shared" si="72"/>
        <v>MUY ALTO</v>
      </c>
      <c r="M169" s="26">
        <f t="shared" si="73"/>
        <v>0</v>
      </c>
      <c r="N169" s="27" t="str">
        <f t="shared" si="74"/>
        <v>MUY BAJO</v>
      </c>
      <c r="O169" s="26">
        <f t="shared" si="75"/>
        <v>0</v>
      </c>
      <c r="P169" s="27" t="str">
        <f t="shared" si="76"/>
        <v>MUY BAJO</v>
      </c>
      <c r="Q169" s="28">
        <f t="shared" si="77"/>
        <v>0</v>
      </c>
      <c r="R169" s="28">
        <v>15</v>
      </c>
      <c r="S169" s="28">
        <f t="shared" si="78"/>
        <v>15</v>
      </c>
      <c r="T169" s="28">
        <v>0</v>
      </c>
      <c r="U169" s="28">
        <v>0</v>
      </c>
    </row>
    <row r="170" spans="1:21" x14ac:dyDescent="0.3">
      <c r="A170" s="51"/>
      <c r="B170" s="23" t="str">
        <f>+[1]SP!A56</f>
        <v>SP.PY.2.6. Operación y desarrollo del Centro de Conciliación</v>
      </c>
      <c r="C170" s="23"/>
      <c r="D170" s="24" t="str">
        <f>+[1]SP!F56</f>
        <v>PITALITO</v>
      </c>
      <c r="E170" s="32" t="str">
        <f>+[1]SP!D56</f>
        <v xml:space="preserve">No. Consultas </v>
      </c>
      <c r="F170" s="32">
        <f>+[1]SP!B56</f>
        <v>0</v>
      </c>
      <c r="G170" s="32">
        <f>+[1]SP!C56</f>
        <v>210</v>
      </c>
      <c r="H170" s="32">
        <v>125</v>
      </c>
      <c r="I170" s="32" t="str">
        <f>+[1]SP!E56</f>
        <v>A</v>
      </c>
      <c r="J170" s="46">
        <f>'[2]METAS SP'!J47</f>
        <v>351</v>
      </c>
      <c r="K170" s="26">
        <f t="shared" si="71"/>
        <v>2.8079999999999998</v>
      </c>
      <c r="L170" s="27" t="str">
        <f t="shared" si="72"/>
        <v>MUY ALTO</v>
      </c>
      <c r="M170" s="26">
        <f t="shared" si="73"/>
        <v>0</v>
      </c>
      <c r="N170" s="27" t="str">
        <f t="shared" si="74"/>
        <v>MUY BAJO</v>
      </c>
      <c r="O170" s="26">
        <f t="shared" si="75"/>
        <v>0</v>
      </c>
      <c r="P170" s="27" t="str">
        <f t="shared" si="76"/>
        <v>MUY BAJO</v>
      </c>
      <c r="Q170" s="28">
        <f t="shared" si="77"/>
        <v>0</v>
      </c>
      <c r="R170" s="28">
        <v>10</v>
      </c>
      <c r="S170" s="28">
        <f t="shared" si="78"/>
        <v>10</v>
      </c>
      <c r="T170" s="28">
        <v>0</v>
      </c>
      <c r="U170" s="28">
        <v>0</v>
      </c>
    </row>
    <row r="171" spans="1:21" ht="28.8" x14ac:dyDescent="0.3">
      <c r="A171" s="51"/>
      <c r="B171" s="23" t="str">
        <f>+[1]SP!A57</f>
        <v>SP.PY.2.7. Operación y desarrollo  del Consultorio Jurídico.</v>
      </c>
      <c r="C171" s="23"/>
      <c r="D171" s="24" t="str">
        <f>+[1]SP!F57</f>
        <v>NEIVA</v>
      </c>
      <c r="E171" s="32" t="str">
        <f>+[1]SP!D57</f>
        <v xml:space="preserve">No. de Asesorias </v>
      </c>
      <c r="F171" s="32">
        <f>+[1]SP!B57</f>
        <v>8761</v>
      </c>
      <c r="G171" s="32">
        <f>+[1]SP!C57</f>
        <v>11434</v>
      </c>
      <c r="H171" s="32">
        <v>4300</v>
      </c>
      <c r="I171" s="32" t="str">
        <f>+[1]SP!E57</f>
        <v>A</v>
      </c>
      <c r="J171" s="46">
        <f>'[2]METAS SP'!J48</f>
        <v>4393</v>
      </c>
      <c r="K171" s="26">
        <f t="shared" si="71"/>
        <v>1.0216279069767442</v>
      </c>
      <c r="L171" s="27" t="str">
        <f t="shared" si="72"/>
        <v>MUY ALTO</v>
      </c>
      <c r="M171" s="26">
        <f t="shared" si="73"/>
        <v>0.39823008849557523</v>
      </c>
      <c r="N171" s="27" t="str">
        <f t="shared" si="74"/>
        <v>BAJO</v>
      </c>
      <c r="O171" s="26">
        <f t="shared" si="75"/>
        <v>0.40684297180489815</v>
      </c>
      <c r="P171" s="27" t="str">
        <f t="shared" si="76"/>
        <v>MEDIO</v>
      </c>
      <c r="Q171" s="28">
        <f t="shared" si="77"/>
        <v>45</v>
      </c>
      <c r="R171" s="28">
        <v>113</v>
      </c>
      <c r="S171" s="28">
        <f t="shared" si="78"/>
        <v>68</v>
      </c>
      <c r="T171" s="28">
        <v>10</v>
      </c>
      <c r="U171" s="28">
        <v>35</v>
      </c>
    </row>
    <row r="172" spans="1:21" ht="29.4" customHeight="1" x14ac:dyDescent="0.3">
      <c r="A172" s="51"/>
      <c r="B172" s="23" t="str">
        <f>+[1]SP!A58</f>
        <v>SP.PY.2.7. Operación y desarrollo  del Consultorio Jurídico.</v>
      </c>
      <c r="C172" s="23"/>
      <c r="D172" s="24" t="str">
        <f>+[1]SP!F58</f>
        <v>NEIVA</v>
      </c>
      <c r="E172" s="32" t="str">
        <f>+[1]SP!D58</f>
        <v xml:space="preserve">No. de Acompañamientos </v>
      </c>
      <c r="F172" s="32">
        <f>+[1]SP!B58</f>
        <v>2808</v>
      </c>
      <c r="G172" s="32">
        <f>+[1]SP!C58</f>
        <v>3108</v>
      </c>
      <c r="H172" s="32">
        <v>2200</v>
      </c>
      <c r="I172" s="32" t="str">
        <f>+[1]SP!E58</f>
        <v>A</v>
      </c>
      <c r="J172" s="46">
        <f>'[2]METAS SP'!J49</f>
        <v>2524</v>
      </c>
      <c r="K172" s="26">
        <f t="shared" si="71"/>
        <v>1.1472727272727272</v>
      </c>
      <c r="L172" s="27" t="str">
        <f t="shared" si="72"/>
        <v>MUY ALTO</v>
      </c>
      <c r="M172" s="26">
        <f t="shared" si="73"/>
        <v>0</v>
      </c>
      <c r="N172" s="27" t="str">
        <f t="shared" si="74"/>
        <v>MUY BAJO</v>
      </c>
      <c r="O172" s="26">
        <f t="shared" si="75"/>
        <v>0</v>
      </c>
      <c r="P172" s="27" t="str">
        <f t="shared" si="76"/>
        <v>MUY BAJO</v>
      </c>
      <c r="Q172" s="28">
        <f t="shared" si="77"/>
        <v>0</v>
      </c>
      <c r="R172" s="28">
        <v>54</v>
      </c>
      <c r="S172" s="28">
        <f t="shared" si="78"/>
        <v>54</v>
      </c>
      <c r="T172" s="28">
        <v>0</v>
      </c>
      <c r="U172" s="28">
        <v>0</v>
      </c>
    </row>
    <row r="173" spans="1:21" ht="28.8" x14ac:dyDescent="0.3">
      <c r="A173" s="51"/>
      <c r="B173" s="23" t="str">
        <f>+[1]SP!A59</f>
        <v>SP.PY.2.7. Operación y desarrollo  del Consultorio Jurídico.</v>
      </c>
      <c r="C173" s="23"/>
      <c r="D173" s="24" t="str">
        <f>+[1]SP!F59</f>
        <v>PITALITO</v>
      </c>
      <c r="E173" s="32" t="str">
        <f>+[1]SP!D59</f>
        <v xml:space="preserve">No. de Asesorias </v>
      </c>
      <c r="F173" s="32">
        <f>+[1]SP!B59</f>
        <v>0</v>
      </c>
      <c r="G173" s="32">
        <f>+[1]SP!C59</f>
        <v>1200</v>
      </c>
      <c r="H173" s="32">
        <v>2200</v>
      </c>
      <c r="I173" s="32" t="str">
        <f>+[1]SP!E59</f>
        <v>A</v>
      </c>
      <c r="J173" s="46">
        <f>'[2]METAS SP'!J50</f>
        <v>2427</v>
      </c>
      <c r="K173" s="26">
        <f t="shared" si="71"/>
        <v>1.1031818181818183</v>
      </c>
      <c r="L173" s="27" t="str">
        <f t="shared" si="72"/>
        <v>MUY ALTO</v>
      </c>
      <c r="M173" s="26">
        <f t="shared" si="73"/>
        <v>0.23893805309734514</v>
      </c>
      <c r="N173" s="27" t="str">
        <f t="shared" si="74"/>
        <v>BAJO</v>
      </c>
      <c r="O173" s="26">
        <f t="shared" si="75"/>
        <v>0.26359211584875303</v>
      </c>
      <c r="P173" s="27" t="str">
        <f t="shared" si="76"/>
        <v>BAJO</v>
      </c>
      <c r="Q173" s="28">
        <f t="shared" si="77"/>
        <v>27</v>
      </c>
      <c r="R173" s="28">
        <v>113</v>
      </c>
      <c r="S173" s="28">
        <f t="shared" si="78"/>
        <v>86</v>
      </c>
      <c r="T173" s="28">
        <v>13</v>
      </c>
      <c r="U173" s="28">
        <v>14</v>
      </c>
    </row>
    <row r="174" spans="1:21" ht="27" customHeight="1" x14ac:dyDescent="0.3">
      <c r="A174" s="51"/>
      <c r="B174" s="23" t="str">
        <f>+[1]SP!A60</f>
        <v>SP.PY.2.7. Operación y desarrollo  del Consultorio Jurídico.</v>
      </c>
      <c r="C174" s="23"/>
      <c r="D174" s="24" t="str">
        <f>+[1]SP!F60</f>
        <v>PITALITO</v>
      </c>
      <c r="E174" s="32" t="str">
        <f>+[1]SP!D60</f>
        <v xml:space="preserve">No. de Acompañamientos </v>
      </c>
      <c r="F174" s="32">
        <f>+[1]SP!B60</f>
        <v>0</v>
      </c>
      <c r="G174" s="32">
        <f>+[1]SP!C60</f>
        <v>240</v>
      </c>
      <c r="H174" s="32">
        <v>280</v>
      </c>
      <c r="I174" s="32" t="str">
        <f>+[1]SP!E60</f>
        <v>A</v>
      </c>
      <c r="J174" s="46">
        <f>'[2]METAS SP'!J51</f>
        <v>261</v>
      </c>
      <c r="K174" s="26">
        <f t="shared" si="71"/>
        <v>0.93214285714285716</v>
      </c>
      <c r="L174" s="27" t="str">
        <f t="shared" si="72"/>
        <v>MUY ALTO</v>
      </c>
      <c r="M174" s="26">
        <f t="shared" si="73"/>
        <v>0</v>
      </c>
      <c r="N174" s="27" t="str">
        <f t="shared" si="74"/>
        <v>MUY BAJO</v>
      </c>
      <c r="O174" s="26">
        <f t="shared" si="75"/>
        <v>0</v>
      </c>
      <c r="P174" s="27" t="str">
        <f t="shared" si="76"/>
        <v>MUY BAJO</v>
      </c>
      <c r="Q174" s="28">
        <f t="shared" si="77"/>
        <v>0</v>
      </c>
      <c r="R174" s="28">
        <v>54</v>
      </c>
      <c r="S174" s="28">
        <f t="shared" si="78"/>
        <v>54</v>
      </c>
      <c r="T174" s="28">
        <v>0</v>
      </c>
      <c r="U174" s="28">
        <v>0</v>
      </c>
    </row>
    <row r="175" spans="1:21" ht="33.6" customHeight="1" x14ac:dyDescent="0.3">
      <c r="A175" s="51"/>
      <c r="B175" s="23" t="str">
        <f>+[1]SP!A61</f>
        <v>SP.PY.2.7. Operación y desarrollo  del Consultorio Jurídico.</v>
      </c>
      <c r="C175" s="23"/>
      <c r="D175" s="24" t="str">
        <f>+[1]SP!F61</f>
        <v>GARZÓN</v>
      </c>
      <c r="E175" s="32" t="str">
        <f>+[1]SP!D61</f>
        <v>No. de Asesorias Garzón</v>
      </c>
      <c r="F175" s="32">
        <f>+[1]SP!B61</f>
        <v>0</v>
      </c>
      <c r="G175" s="32">
        <f>+[1]SP!C61</f>
        <v>450</v>
      </c>
      <c r="H175" s="32">
        <v>300</v>
      </c>
      <c r="I175" s="32" t="str">
        <f>+[1]SP!E61</f>
        <v>A</v>
      </c>
      <c r="J175" s="46">
        <f>'[2]METAS SP'!J52</f>
        <v>421</v>
      </c>
      <c r="K175" s="26">
        <f t="shared" si="71"/>
        <v>1.4033333333333333</v>
      </c>
      <c r="L175" s="27" t="str">
        <f t="shared" si="72"/>
        <v>MUY ALTO</v>
      </c>
      <c r="M175" s="26">
        <f t="shared" si="73"/>
        <v>0.23008849557522124</v>
      </c>
      <c r="N175" s="27" t="str">
        <f t="shared" si="74"/>
        <v>BAJO</v>
      </c>
      <c r="O175" s="26">
        <f t="shared" si="75"/>
        <v>0.32289085545722712</v>
      </c>
      <c r="P175" s="27" t="str">
        <f t="shared" si="76"/>
        <v>BAJO</v>
      </c>
      <c r="Q175" s="28">
        <f t="shared" si="77"/>
        <v>26</v>
      </c>
      <c r="R175" s="28">
        <v>113</v>
      </c>
      <c r="S175" s="28">
        <f t="shared" si="78"/>
        <v>87</v>
      </c>
      <c r="T175" s="28">
        <v>12</v>
      </c>
      <c r="U175" s="28">
        <v>14</v>
      </c>
    </row>
    <row r="176" spans="1:21" ht="30.6" customHeight="1" x14ac:dyDescent="0.3">
      <c r="A176" s="51"/>
      <c r="B176" s="23" t="str">
        <f>+[1]SP!A62</f>
        <v>SP.PY.2.7. Operación y desarrollo  del Consultorio Jurídico.</v>
      </c>
      <c r="C176" s="23"/>
      <c r="D176" s="24" t="str">
        <f>+[1]SP!F62</f>
        <v>GARZÓN</v>
      </c>
      <c r="E176" s="32" t="str">
        <f>+[1]SP!D62</f>
        <v>No. de Acompañamientos Garzón</v>
      </c>
      <c r="F176" s="32">
        <f>+[1]SP!B62</f>
        <v>0</v>
      </c>
      <c r="G176" s="32">
        <f>+[1]SP!C62</f>
        <v>300</v>
      </c>
      <c r="H176" s="32">
        <v>100</v>
      </c>
      <c r="I176" s="32" t="str">
        <f>+[1]SP!E62</f>
        <v>A</v>
      </c>
      <c r="J176" s="46">
        <f>'[2]METAS SP'!J53</f>
        <v>56</v>
      </c>
      <c r="K176" s="26">
        <f t="shared" si="71"/>
        <v>0.56000000000000005</v>
      </c>
      <c r="L176" s="27" t="str">
        <f t="shared" si="72"/>
        <v>MEDIO</v>
      </c>
      <c r="M176" s="26">
        <f t="shared" si="73"/>
        <v>0</v>
      </c>
      <c r="N176" s="27" t="str">
        <f t="shared" si="74"/>
        <v>MUY BAJO</v>
      </c>
      <c r="O176" s="26">
        <f t="shared" si="75"/>
        <v>0</v>
      </c>
      <c r="P176" s="27" t="str">
        <f t="shared" si="76"/>
        <v>MUY BAJO</v>
      </c>
      <c r="Q176" s="28">
        <f t="shared" si="77"/>
        <v>0</v>
      </c>
      <c r="R176" s="28">
        <v>54</v>
      </c>
      <c r="S176" s="28">
        <f t="shared" si="78"/>
        <v>54</v>
      </c>
      <c r="T176" s="28">
        <v>0</v>
      </c>
      <c r="U176" s="28">
        <v>0</v>
      </c>
    </row>
    <row r="177" spans="1:21" ht="36" customHeight="1" x14ac:dyDescent="0.3">
      <c r="A177" s="51"/>
      <c r="B177" s="23" t="str">
        <f>+[1]SP!A63</f>
        <v>SP.PY.2.8. Unidad de desarrollo de software y contenidos digitales</v>
      </c>
      <c r="C177" s="23"/>
      <c r="D177" s="24" t="str">
        <f>+[1]SP!F63</f>
        <v>GLOBAL</v>
      </c>
      <c r="E177" s="32" t="str">
        <f>+[1]SP!D63</f>
        <v xml:space="preserve">Desarrollo de aplicativos  institucionales </v>
      </c>
      <c r="F177" s="32">
        <f>+[1]SP!B63</f>
        <v>3</v>
      </c>
      <c r="G177" s="32">
        <f>+[1]SP!C63</f>
        <v>12</v>
      </c>
      <c r="H177" s="32">
        <v>4</v>
      </c>
      <c r="I177" s="32" t="str">
        <f>+[1]SP!E63</f>
        <v>A</v>
      </c>
      <c r="J177" s="46">
        <f>'[2]METAS SP'!J54</f>
        <v>0</v>
      </c>
      <c r="K177" s="26">
        <f t="shared" si="71"/>
        <v>0</v>
      </c>
      <c r="L177" s="27" t="str">
        <f t="shared" si="72"/>
        <v>MUY BAJO</v>
      </c>
      <c r="M177" s="26">
        <f t="shared" si="73"/>
        <v>3.75</v>
      </c>
      <c r="N177" s="27" t="str">
        <f t="shared" si="74"/>
        <v>MUY ALTO</v>
      </c>
      <c r="O177" s="26">
        <f t="shared" si="75"/>
        <v>0</v>
      </c>
      <c r="P177" s="27" t="str">
        <f t="shared" si="76"/>
        <v>MUY BAJO</v>
      </c>
      <c r="Q177" s="28">
        <f t="shared" si="77"/>
        <v>45</v>
      </c>
      <c r="R177" s="28">
        <v>12</v>
      </c>
      <c r="S177" s="28">
        <f t="shared" si="78"/>
        <v>-33</v>
      </c>
      <c r="T177" s="28">
        <v>10</v>
      </c>
      <c r="U177" s="28">
        <v>35</v>
      </c>
    </row>
    <row r="178" spans="1:21" ht="36" customHeight="1" x14ac:dyDescent="0.3">
      <c r="A178" s="51"/>
      <c r="B178" s="23" t="str">
        <f>+[1]SP!A64</f>
        <v>SP.PY.2.8. Unidad de desarrollo de software y contenidos digitales</v>
      </c>
      <c r="C178" s="23"/>
      <c r="D178" s="24" t="str">
        <f>+[1]SP!F64</f>
        <v>GLOBAL</v>
      </c>
      <c r="E178" s="32" t="str">
        <f>+[1]SP!D64</f>
        <v xml:space="preserve">Diseño y desarrollo de cursos virtuales para la Universidad Surcolombiana </v>
      </c>
      <c r="F178" s="32">
        <f>+[1]SP!B64</f>
        <v>7</v>
      </c>
      <c r="G178" s="32">
        <f>+[1]SP!C64</f>
        <v>16</v>
      </c>
      <c r="H178" s="32">
        <v>4</v>
      </c>
      <c r="I178" s="32" t="str">
        <f>+[1]SP!E64</f>
        <v>A</v>
      </c>
      <c r="J178" s="46">
        <f>'[2]METAS SP'!J55</f>
        <v>3</v>
      </c>
      <c r="K178" s="26">
        <f t="shared" si="71"/>
        <v>0.75</v>
      </c>
      <c r="L178" s="27" t="str">
        <f t="shared" si="72"/>
        <v>ALTO</v>
      </c>
      <c r="M178" s="26">
        <f t="shared" si="73"/>
        <v>0</v>
      </c>
      <c r="N178" s="27" t="str">
        <f t="shared" si="74"/>
        <v>MUY BAJO</v>
      </c>
      <c r="O178" s="26">
        <f t="shared" si="75"/>
        <v>0</v>
      </c>
      <c r="P178" s="27" t="str">
        <f t="shared" si="76"/>
        <v>MUY BAJO</v>
      </c>
      <c r="Q178" s="28">
        <f t="shared" si="77"/>
        <v>0</v>
      </c>
      <c r="R178" s="28">
        <v>101</v>
      </c>
      <c r="S178" s="28">
        <f t="shared" si="78"/>
        <v>101</v>
      </c>
      <c r="T178" s="28">
        <v>0</v>
      </c>
      <c r="U178" s="28">
        <v>0</v>
      </c>
    </row>
    <row r="179" spans="1:21" ht="27.6" customHeight="1" x14ac:dyDescent="0.3">
      <c r="A179" s="51"/>
      <c r="B179" s="23" t="str">
        <f>+[1]SP!A65</f>
        <v>SP.PY.2.8. Unidad de desarrollo de software y contenidos digitales</v>
      </c>
      <c r="C179" s="23"/>
      <c r="D179" s="24" t="str">
        <f>+[1]SP!F65</f>
        <v>NEIVA</v>
      </c>
      <c r="E179" s="32" t="str">
        <f>+[1]SP!D65</f>
        <v xml:space="preserve">Estudiantes capacitados cursos virtuales </v>
      </c>
      <c r="F179" s="32">
        <f>+[1]SP!B65</f>
        <v>622</v>
      </c>
      <c r="G179" s="32">
        <f>+[1]SP!C65</f>
        <v>1072</v>
      </c>
      <c r="H179" s="32">
        <v>150</v>
      </c>
      <c r="I179" s="32" t="str">
        <f>+[1]SP!E65</f>
        <v>A</v>
      </c>
      <c r="J179" s="46">
        <f>'[2]METAS SP'!J56</f>
        <v>193</v>
      </c>
      <c r="K179" s="26">
        <f t="shared" si="71"/>
        <v>1.2866666666666666</v>
      </c>
      <c r="L179" s="27" t="str">
        <f t="shared" si="72"/>
        <v>MUY ALTO</v>
      </c>
      <c r="M179" s="26">
        <f t="shared" si="73"/>
        <v>0.18</v>
      </c>
      <c r="N179" s="27" t="str">
        <f t="shared" si="74"/>
        <v>MUY BAJO</v>
      </c>
      <c r="O179" s="26">
        <f t="shared" si="75"/>
        <v>0.23159999999999997</v>
      </c>
      <c r="P179" s="27" t="str">
        <f t="shared" si="76"/>
        <v>BAJO</v>
      </c>
      <c r="Q179" s="28">
        <f t="shared" si="77"/>
        <v>9</v>
      </c>
      <c r="R179" s="28">
        <v>50</v>
      </c>
      <c r="S179" s="28">
        <f t="shared" si="78"/>
        <v>41</v>
      </c>
      <c r="T179" s="28">
        <v>7</v>
      </c>
      <c r="U179" s="28">
        <v>2</v>
      </c>
    </row>
    <row r="180" spans="1:21" ht="27.6" customHeight="1" x14ac:dyDescent="0.3">
      <c r="A180" s="51"/>
      <c r="B180" s="23" t="str">
        <f>+[1]SP!A66</f>
        <v>SP.PY.2.8. Unidad de desarrollo de software y contenidos digitales</v>
      </c>
      <c r="C180" s="23"/>
      <c r="D180" s="24" t="str">
        <f>+[1]SP!F66</f>
        <v>PITALITO</v>
      </c>
      <c r="E180" s="32" t="str">
        <f>+[1]SP!D66</f>
        <v xml:space="preserve">Estudiantes capacitados cursos virtuales </v>
      </c>
      <c r="F180" s="32">
        <f>+[1]SP!B66</f>
        <v>0</v>
      </c>
      <c r="G180" s="32">
        <f>+[1]SP!C66</f>
        <v>150</v>
      </c>
      <c r="H180" s="32">
        <v>50</v>
      </c>
      <c r="I180" s="32" t="str">
        <f>+[1]SP!E66</f>
        <v>A</v>
      </c>
      <c r="J180" s="46">
        <f>'[2]METAS SP'!J57</f>
        <v>0</v>
      </c>
      <c r="K180" s="26">
        <f t="shared" si="71"/>
        <v>0</v>
      </c>
      <c r="L180" s="27" t="str">
        <f t="shared" si="72"/>
        <v>MUY BAJO</v>
      </c>
      <c r="M180" s="26">
        <f t="shared" si="73"/>
        <v>0.43333333333333335</v>
      </c>
      <c r="N180" s="27" t="str">
        <f t="shared" si="74"/>
        <v>MEDIO</v>
      </c>
      <c r="O180" s="26">
        <f t="shared" si="75"/>
        <v>0</v>
      </c>
      <c r="P180" s="27" t="str">
        <f t="shared" si="76"/>
        <v>MUY BAJO</v>
      </c>
      <c r="Q180" s="28">
        <f t="shared" si="77"/>
        <v>13</v>
      </c>
      <c r="R180" s="28">
        <v>30</v>
      </c>
      <c r="S180" s="28">
        <f t="shared" si="78"/>
        <v>17</v>
      </c>
      <c r="T180" s="28">
        <v>11</v>
      </c>
      <c r="U180" s="28">
        <v>2</v>
      </c>
    </row>
    <row r="181" spans="1:21" ht="27.6" customHeight="1" x14ac:dyDescent="0.3">
      <c r="A181" s="51"/>
      <c r="B181" s="23" t="str">
        <f>+[1]SP!A67</f>
        <v>SP.PY.2.8. Unidad de desarrollo de software y contenidos digitales</v>
      </c>
      <c r="C181" s="23"/>
      <c r="D181" s="24" t="str">
        <f>+[1]SP!F67</f>
        <v>GARZÓN</v>
      </c>
      <c r="E181" s="32" t="str">
        <f>+[1]SP!D67</f>
        <v>Estudiantes capacitados cursos virtuales</v>
      </c>
      <c r="F181" s="32">
        <f>+[1]SP!B67</f>
        <v>0</v>
      </c>
      <c r="G181" s="32">
        <f>+[1]SP!C67</f>
        <v>150</v>
      </c>
      <c r="H181" s="32">
        <v>50</v>
      </c>
      <c r="I181" s="32" t="str">
        <f>+[1]SP!E67</f>
        <v>A</v>
      </c>
      <c r="J181" s="46">
        <f>'[2]METAS SP'!J58</f>
        <v>0</v>
      </c>
      <c r="K181" s="26">
        <f t="shared" si="71"/>
        <v>0</v>
      </c>
      <c r="L181" s="27" t="str">
        <f t="shared" si="72"/>
        <v>MUY BAJO</v>
      </c>
      <c r="M181" s="26">
        <f t="shared" si="73"/>
        <v>0.3</v>
      </c>
      <c r="N181" s="27" t="str">
        <f t="shared" si="74"/>
        <v>BAJO</v>
      </c>
      <c r="O181" s="26">
        <f t="shared" si="75"/>
        <v>0</v>
      </c>
      <c r="P181" s="27" t="str">
        <f t="shared" si="76"/>
        <v>MUY BAJO</v>
      </c>
      <c r="Q181" s="28">
        <f t="shared" si="77"/>
        <v>9</v>
      </c>
      <c r="R181" s="28">
        <v>30</v>
      </c>
      <c r="S181" s="28">
        <f t="shared" si="78"/>
        <v>21</v>
      </c>
      <c r="T181" s="28">
        <v>6</v>
      </c>
      <c r="U181" s="28">
        <v>3</v>
      </c>
    </row>
    <row r="182" spans="1:21" ht="37.200000000000003" customHeight="1" x14ac:dyDescent="0.3">
      <c r="A182" s="51"/>
      <c r="B182" s="23" t="str">
        <f>+[1]SP!A68</f>
        <v>SP.PY.2.8. Unidad de desarrollo de software y contenidos digitales</v>
      </c>
      <c r="C182" s="23"/>
      <c r="D182" s="24" t="str">
        <f>+[1]SP!F68</f>
        <v>LA PLATA</v>
      </c>
      <c r="E182" s="32" t="str">
        <f>+[1]SP!D68</f>
        <v xml:space="preserve">Estudiantes capacitados cursos virtuales </v>
      </c>
      <c r="F182" s="32">
        <f>+[1]SP!B68</f>
        <v>0</v>
      </c>
      <c r="G182" s="32">
        <f>+[1]SP!C68</f>
        <v>150</v>
      </c>
      <c r="H182" s="32">
        <v>50</v>
      </c>
      <c r="I182" s="32" t="str">
        <f>+[1]SP!E68</f>
        <v>A</v>
      </c>
      <c r="J182" s="46">
        <f>'[2]METAS SP'!J59</f>
        <v>0</v>
      </c>
      <c r="K182" s="26">
        <f t="shared" si="71"/>
        <v>0</v>
      </c>
      <c r="L182" s="27" t="str">
        <f t="shared" si="72"/>
        <v>MUY BAJO</v>
      </c>
      <c r="M182" s="26">
        <f t="shared" si="73"/>
        <v>0.5</v>
      </c>
      <c r="N182" s="27" t="str">
        <f t="shared" si="74"/>
        <v>MEDIO</v>
      </c>
      <c r="O182" s="26">
        <f t="shared" si="75"/>
        <v>0</v>
      </c>
      <c r="P182" s="27" t="str">
        <f t="shared" si="76"/>
        <v>MUY BAJO</v>
      </c>
      <c r="Q182" s="28">
        <f t="shared" si="77"/>
        <v>15</v>
      </c>
      <c r="R182" s="28">
        <v>30</v>
      </c>
      <c r="S182" s="28">
        <f t="shared" si="78"/>
        <v>15</v>
      </c>
      <c r="T182" s="28">
        <v>6</v>
      </c>
      <c r="U182" s="28">
        <v>9</v>
      </c>
    </row>
    <row r="183" spans="1:21" ht="28.8" x14ac:dyDescent="0.3">
      <c r="A183" s="51"/>
      <c r="B183" s="23" t="str">
        <f>+[1]SP!A69</f>
        <v>SP.PY.2.8. Unidad de desarrollo de software y contenidos digitales</v>
      </c>
      <c r="C183" s="23"/>
      <c r="D183" s="24" t="str">
        <f>+[1]SP!F69</f>
        <v>GLOBAL</v>
      </c>
      <c r="E183" s="32" t="str">
        <f>+[1]SP!D69</f>
        <v xml:space="preserve"># Eventos en TIC </v>
      </c>
      <c r="F183" s="32">
        <f>+[1]SP!B69</f>
        <v>3</v>
      </c>
      <c r="G183" s="32">
        <f>+[1]SP!C69</f>
        <v>15</v>
      </c>
      <c r="H183" s="32">
        <v>4</v>
      </c>
      <c r="I183" s="32" t="str">
        <f>+[1]SP!E69</f>
        <v>A</v>
      </c>
      <c r="J183" s="46">
        <f>'[2]METAS SP'!J60</f>
        <v>4</v>
      </c>
      <c r="K183" s="26">
        <f t="shared" si="71"/>
        <v>1</v>
      </c>
      <c r="L183" s="27" t="str">
        <f t="shared" si="72"/>
        <v>MUY ALTO</v>
      </c>
      <c r="M183" s="26">
        <f t="shared" si="73"/>
        <v>0</v>
      </c>
      <c r="N183" s="27" t="str">
        <f t="shared" si="74"/>
        <v>MUY BAJO</v>
      </c>
      <c r="O183" s="26">
        <f t="shared" si="75"/>
        <v>0</v>
      </c>
      <c r="P183" s="27" t="str">
        <f t="shared" si="76"/>
        <v>MUY BAJO</v>
      </c>
      <c r="Q183" s="28">
        <f t="shared" si="77"/>
        <v>0</v>
      </c>
      <c r="R183" s="28">
        <v>20</v>
      </c>
      <c r="S183" s="28">
        <f t="shared" si="78"/>
        <v>20</v>
      </c>
      <c r="T183" s="28">
        <v>0</v>
      </c>
      <c r="U183" s="28">
        <v>0</v>
      </c>
    </row>
    <row r="184" spans="1:21" ht="28.2" customHeight="1" thickBot="1" x14ac:dyDescent="0.35">
      <c r="A184" s="51"/>
      <c r="B184" s="33" t="s">
        <v>41</v>
      </c>
      <c r="C184" s="33"/>
      <c r="D184" s="34"/>
      <c r="E184" s="34"/>
      <c r="F184" s="34"/>
      <c r="G184" s="34"/>
      <c r="H184" s="34"/>
      <c r="I184" s="34"/>
      <c r="J184" s="34"/>
      <c r="K184" s="35">
        <f>AVERAGE(K132:K183)</f>
        <v>1.2684027842530554</v>
      </c>
      <c r="L184" s="27" t="str">
        <f t="shared" si="72"/>
        <v>MUY ALTO</v>
      </c>
      <c r="M184" s="35">
        <f>AVERAGE(M132:M183)</f>
        <v>0.36391338499550419</v>
      </c>
      <c r="N184" s="27" t="str">
        <f t="shared" si="74"/>
        <v>BAJO</v>
      </c>
      <c r="O184" s="35">
        <f>AVERAGE(O132:O183)</f>
        <v>0.53837756078089238</v>
      </c>
      <c r="P184" s="27" t="str">
        <f t="shared" si="76"/>
        <v>MEDIO</v>
      </c>
      <c r="Q184" s="36">
        <f>SUM(Q132:Q183)</f>
        <v>572</v>
      </c>
      <c r="R184" s="36">
        <f t="shared" ref="R184:U184" si="79">SUM(R132:R183)</f>
        <v>2319</v>
      </c>
      <c r="S184" s="36">
        <f t="shared" si="79"/>
        <v>1747</v>
      </c>
      <c r="T184" s="36">
        <f t="shared" si="79"/>
        <v>217</v>
      </c>
      <c r="U184" s="36">
        <f t="shared" si="79"/>
        <v>355</v>
      </c>
    </row>
    <row r="185" spans="1:21" ht="33.6" customHeight="1" x14ac:dyDescent="0.3">
      <c r="A185" s="51"/>
      <c r="B185" s="23" t="str">
        <f>+[1]SP!A76</f>
        <v>SP.PY.3.1. Proyectos de Proyección Social</v>
      </c>
      <c r="C185" s="23"/>
      <c r="D185" s="24" t="str">
        <f>+[1]SP!F76</f>
        <v>GLOBAL</v>
      </c>
      <c r="E185" s="32" t="str">
        <f>+[1]SP!D76</f>
        <v># Macroproyectos</v>
      </c>
      <c r="F185" s="32">
        <f>+[1]SP!B76</f>
        <v>4</v>
      </c>
      <c r="G185" s="32">
        <f>+[1]SP!C76</f>
        <v>7</v>
      </c>
      <c r="H185" s="24">
        <v>7</v>
      </c>
      <c r="I185" s="24" t="str">
        <f>+[1]SP!E76</f>
        <v>S</v>
      </c>
      <c r="J185" s="46">
        <f>'[2]METAS SP'!J61</f>
        <v>0</v>
      </c>
      <c r="K185" s="26">
        <f t="shared" ref="K185:K226" si="80">+J185/H185</f>
        <v>0</v>
      </c>
      <c r="L185" s="27" t="str">
        <f t="shared" si="72"/>
        <v>MUY BAJO</v>
      </c>
      <c r="M185" s="26">
        <f t="shared" ref="M185:M226" si="81">+Q185/R185</f>
        <v>0.45849056603773586</v>
      </c>
      <c r="N185" s="27" t="str">
        <f t="shared" si="74"/>
        <v>MEDIO</v>
      </c>
      <c r="O185" s="26">
        <f t="shared" ref="O185:O226" si="82">+K185*M185</f>
        <v>0</v>
      </c>
      <c r="P185" s="27" t="str">
        <f t="shared" si="76"/>
        <v>MUY BAJO</v>
      </c>
      <c r="Q185" s="28">
        <f t="shared" ref="Q185:Q226" si="83">+U185+T185</f>
        <v>243</v>
      </c>
      <c r="R185" s="28">
        <v>530</v>
      </c>
      <c r="S185" s="28">
        <f t="shared" ref="S185:S226" si="84">+R185-Q185</f>
        <v>287</v>
      </c>
      <c r="T185" s="28">
        <v>120</v>
      </c>
      <c r="U185" s="28">
        <v>123</v>
      </c>
    </row>
    <row r="186" spans="1:21" ht="33.6" customHeight="1" x14ac:dyDescent="0.3">
      <c r="A186" s="51"/>
      <c r="B186" s="23" t="str">
        <f>+[1]SP!A77</f>
        <v>SP.PY.3.2. Proyectos por convocatorias</v>
      </c>
      <c r="C186" s="23"/>
      <c r="D186" s="24" t="str">
        <f>+[1]SP!F77</f>
        <v>GLOBAL</v>
      </c>
      <c r="E186" s="32" t="str">
        <f>+[1]SP!D77</f>
        <v># Proyectos por convocatorias</v>
      </c>
      <c r="F186" s="32">
        <f>+[1]SP!B77</f>
        <v>46</v>
      </c>
      <c r="G186" s="32">
        <f>+[1]SP!C77</f>
        <v>76</v>
      </c>
      <c r="H186" s="24">
        <v>50</v>
      </c>
      <c r="I186" s="24" t="str">
        <f>+[1]SP!E77</f>
        <v>A</v>
      </c>
      <c r="J186" s="46">
        <f>'[2]METAS SP'!J62</f>
        <v>0</v>
      </c>
      <c r="K186" s="26">
        <f t="shared" si="80"/>
        <v>0</v>
      </c>
      <c r="L186" s="27" t="str">
        <f t="shared" si="72"/>
        <v>MUY BAJO</v>
      </c>
      <c r="M186" s="26">
        <f t="shared" si="81"/>
        <v>0.38287153652392947</v>
      </c>
      <c r="N186" s="27" t="str">
        <f t="shared" si="74"/>
        <v>BAJO</v>
      </c>
      <c r="O186" s="26">
        <f t="shared" si="82"/>
        <v>0</v>
      </c>
      <c r="P186" s="27" t="str">
        <f t="shared" si="76"/>
        <v>MUY BAJO</v>
      </c>
      <c r="Q186" s="28">
        <f t="shared" si="83"/>
        <v>152</v>
      </c>
      <c r="R186" s="28">
        <v>397</v>
      </c>
      <c r="S186" s="28">
        <f t="shared" si="84"/>
        <v>245</v>
      </c>
      <c r="T186" s="28">
        <v>59</v>
      </c>
      <c r="U186" s="28">
        <v>93</v>
      </c>
    </row>
    <row r="187" spans="1:21" ht="33.6" customHeight="1" x14ac:dyDescent="0.3">
      <c r="A187" s="51"/>
      <c r="B187" s="23" t="str">
        <f>+[1]SP!A78</f>
        <v>SP.PY.3.3. Proyectos de responsabilidad social universitaria</v>
      </c>
      <c r="C187" s="23"/>
      <c r="D187" s="24" t="str">
        <f>+[1]SP!F78</f>
        <v>NEIVA</v>
      </c>
      <c r="E187" s="32" t="str">
        <f>+[1]SP!D78</f>
        <v xml:space="preserve"># Proyectos de responsabilidad social universitaria </v>
      </c>
      <c r="F187" s="32">
        <f>+[1]SP!B78</f>
        <v>140</v>
      </c>
      <c r="G187" s="32">
        <f>+[1]SP!C78</f>
        <v>230</v>
      </c>
      <c r="H187" s="24">
        <v>67</v>
      </c>
      <c r="I187" s="24" t="str">
        <f>+[1]SP!E78</f>
        <v>A</v>
      </c>
      <c r="J187" s="46">
        <f>'[2]METAS SP'!J63</f>
        <v>0</v>
      </c>
      <c r="K187" s="26">
        <f t="shared" si="80"/>
        <v>0</v>
      </c>
      <c r="L187" s="27" t="str">
        <f t="shared" si="72"/>
        <v>MUY BAJO</v>
      </c>
      <c r="M187" s="26">
        <f t="shared" si="81"/>
        <v>0.48903225806451611</v>
      </c>
      <c r="N187" s="27" t="str">
        <f t="shared" si="74"/>
        <v>MEDIO</v>
      </c>
      <c r="O187" s="26">
        <f t="shared" si="82"/>
        <v>0</v>
      </c>
      <c r="P187" s="27" t="str">
        <f t="shared" si="76"/>
        <v>MUY BAJO</v>
      </c>
      <c r="Q187" s="28">
        <f t="shared" si="83"/>
        <v>379</v>
      </c>
      <c r="R187" s="28">
        <v>775</v>
      </c>
      <c r="S187" s="28">
        <f t="shared" si="84"/>
        <v>396</v>
      </c>
      <c r="T187" s="28">
        <v>160</v>
      </c>
      <c r="U187" s="28">
        <v>219</v>
      </c>
    </row>
    <row r="188" spans="1:21" ht="33.6" customHeight="1" x14ac:dyDescent="0.3">
      <c r="A188" s="51"/>
      <c r="B188" s="23" t="str">
        <f>+[1]SP!A79</f>
        <v>SP.PY.3.3. Proyectos de responsabilidad social universitaria</v>
      </c>
      <c r="C188" s="23"/>
      <c r="D188" s="24" t="str">
        <f>+[1]SP!F79</f>
        <v>PITALITO</v>
      </c>
      <c r="E188" s="32" t="str">
        <f>+[1]SP!D79</f>
        <v xml:space="preserve"># Proyectos de responsabilidad social universitaria </v>
      </c>
      <c r="F188" s="32">
        <f>+[1]SP!B79</f>
        <v>0</v>
      </c>
      <c r="G188" s="32">
        <f>+[1]SP!C79</f>
        <v>3</v>
      </c>
      <c r="H188" s="24">
        <v>4</v>
      </c>
      <c r="I188" s="24" t="str">
        <f>+[1]SP!E79</f>
        <v>A</v>
      </c>
      <c r="J188" s="46">
        <f>'[2]METAS SP'!J64</f>
        <v>0</v>
      </c>
      <c r="K188" s="26">
        <f t="shared" si="80"/>
        <v>0</v>
      </c>
      <c r="L188" s="27" t="str">
        <f t="shared" si="72"/>
        <v>MUY BAJO</v>
      </c>
      <c r="M188" s="26">
        <f t="shared" si="81"/>
        <v>0</v>
      </c>
      <c r="N188" s="27" t="str">
        <f t="shared" si="74"/>
        <v>MUY BAJO</v>
      </c>
      <c r="O188" s="26">
        <f t="shared" si="82"/>
        <v>0</v>
      </c>
      <c r="P188" s="27" t="str">
        <f t="shared" si="76"/>
        <v>MUY BAJO</v>
      </c>
      <c r="Q188" s="28">
        <f t="shared" si="83"/>
        <v>0</v>
      </c>
      <c r="R188" s="28">
        <v>190</v>
      </c>
      <c r="S188" s="28">
        <f t="shared" si="84"/>
        <v>190</v>
      </c>
      <c r="T188" s="28">
        <v>0</v>
      </c>
      <c r="U188" s="28">
        <v>0</v>
      </c>
    </row>
    <row r="189" spans="1:21" ht="37.200000000000003" customHeight="1" x14ac:dyDescent="0.3">
      <c r="A189" s="51"/>
      <c r="B189" s="23" t="str">
        <f>+[1]SP!A80</f>
        <v>SP.PY.3.3. Proyectos de responsabilidad social universitaria</v>
      </c>
      <c r="C189" s="23"/>
      <c r="D189" s="24" t="str">
        <f>+[1]SP!F80</f>
        <v>GARZÓN</v>
      </c>
      <c r="E189" s="32" t="str">
        <f>+[1]SP!D80</f>
        <v xml:space="preserve"># Proyectos de responsabilidad social universitaria </v>
      </c>
      <c r="F189" s="32">
        <f>+[1]SP!B80</f>
        <v>0</v>
      </c>
      <c r="G189" s="32">
        <f>+[1]SP!C80</f>
        <v>3</v>
      </c>
      <c r="H189" s="24">
        <v>2</v>
      </c>
      <c r="I189" s="24" t="str">
        <f>+[1]SP!E80</f>
        <v>A</v>
      </c>
      <c r="J189" s="46">
        <f>'[2]METAS SP'!J65</f>
        <v>0</v>
      </c>
      <c r="K189" s="26">
        <f t="shared" si="80"/>
        <v>0</v>
      </c>
      <c r="L189" s="27" t="str">
        <f t="shared" si="72"/>
        <v>MUY BAJO</v>
      </c>
      <c r="M189" s="26">
        <f t="shared" si="81"/>
        <v>0</v>
      </c>
      <c r="N189" s="27" t="str">
        <f t="shared" si="74"/>
        <v>MUY BAJO</v>
      </c>
      <c r="O189" s="26">
        <f t="shared" si="82"/>
        <v>0</v>
      </c>
      <c r="P189" s="27" t="str">
        <f t="shared" si="76"/>
        <v>MUY BAJO</v>
      </c>
      <c r="Q189" s="28">
        <f t="shared" si="83"/>
        <v>0</v>
      </c>
      <c r="R189" s="28">
        <v>6</v>
      </c>
      <c r="S189" s="28">
        <f t="shared" si="84"/>
        <v>6</v>
      </c>
      <c r="T189" s="28">
        <v>0</v>
      </c>
      <c r="U189" s="28">
        <v>0</v>
      </c>
    </row>
    <row r="190" spans="1:21" ht="37.200000000000003" customHeight="1" x14ac:dyDescent="0.3">
      <c r="A190" s="51"/>
      <c r="B190" s="23" t="str">
        <f>+[1]SP!A81</f>
        <v>SP.PY.3.3. Proyectos de responsabilidad social universitaria</v>
      </c>
      <c r="C190" s="23"/>
      <c r="D190" s="24" t="str">
        <f>+[1]SP!F81</f>
        <v>LA PLATA</v>
      </c>
      <c r="E190" s="32" t="str">
        <f>+[1]SP!D81</f>
        <v xml:space="preserve"># Proyectos de responsabilidad social universitaria </v>
      </c>
      <c r="F190" s="32">
        <f>+[1]SP!B81</f>
        <v>0</v>
      </c>
      <c r="G190" s="32">
        <f>+[1]SP!C81</f>
        <v>3</v>
      </c>
      <c r="H190" s="24">
        <v>2</v>
      </c>
      <c r="I190" s="24" t="str">
        <f>+[1]SP!E81</f>
        <v>A</v>
      </c>
      <c r="J190" s="46">
        <f>'[2]METAS SP'!J66</f>
        <v>0</v>
      </c>
      <c r="K190" s="26">
        <f t="shared" si="80"/>
        <v>0</v>
      </c>
      <c r="L190" s="27" t="str">
        <f t="shared" si="72"/>
        <v>MUY BAJO</v>
      </c>
      <c r="M190" s="26">
        <f t="shared" si="81"/>
        <v>0</v>
      </c>
      <c r="N190" s="27" t="str">
        <f t="shared" si="74"/>
        <v>MUY BAJO</v>
      </c>
      <c r="O190" s="26">
        <f t="shared" si="82"/>
        <v>0</v>
      </c>
      <c r="P190" s="27" t="str">
        <f t="shared" si="76"/>
        <v>MUY BAJO</v>
      </c>
      <c r="Q190" s="28">
        <f t="shared" si="83"/>
        <v>0</v>
      </c>
      <c r="R190" s="28">
        <v>6</v>
      </c>
      <c r="S190" s="28">
        <f t="shared" si="84"/>
        <v>6</v>
      </c>
      <c r="T190" s="28">
        <v>0</v>
      </c>
      <c r="U190" s="28">
        <v>0</v>
      </c>
    </row>
    <row r="191" spans="1:21" x14ac:dyDescent="0.3">
      <c r="A191" s="51"/>
      <c r="B191" s="23" t="str">
        <f>+[1]SP!A82</f>
        <v>SP.PY.3.4. Formación continuada</v>
      </c>
      <c r="C191" s="23"/>
      <c r="D191" s="24" t="str">
        <f>+[1]SP!F82</f>
        <v>NEIVA</v>
      </c>
      <c r="E191" s="32" t="str">
        <f>+[1]SP!D82</f>
        <v># Diplomados</v>
      </c>
      <c r="F191" s="32">
        <f>+[1]SP!B82</f>
        <v>30</v>
      </c>
      <c r="G191" s="32">
        <f>+[1]SP!C82</f>
        <v>60</v>
      </c>
      <c r="H191" s="24">
        <v>10</v>
      </c>
      <c r="I191" s="24" t="str">
        <f>+[1]SP!E82</f>
        <v>A</v>
      </c>
      <c r="J191" s="46">
        <f>'[2]METAS SP'!J67</f>
        <v>0</v>
      </c>
      <c r="K191" s="26">
        <f t="shared" si="80"/>
        <v>0</v>
      </c>
      <c r="L191" s="27" t="str">
        <f t="shared" si="72"/>
        <v>MUY BAJO</v>
      </c>
      <c r="M191" s="26">
        <f t="shared" si="81"/>
        <v>0</v>
      </c>
      <c r="N191" s="27" t="str">
        <f t="shared" si="74"/>
        <v>MUY BAJO</v>
      </c>
      <c r="O191" s="26">
        <f t="shared" si="82"/>
        <v>0</v>
      </c>
      <c r="P191" s="27" t="str">
        <f t="shared" si="76"/>
        <v>MUY BAJO</v>
      </c>
      <c r="Q191" s="28">
        <f t="shared" si="83"/>
        <v>0</v>
      </c>
      <c r="R191" s="28">
        <v>100</v>
      </c>
      <c r="S191" s="28">
        <f t="shared" si="84"/>
        <v>100</v>
      </c>
      <c r="T191" s="28">
        <v>0</v>
      </c>
      <c r="U191" s="28">
        <v>0</v>
      </c>
    </row>
    <row r="192" spans="1:21" ht="22.2" customHeight="1" x14ac:dyDescent="0.3">
      <c r="A192" s="51"/>
      <c r="B192" s="23" t="str">
        <f>+[1]SP!A83</f>
        <v>SP.PY.3.4. Formación continuada</v>
      </c>
      <c r="C192" s="23"/>
      <c r="D192" s="24" t="str">
        <f>+[1]SP!F83</f>
        <v>NEIVA</v>
      </c>
      <c r="E192" s="32" t="str">
        <f>+[1]SP!D83</f>
        <v># Asistentes Diplomados</v>
      </c>
      <c r="F192" s="32">
        <f>+[1]SP!B83</f>
        <v>100</v>
      </c>
      <c r="G192" s="32">
        <f>+[1]SP!C83</f>
        <v>400</v>
      </c>
      <c r="H192" s="24">
        <v>1000</v>
      </c>
      <c r="I192" s="24" t="str">
        <f>+[1]SP!E83</f>
        <v>A</v>
      </c>
      <c r="J192" s="46">
        <f>'[2]METAS SP'!J68</f>
        <v>0</v>
      </c>
      <c r="K192" s="26">
        <f t="shared" si="80"/>
        <v>0</v>
      </c>
      <c r="L192" s="27" t="str">
        <f t="shared" si="72"/>
        <v>MUY BAJO</v>
      </c>
      <c r="M192" s="26">
        <v>0</v>
      </c>
      <c r="N192" s="27" t="str">
        <f t="shared" si="74"/>
        <v>MUY BAJO</v>
      </c>
      <c r="O192" s="26">
        <f t="shared" si="82"/>
        <v>0</v>
      </c>
      <c r="P192" s="27" t="str">
        <f t="shared" si="76"/>
        <v>MUY BAJO</v>
      </c>
      <c r="Q192" s="28">
        <f t="shared" si="83"/>
        <v>0</v>
      </c>
      <c r="R192" s="28">
        <v>0</v>
      </c>
      <c r="S192" s="28">
        <f t="shared" si="84"/>
        <v>0</v>
      </c>
      <c r="T192" s="28">
        <v>0</v>
      </c>
      <c r="U192" s="28">
        <v>0</v>
      </c>
    </row>
    <row r="193" spans="1:21" ht="22.2" customHeight="1" x14ac:dyDescent="0.3">
      <c r="A193" s="51"/>
      <c r="B193" s="23" t="str">
        <f>+[1]SP!A84</f>
        <v>SP.PY.3.4. Formación continuada</v>
      </c>
      <c r="C193" s="23"/>
      <c r="D193" s="24" t="str">
        <f>+[1]SP!F84</f>
        <v>NEIVA</v>
      </c>
      <c r="E193" s="32" t="str">
        <f>+[1]SP!D84</f>
        <v># Cursos y talleres</v>
      </c>
      <c r="F193" s="32">
        <f>+[1]SP!B84</f>
        <v>101</v>
      </c>
      <c r="G193" s="32">
        <f>+[1]SP!C84</f>
        <v>131</v>
      </c>
      <c r="H193" s="24">
        <v>10</v>
      </c>
      <c r="I193" s="24" t="str">
        <f>+[1]SP!E84</f>
        <v>A</v>
      </c>
      <c r="J193" s="46">
        <f>'[2]METAS SP'!J69</f>
        <v>4</v>
      </c>
      <c r="K193" s="26">
        <f t="shared" si="80"/>
        <v>0.4</v>
      </c>
      <c r="L193" s="27" t="str">
        <f t="shared" si="72"/>
        <v>BAJO</v>
      </c>
      <c r="M193" s="26">
        <f t="shared" si="81"/>
        <v>0</v>
      </c>
      <c r="N193" s="27" t="str">
        <f t="shared" si="74"/>
        <v>MUY BAJO</v>
      </c>
      <c r="O193" s="26">
        <f t="shared" si="82"/>
        <v>0</v>
      </c>
      <c r="P193" s="27" t="str">
        <f t="shared" si="76"/>
        <v>MUY BAJO</v>
      </c>
      <c r="Q193" s="28">
        <f t="shared" si="83"/>
        <v>0</v>
      </c>
      <c r="R193" s="28">
        <v>50</v>
      </c>
      <c r="S193" s="28">
        <f t="shared" si="84"/>
        <v>50</v>
      </c>
      <c r="T193" s="28">
        <v>0</v>
      </c>
      <c r="U193" s="28">
        <v>0</v>
      </c>
    </row>
    <row r="194" spans="1:21" ht="22.2" customHeight="1" x14ac:dyDescent="0.3">
      <c r="A194" s="51"/>
      <c r="B194" s="23" t="str">
        <f>+[1]SP!A85</f>
        <v>SP.PY.3.4. Formación continuada</v>
      </c>
      <c r="C194" s="23"/>
      <c r="D194" s="24" t="str">
        <f>+[1]SP!F85</f>
        <v>NEIVA</v>
      </c>
      <c r="E194" s="32" t="str">
        <f>+[1]SP!D85</f>
        <v># Asistentes cursos</v>
      </c>
      <c r="F194" s="32">
        <f>+[1]SP!B85</f>
        <v>465</v>
      </c>
      <c r="G194" s="32">
        <f>+[1]SP!C85</f>
        <v>400</v>
      </c>
      <c r="H194" s="24">
        <v>100</v>
      </c>
      <c r="I194" s="24" t="str">
        <f>+[1]SP!E85</f>
        <v>A</v>
      </c>
      <c r="J194" s="46">
        <f>'[2]METAS SP'!J70</f>
        <v>303</v>
      </c>
      <c r="K194" s="26">
        <f t="shared" si="80"/>
        <v>3.03</v>
      </c>
      <c r="L194" s="27" t="str">
        <f t="shared" si="72"/>
        <v>MUY ALTO</v>
      </c>
      <c r="M194" s="26">
        <v>0</v>
      </c>
      <c r="N194" s="27" t="str">
        <f t="shared" si="74"/>
        <v>MUY BAJO</v>
      </c>
      <c r="O194" s="26">
        <f t="shared" si="82"/>
        <v>0</v>
      </c>
      <c r="P194" s="27" t="str">
        <f t="shared" si="76"/>
        <v>MUY BAJO</v>
      </c>
      <c r="Q194" s="28">
        <f t="shared" si="83"/>
        <v>0</v>
      </c>
      <c r="R194" s="28">
        <v>0</v>
      </c>
      <c r="S194" s="28">
        <f t="shared" si="84"/>
        <v>0</v>
      </c>
      <c r="T194" s="28">
        <v>0</v>
      </c>
      <c r="U194" s="28">
        <v>0</v>
      </c>
    </row>
    <row r="195" spans="1:21" ht="22.2" customHeight="1" x14ac:dyDescent="0.3">
      <c r="A195" s="51"/>
      <c r="B195" s="23" t="str">
        <f>+[1]SP!A86</f>
        <v>SP.PY.3.4. Formación continuada</v>
      </c>
      <c r="C195" s="23"/>
      <c r="D195" s="24" t="str">
        <f>+[1]SP!F86</f>
        <v>NEIVA</v>
      </c>
      <c r="E195" s="32" t="str">
        <f>+[1]SP!D86</f>
        <v># Seminarios</v>
      </c>
      <c r="F195" s="32">
        <f>+[1]SP!B86</f>
        <v>48</v>
      </c>
      <c r="G195" s="32">
        <f>+[1]SP!C86</f>
        <v>78</v>
      </c>
      <c r="H195" s="24">
        <v>10</v>
      </c>
      <c r="I195" s="24" t="str">
        <f>+[1]SP!E86</f>
        <v>A</v>
      </c>
      <c r="J195" s="46">
        <f>'[2]METAS SP'!J71</f>
        <v>3</v>
      </c>
      <c r="K195" s="26">
        <f t="shared" si="80"/>
        <v>0.3</v>
      </c>
      <c r="L195" s="27" t="str">
        <f t="shared" si="72"/>
        <v>BAJO</v>
      </c>
      <c r="M195" s="26">
        <f t="shared" si="81"/>
        <v>0</v>
      </c>
      <c r="N195" s="27" t="str">
        <f t="shared" si="74"/>
        <v>MUY BAJO</v>
      </c>
      <c r="O195" s="26">
        <f t="shared" si="82"/>
        <v>0</v>
      </c>
      <c r="P195" s="27" t="str">
        <f t="shared" si="76"/>
        <v>MUY BAJO</v>
      </c>
      <c r="Q195" s="28">
        <f t="shared" si="83"/>
        <v>0</v>
      </c>
      <c r="R195" s="28">
        <v>50</v>
      </c>
      <c r="S195" s="28">
        <f t="shared" si="84"/>
        <v>50</v>
      </c>
      <c r="T195" s="28">
        <v>0</v>
      </c>
      <c r="U195" s="28">
        <v>0</v>
      </c>
    </row>
    <row r="196" spans="1:21" ht="22.2" customHeight="1" x14ac:dyDescent="0.3">
      <c r="A196" s="51"/>
      <c r="B196" s="23" t="str">
        <f>+[1]SP!A87</f>
        <v>SP.PY.3.4. Formación continuada</v>
      </c>
      <c r="C196" s="23"/>
      <c r="D196" s="24" t="str">
        <f>+[1]SP!F87</f>
        <v>NEIVA</v>
      </c>
      <c r="E196" s="32" t="str">
        <f>+[1]SP!D87</f>
        <v># Asistentes Seminarios</v>
      </c>
      <c r="F196" s="32">
        <f>+[1]SP!B87</f>
        <v>336</v>
      </c>
      <c r="G196" s="32">
        <f>+[1]SP!C87</f>
        <v>400</v>
      </c>
      <c r="H196" s="24">
        <v>100</v>
      </c>
      <c r="I196" s="24" t="str">
        <f>+[1]SP!E87</f>
        <v>A</v>
      </c>
      <c r="J196" s="46">
        <f>'[2]METAS SP'!J72</f>
        <v>276</v>
      </c>
      <c r="K196" s="26">
        <f t="shared" si="80"/>
        <v>2.76</v>
      </c>
      <c r="L196" s="27" t="str">
        <f t="shared" si="72"/>
        <v>MUY ALTO</v>
      </c>
      <c r="M196" s="26">
        <v>0</v>
      </c>
      <c r="N196" s="27" t="str">
        <f t="shared" si="74"/>
        <v>MUY BAJO</v>
      </c>
      <c r="O196" s="26">
        <f t="shared" si="82"/>
        <v>0</v>
      </c>
      <c r="P196" s="27" t="str">
        <f t="shared" si="76"/>
        <v>MUY BAJO</v>
      </c>
      <c r="Q196" s="28">
        <f t="shared" si="83"/>
        <v>0</v>
      </c>
      <c r="R196" s="28">
        <v>0</v>
      </c>
      <c r="S196" s="28">
        <f t="shared" si="84"/>
        <v>0</v>
      </c>
      <c r="T196" s="28">
        <v>0</v>
      </c>
      <c r="U196" s="28">
        <v>0</v>
      </c>
    </row>
    <row r="197" spans="1:21" ht="22.2" customHeight="1" x14ac:dyDescent="0.3">
      <c r="A197" s="51"/>
      <c r="B197" s="23" t="str">
        <f>+[1]SP!A88</f>
        <v>SP.PY.3.4. Formación continuada</v>
      </c>
      <c r="C197" s="23"/>
      <c r="D197" s="24" t="str">
        <f>+[1]SP!F88</f>
        <v>NEIVA</v>
      </c>
      <c r="E197" s="32" t="str">
        <f>+[1]SP!D88</f>
        <v># Simposio</v>
      </c>
      <c r="F197" s="32">
        <f>+[1]SP!B88</f>
        <v>0</v>
      </c>
      <c r="G197" s="32">
        <f>+[1]SP!C88</f>
        <v>30</v>
      </c>
      <c r="H197" s="24">
        <v>10</v>
      </c>
      <c r="I197" s="24" t="str">
        <f>+[1]SP!E88</f>
        <v>A</v>
      </c>
      <c r="J197" s="46">
        <f>'[2]METAS SP'!J73</f>
        <v>0</v>
      </c>
      <c r="K197" s="26">
        <f t="shared" si="80"/>
        <v>0</v>
      </c>
      <c r="L197" s="27" t="str">
        <f t="shared" si="72"/>
        <v>MUY BAJO</v>
      </c>
      <c r="M197" s="26">
        <f t="shared" si="81"/>
        <v>0</v>
      </c>
      <c r="N197" s="27" t="str">
        <f t="shared" si="74"/>
        <v>MUY BAJO</v>
      </c>
      <c r="O197" s="26">
        <f t="shared" si="82"/>
        <v>0</v>
      </c>
      <c r="P197" s="27" t="str">
        <f t="shared" si="76"/>
        <v>MUY BAJO</v>
      </c>
      <c r="Q197" s="28">
        <f t="shared" si="83"/>
        <v>0</v>
      </c>
      <c r="R197" s="28">
        <v>50</v>
      </c>
      <c r="S197" s="28">
        <f t="shared" si="84"/>
        <v>50</v>
      </c>
      <c r="T197" s="28">
        <v>0</v>
      </c>
      <c r="U197" s="28">
        <v>0</v>
      </c>
    </row>
    <row r="198" spans="1:21" ht="22.2" customHeight="1" x14ac:dyDescent="0.3">
      <c r="A198" s="51"/>
      <c r="B198" s="23" t="str">
        <f>+[1]SP!A89</f>
        <v>SP.PY.3.4. Formación continuada</v>
      </c>
      <c r="C198" s="23"/>
      <c r="D198" s="24" t="str">
        <f>+[1]SP!F89</f>
        <v>NEIVA</v>
      </c>
      <c r="E198" s="32" t="str">
        <f>+[1]SP!D89</f>
        <v># Asistentes Alcanzados</v>
      </c>
      <c r="F198" s="32">
        <f>+[1]SP!B89</f>
        <v>0</v>
      </c>
      <c r="G198" s="32">
        <f>+[1]SP!C89</f>
        <v>400</v>
      </c>
      <c r="H198" s="24">
        <v>100</v>
      </c>
      <c r="I198" s="24" t="str">
        <f>+[1]SP!E89</f>
        <v>A</v>
      </c>
      <c r="J198" s="46">
        <f>'[2]METAS SP'!J74</f>
        <v>0</v>
      </c>
      <c r="K198" s="26">
        <f t="shared" si="80"/>
        <v>0</v>
      </c>
      <c r="L198" s="27" t="str">
        <f t="shared" si="72"/>
        <v>MUY BAJO</v>
      </c>
      <c r="M198" s="26">
        <v>0</v>
      </c>
      <c r="N198" s="27" t="str">
        <f t="shared" si="74"/>
        <v>MUY BAJO</v>
      </c>
      <c r="O198" s="26">
        <f t="shared" si="82"/>
        <v>0</v>
      </c>
      <c r="P198" s="27" t="str">
        <f t="shared" si="76"/>
        <v>MUY BAJO</v>
      </c>
      <c r="Q198" s="28">
        <f t="shared" si="83"/>
        <v>0</v>
      </c>
      <c r="R198" s="28">
        <v>0</v>
      </c>
      <c r="S198" s="28">
        <f t="shared" si="84"/>
        <v>0</v>
      </c>
      <c r="T198" s="28">
        <v>0</v>
      </c>
      <c r="U198" s="28">
        <v>0</v>
      </c>
    </row>
    <row r="199" spans="1:21" ht="22.2" customHeight="1" x14ac:dyDescent="0.3">
      <c r="A199" s="51"/>
      <c r="B199" s="23" t="str">
        <f>+[1]SP!A90</f>
        <v>SP.PY.3.4. Formación continuada</v>
      </c>
      <c r="C199" s="23"/>
      <c r="D199" s="24" t="str">
        <f>+[1]SP!F90</f>
        <v>PITALITO</v>
      </c>
      <c r="E199" s="32" t="str">
        <f>+[1]SP!D90</f>
        <v># Diplomados</v>
      </c>
      <c r="F199" s="32">
        <f>+[1]SP!B90</f>
        <v>0</v>
      </c>
      <c r="G199" s="32">
        <f>+[1]SP!C90</f>
        <v>3</v>
      </c>
      <c r="H199" s="24">
        <v>1</v>
      </c>
      <c r="I199" s="24" t="str">
        <f>+[1]SP!E90</f>
        <v>A</v>
      </c>
      <c r="J199" s="46">
        <f>'[2]METAS SP'!J75</f>
        <v>0</v>
      </c>
      <c r="K199" s="26">
        <f t="shared" si="80"/>
        <v>0</v>
      </c>
      <c r="L199" s="27" t="str">
        <f t="shared" si="72"/>
        <v>MUY BAJO</v>
      </c>
      <c r="M199" s="26">
        <f t="shared" si="81"/>
        <v>0</v>
      </c>
      <c r="N199" s="27" t="str">
        <f t="shared" si="74"/>
        <v>MUY BAJO</v>
      </c>
      <c r="O199" s="26">
        <f t="shared" si="82"/>
        <v>0</v>
      </c>
      <c r="P199" s="27" t="str">
        <f t="shared" si="76"/>
        <v>MUY BAJO</v>
      </c>
      <c r="Q199" s="28">
        <f t="shared" si="83"/>
        <v>0</v>
      </c>
      <c r="R199" s="28">
        <v>3</v>
      </c>
      <c r="S199" s="28">
        <f t="shared" si="84"/>
        <v>3</v>
      </c>
      <c r="T199" s="28">
        <v>0</v>
      </c>
      <c r="U199" s="28">
        <v>0</v>
      </c>
    </row>
    <row r="200" spans="1:21" ht="22.2" customHeight="1" x14ac:dyDescent="0.3">
      <c r="A200" s="51"/>
      <c r="B200" s="23" t="str">
        <f>+[1]SP!A91</f>
        <v>SP.PY.3.4. Formación continuada</v>
      </c>
      <c r="C200" s="23"/>
      <c r="D200" s="24" t="str">
        <f>+[1]SP!F91</f>
        <v>PITALITO</v>
      </c>
      <c r="E200" s="32" t="str">
        <f>+[1]SP!D91</f>
        <v># Asistentes Diplomados</v>
      </c>
      <c r="F200" s="32">
        <f>+[1]SP!B91</f>
        <v>0</v>
      </c>
      <c r="G200" s="32">
        <f>+[1]SP!C91</f>
        <v>60</v>
      </c>
      <c r="H200" s="24">
        <v>20</v>
      </c>
      <c r="I200" s="24" t="str">
        <f>+[1]SP!E91</f>
        <v>A</v>
      </c>
      <c r="J200" s="46">
        <f>'[2]METAS SP'!J76</f>
        <v>0</v>
      </c>
      <c r="K200" s="26">
        <f t="shared" si="80"/>
        <v>0</v>
      </c>
      <c r="L200" s="27" t="str">
        <f t="shared" si="72"/>
        <v>MUY BAJO</v>
      </c>
      <c r="M200" s="26">
        <v>0</v>
      </c>
      <c r="N200" s="27" t="str">
        <f t="shared" si="74"/>
        <v>MUY BAJO</v>
      </c>
      <c r="O200" s="26">
        <f t="shared" si="82"/>
        <v>0</v>
      </c>
      <c r="P200" s="27" t="str">
        <f t="shared" si="76"/>
        <v>MUY BAJO</v>
      </c>
      <c r="Q200" s="28">
        <f t="shared" si="83"/>
        <v>0</v>
      </c>
      <c r="R200" s="28">
        <v>0</v>
      </c>
      <c r="S200" s="28">
        <f t="shared" si="84"/>
        <v>0</v>
      </c>
      <c r="T200" s="28">
        <v>0</v>
      </c>
      <c r="U200" s="28">
        <v>0</v>
      </c>
    </row>
    <row r="201" spans="1:21" ht="22.8" customHeight="1" x14ac:dyDescent="0.3">
      <c r="A201" s="51"/>
      <c r="B201" s="23" t="str">
        <f>+[1]SP!A92</f>
        <v>SP.PY.3.4. Formación continuada</v>
      </c>
      <c r="C201" s="23"/>
      <c r="D201" s="24" t="str">
        <f>+[1]SP!F92</f>
        <v>PITALITO</v>
      </c>
      <c r="E201" s="32" t="str">
        <f>+[1]SP!D92</f>
        <v># Cursos y talleres</v>
      </c>
      <c r="F201" s="32">
        <f>+[1]SP!B92</f>
        <v>0</v>
      </c>
      <c r="G201" s="32">
        <f>+[1]SP!C92</f>
        <v>3</v>
      </c>
      <c r="H201" s="24">
        <v>1</v>
      </c>
      <c r="I201" s="24" t="str">
        <f>+[1]SP!E92</f>
        <v>A</v>
      </c>
      <c r="J201" s="46">
        <f>'[2]METAS SP'!J77</f>
        <v>0</v>
      </c>
      <c r="K201" s="26">
        <f t="shared" si="80"/>
        <v>0</v>
      </c>
      <c r="L201" s="27" t="str">
        <f t="shared" si="72"/>
        <v>MUY BAJO</v>
      </c>
      <c r="M201" s="26">
        <f t="shared" si="81"/>
        <v>0</v>
      </c>
      <c r="N201" s="27" t="str">
        <f t="shared" si="74"/>
        <v>MUY BAJO</v>
      </c>
      <c r="O201" s="26">
        <f t="shared" si="82"/>
        <v>0</v>
      </c>
      <c r="P201" s="27" t="str">
        <f t="shared" si="76"/>
        <v>MUY BAJO</v>
      </c>
      <c r="Q201" s="28">
        <f t="shared" si="83"/>
        <v>0</v>
      </c>
      <c r="R201" s="28">
        <v>2</v>
      </c>
      <c r="S201" s="28">
        <f t="shared" si="84"/>
        <v>2</v>
      </c>
      <c r="T201" s="28">
        <v>0</v>
      </c>
      <c r="U201" s="28">
        <v>0</v>
      </c>
    </row>
    <row r="202" spans="1:21" ht="22.8" customHeight="1" x14ac:dyDescent="0.3">
      <c r="A202" s="51"/>
      <c r="B202" s="23" t="str">
        <f>+[1]SP!A93</f>
        <v>SP.PY.3.4. Formación continuada</v>
      </c>
      <c r="C202" s="23"/>
      <c r="D202" s="24" t="str">
        <f>+[1]SP!F93</f>
        <v>PITALITO</v>
      </c>
      <c r="E202" s="32" t="str">
        <f>+[1]SP!D93</f>
        <v># Asistentes cursos</v>
      </c>
      <c r="F202" s="32">
        <f>+[1]SP!B93</f>
        <v>0</v>
      </c>
      <c r="G202" s="32">
        <f>+[1]SP!C93</f>
        <v>30</v>
      </c>
      <c r="H202" s="24">
        <v>10</v>
      </c>
      <c r="I202" s="24" t="str">
        <f>+[1]SP!E93</f>
        <v>A</v>
      </c>
      <c r="J202" s="46">
        <f>'[2]METAS SP'!J78</f>
        <v>0</v>
      </c>
      <c r="K202" s="26">
        <f t="shared" si="80"/>
        <v>0</v>
      </c>
      <c r="L202" s="27" t="str">
        <f t="shared" si="72"/>
        <v>MUY BAJO</v>
      </c>
      <c r="M202" s="26">
        <v>0</v>
      </c>
      <c r="N202" s="27" t="str">
        <f t="shared" si="74"/>
        <v>MUY BAJO</v>
      </c>
      <c r="O202" s="26">
        <f t="shared" si="82"/>
        <v>0</v>
      </c>
      <c r="P202" s="27" t="str">
        <f t="shared" si="76"/>
        <v>MUY BAJO</v>
      </c>
      <c r="Q202" s="28">
        <f t="shared" si="83"/>
        <v>0</v>
      </c>
      <c r="R202" s="28">
        <v>0</v>
      </c>
      <c r="S202" s="28">
        <f t="shared" si="84"/>
        <v>0</v>
      </c>
      <c r="T202" s="28">
        <v>0</v>
      </c>
      <c r="U202" s="28">
        <v>0</v>
      </c>
    </row>
    <row r="203" spans="1:21" ht="22.8" customHeight="1" x14ac:dyDescent="0.3">
      <c r="A203" s="51"/>
      <c r="B203" s="23" t="str">
        <f>+[1]SP!A94</f>
        <v>SP.PY.3.4. Formación continuada</v>
      </c>
      <c r="C203" s="23"/>
      <c r="D203" s="24" t="str">
        <f>+[1]SP!F94</f>
        <v>PITALITO</v>
      </c>
      <c r="E203" s="32" t="str">
        <f>+[1]SP!D94</f>
        <v># Seminarios</v>
      </c>
      <c r="F203" s="32">
        <f>+[1]SP!B94</f>
        <v>0</v>
      </c>
      <c r="G203" s="32">
        <f>+[1]SP!C94</f>
        <v>3</v>
      </c>
      <c r="H203" s="24">
        <v>1</v>
      </c>
      <c r="I203" s="24" t="str">
        <f>+[1]SP!E94</f>
        <v>A</v>
      </c>
      <c r="J203" s="46">
        <f>'[2]METAS SP'!J79</f>
        <v>0</v>
      </c>
      <c r="K203" s="26">
        <f t="shared" si="80"/>
        <v>0</v>
      </c>
      <c r="L203" s="27" t="str">
        <f t="shared" si="72"/>
        <v>MUY BAJO</v>
      </c>
      <c r="M203" s="26">
        <f t="shared" si="81"/>
        <v>0</v>
      </c>
      <c r="N203" s="27" t="str">
        <f t="shared" si="74"/>
        <v>MUY BAJO</v>
      </c>
      <c r="O203" s="26">
        <f t="shared" si="82"/>
        <v>0</v>
      </c>
      <c r="P203" s="27" t="str">
        <f t="shared" si="76"/>
        <v>MUY BAJO</v>
      </c>
      <c r="Q203" s="28">
        <f t="shared" si="83"/>
        <v>0</v>
      </c>
      <c r="R203" s="28">
        <v>2</v>
      </c>
      <c r="S203" s="28">
        <f t="shared" si="84"/>
        <v>2</v>
      </c>
      <c r="T203" s="28">
        <v>0</v>
      </c>
      <c r="U203" s="28">
        <v>0</v>
      </c>
    </row>
    <row r="204" spans="1:21" ht="22.8" customHeight="1" x14ac:dyDescent="0.3">
      <c r="A204" s="51"/>
      <c r="B204" s="23" t="str">
        <f>+[1]SP!A95</f>
        <v>SP.PY.3.4. Formación continuada</v>
      </c>
      <c r="C204" s="23"/>
      <c r="D204" s="24" t="str">
        <f>+[1]SP!F95</f>
        <v>PITALITO</v>
      </c>
      <c r="E204" s="32" t="str">
        <f>+[1]SP!D95</f>
        <v># Asistentes Seminarios</v>
      </c>
      <c r="F204" s="32">
        <f>+[1]SP!B95</f>
        <v>0</v>
      </c>
      <c r="G204" s="32">
        <f>+[1]SP!C95</f>
        <v>60</v>
      </c>
      <c r="H204" s="24">
        <v>20</v>
      </c>
      <c r="I204" s="24" t="str">
        <f>+[1]SP!E95</f>
        <v>A</v>
      </c>
      <c r="J204" s="46">
        <f>'[2]METAS SP'!J80</f>
        <v>0</v>
      </c>
      <c r="K204" s="26">
        <f t="shared" si="80"/>
        <v>0</v>
      </c>
      <c r="L204" s="27" t="str">
        <f t="shared" si="72"/>
        <v>MUY BAJO</v>
      </c>
      <c r="M204" s="26">
        <v>0</v>
      </c>
      <c r="N204" s="27" t="str">
        <f t="shared" si="74"/>
        <v>MUY BAJO</v>
      </c>
      <c r="O204" s="26">
        <f t="shared" si="82"/>
        <v>0</v>
      </c>
      <c r="P204" s="27" t="str">
        <f t="shared" si="76"/>
        <v>MUY BAJO</v>
      </c>
      <c r="Q204" s="28">
        <f t="shared" si="83"/>
        <v>0</v>
      </c>
      <c r="R204" s="28">
        <v>0</v>
      </c>
      <c r="S204" s="28">
        <f t="shared" si="84"/>
        <v>0</v>
      </c>
      <c r="T204" s="28">
        <v>0</v>
      </c>
      <c r="U204" s="28">
        <v>0</v>
      </c>
    </row>
    <row r="205" spans="1:21" ht="22.8" customHeight="1" x14ac:dyDescent="0.3">
      <c r="A205" s="51"/>
      <c r="B205" s="23" t="str">
        <f>+[1]SP!A96</f>
        <v>SP.PY.3.4. Formación continuada</v>
      </c>
      <c r="C205" s="23"/>
      <c r="D205" s="24" t="str">
        <f>+[1]SP!F96</f>
        <v>PITALITO</v>
      </c>
      <c r="E205" s="32" t="str">
        <f>+[1]SP!D96</f>
        <v># Simposio</v>
      </c>
      <c r="F205" s="32">
        <f>+[1]SP!B96</f>
        <v>0</v>
      </c>
      <c r="G205" s="32">
        <f>+[1]SP!C96</f>
        <v>3</v>
      </c>
      <c r="H205" s="24">
        <v>1</v>
      </c>
      <c r="I205" s="24" t="str">
        <f>+[1]SP!E96</f>
        <v>A</v>
      </c>
      <c r="J205" s="46">
        <f>'[2]METAS SP'!J81</f>
        <v>0</v>
      </c>
      <c r="K205" s="26">
        <f t="shared" si="80"/>
        <v>0</v>
      </c>
      <c r="L205" s="27" t="str">
        <f t="shared" si="72"/>
        <v>MUY BAJO</v>
      </c>
      <c r="M205" s="26">
        <f t="shared" si="81"/>
        <v>0</v>
      </c>
      <c r="N205" s="27" t="str">
        <f t="shared" si="74"/>
        <v>MUY BAJO</v>
      </c>
      <c r="O205" s="26">
        <f t="shared" si="82"/>
        <v>0</v>
      </c>
      <c r="P205" s="27" t="str">
        <f t="shared" si="76"/>
        <v>MUY BAJO</v>
      </c>
      <c r="Q205" s="28">
        <f t="shared" si="83"/>
        <v>0</v>
      </c>
      <c r="R205" s="28">
        <v>2</v>
      </c>
      <c r="S205" s="28">
        <f t="shared" si="84"/>
        <v>2</v>
      </c>
      <c r="T205" s="28">
        <v>0</v>
      </c>
      <c r="U205" s="28">
        <v>0</v>
      </c>
    </row>
    <row r="206" spans="1:21" ht="22.8" customHeight="1" x14ac:dyDescent="0.3">
      <c r="A206" s="51"/>
      <c r="B206" s="23" t="str">
        <f>+[1]SP!A97</f>
        <v>SP.PY.3.4. Formación continuada</v>
      </c>
      <c r="C206" s="23"/>
      <c r="D206" s="24" t="str">
        <f>+[1]SP!F97</f>
        <v>PITALITO</v>
      </c>
      <c r="E206" s="32" t="str">
        <f>+[1]SP!D97</f>
        <v># Asistentes Alcanzados</v>
      </c>
      <c r="F206" s="32">
        <f>+[1]SP!B97</f>
        <v>0</v>
      </c>
      <c r="G206" s="32">
        <f>+[1]SP!C97</f>
        <v>60</v>
      </c>
      <c r="H206" s="24">
        <v>20</v>
      </c>
      <c r="I206" s="24" t="str">
        <f>+[1]SP!E97</f>
        <v>A</v>
      </c>
      <c r="J206" s="46">
        <f>'[2]METAS SP'!J82</f>
        <v>0</v>
      </c>
      <c r="K206" s="26">
        <f t="shared" si="80"/>
        <v>0</v>
      </c>
      <c r="L206" s="27" t="str">
        <f t="shared" si="72"/>
        <v>MUY BAJO</v>
      </c>
      <c r="M206" s="26">
        <v>0</v>
      </c>
      <c r="N206" s="27" t="str">
        <f t="shared" si="74"/>
        <v>MUY BAJO</v>
      </c>
      <c r="O206" s="26">
        <f t="shared" si="82"/>
        <v>0</v>
      </c>
      <c r="P206" s="27" t="str">
        <f t="shared" si="76"/>
        <v>MUY BAJO</v>
      </c>
      <c r="Q206" s="28">
        <f t="shared" si="83"/>
        <v>0</v>
      </c>
      <c r="R206" s="28">
        <v>0</v>
      </c>
      <c r="S206" s="28">
        <f t="shared" si="84"/>
        <v>0</v>
      </c>
      <c r="T206" s="28">
        <v>0</v>
      </c>
      <c r="U206" s="28">
        <v>0</v>
      </c>
    </row>
    <row r="207" spans="1:21" x14ac:dyDescent="0.3">
      <c r="A207" s="51"/>
      <c r="B207" s="23" t="str">
        <f>+[1]SP!A98</f>
        <v>SP.PY.3.4. Formación continuada</v>
      </c>
      <c r="C207" s="23"/>
      <c r="D207" s="24" t="str">
        <f>+[1]SP!F98</f>
        <v>LA PLATA</v>
      </c>
      <c r="E207" s="32" t="str">
        <f>+[1]SP!D98</f>
        <v># Diplomados</v>
      </c>
      <c r="F207" s="32">
        <f>+[1]SP!B98</f>
        <v>0</v>
      </c>
      <c r="G207" s="32">
        <f>+[1]SP!C98</f>
        <v>3</v>
      </c>
      <c r="H207" s="24">
        <v>1</v>
      </c>
      <c r="I207" s="24" t="str">
        <f>+[1]SP!E98</f>
        <v>A</v>
      </c>
      <c r="J207" s="46">
        <f>'[2]METAS SP'!J83</f>
        <v>0</v>
      </c>
      <c r="K207" s="26">
        <f t="shared" si="80"/>
        <v>0</v>
      </c>
      <c r="L207" s="27" t="str">
        <f t="shared" si="72"/>
        <v>MUY BAJO</v>
      </c>
      <c r="M207" s="26">
        <f t="shared" si="81"/>
        <v>0</v>
      </c>
      <c r="N207" s="27" t="str">
        <f t="shared" si="74"/>
        <v>MUY BAJO</v>
      </c>
      <c r="O207" s="26">
        <f t="shared" si="82"/>
        <v>0</v>
      </c>
      <c r="P207" s="27" t="str">
        <f t="shared" si="76"/>
        <v>MUY BAJO</v>
      </c>
      <c r="Q207" s="28">
        <f t="shared" si="83"/>
        <v>0</v>
      </c>
      <c r="R207" s="28">
        <v>3</v>
      </c>
      <c r="S207" s="28">
        <f t="shared" si="84"/>
        <v>3</v>
      </c>
      <c r="T207" s="28">
        <v>0</v>
      </c>
      <c r="U207" s="28">
        <v>0</v>
      </c>
    </row>
    <row r="208" spans="1:21" ht="21" customHeight="1" x14ac:dyDescent="0.3">
      <c r="A208" s="51"/>
      <c r="B208" s="23" t="str">
        <f>+[1]SP!A99</f>
        <v>SP.PY.3.4. Formación continuada</v>
      </c>
      <c r="C208" s="23"/>
      <c r="D208" s="24" t="str">
        <f>+[1]SP!F99</f>
        <v>LA PLATA</v>
      </c>
      <c r="E208" s="32" t="str">
        <f>+[1]SP!D99</f>
        <v># Asistentes Diplomados</v>
      </c>
      <c r="F208" s="32">
        <f>+[1]SP!B99</f>
        <v>0</v>
      </c>
      <c r="G208" s="32">
        <f>+[1]SP!C99</f>
        <v>60</v>
      </c>
      <c r="H208" s="24">
        <v>20</v>
      </c>
      <c r="I208" s="24" t="str">
        <f>+[1]SP!E99</f>
        <v>A</v>
      </c>
      <c r="J208" s="46">
        <f>'[2]METAS SP'!J84</f>
        <v>0</v>
      </c>
      <c r="K208" s="26">
        <f t="shared" si="80"/>
        <v>0</v>
      </c>
      <c r="L208" s="27" t="str">
        <f t="shared" si="72"/>
        <v>MUY BAJO</v>
      </c>
      <c r="M208" s="26">
        <v>0</v>
      </c>
      <c r="N208" s="27" t="str">
        <f t="shared" si="74"/>
        <v>MUY BAJO</v>
      </c>
      <c r="O208" s="26">
        <f t="shared" si="82"/>
        <v>0</v>
      </c>
      <c r="P208" s="27" t="str">
        <f t="shared" si="76"/>
        <v>MUY BAJO</v>
      </c>
      <c r="Q208" s="28">
        <f t="shared" si="83"/>
        <v>0</v>
      </c>
      <c r="R208" s="28">
        <v>0</v>
      </c>
      <c r="S208" s="28">
        <f t="shared" si="84"/>
        <v>0</v>
      </c>
      <c r="T208" s="28">
        <v>0</v>
      </c>
      <c r="U208" s="28">
        <v>0</v>
      </c>
    </row>
    <row r="209" spans="1:21" ht="21" customHeight="1" x14ac:dyDescent="0.3">
      <c r="A209" s="51"/>
      <c r="B209" s="23" t="str">
        <f>+[1]SP!A100</f>
        <v>SP.PY.3.4. Formación continuada</v>
      </c>
      <c r="C209" s="23"/>
      <c r="D209" s="24" t="str">
        <f>+[1]SP!F100</f>
        <v>LA PLATA</v>
      </c>
      <c r="E209" s="32" t="str">
        <f>+[1]SP!D100</f>
        <v># Cursos y talleres</v>
      </c>
      <c r="F209" s="32">
        <f>+[1]SP!B100</f>
        <v>0</v>
      </c>
      <c r="G209" s="32">
        <f>+[1]SP!C100</f>
        <v>3</v>
      </c>
      <c r="H209" s="24">
        <v>1</v>
      </c>
      <c r="I209" s="24" t="str">
        <f>+[1]SP!E100</f>
        <v>A</v>
      </c>
      <c r="J209" s="46">
        <f>'[2]METAS SP'!J85</f>
        <v>0</v>
      </c>
      <c r="K209" s="26">
        <f t="shared" si="80"/>
        <v>0</v>
      </c>
      <c r="L209" s="27" t="str">
        <f t="shared" si="72"/>
        <v>MUY BAJO</v>
      </c>
      <c r="M209" s="26">
        <f t="shared" si="81"/>
        <v>0</v>
      </c>
      <c r="N209" s="27" t="str">
        <f t="shared" si="74"/>
        <v>MUY BAJO</v>
      </c>
      <c r="O209" s="26">
        <f t="shared" si="82"/>
        <v>0</v>
      </c>
      <c r="P209" s="27" t="str">
        <f t="shared" si="76"/>
        <v>MUY BAJO</v>
      </c>
      <c r="Q209" s="28">
        <f t="shared" si="83"/>
        <v>0</v>
      </c>
      <c r="R209" s="28">
        <v>2</v>
      </c>
      <c r="S209" s="28">
        <f t="shared" si="84"/>
        <v>2</v>
      </c>
      <c r="T209" s="28">
        <v>0</v>
      </c>
      <c r="U209" s="28">
        <v>0</v>
      </c>
    </row>
    <row r="210" spans="1:21" ht="21" customHeight="1" x14ac:dyDescent="0.3">
      <c r="A210" s="51"/>
      <c r="B210" s="23" t="str">
        <f>+[1]SP!A101</f>
        <v>SP.PY.3.4. Formación continuada</v>
      </c>
      <c r="C210" s="23"/>
      <c r="D210" s="24" t="str">
        <f>+[1]SP!F101</f>
        <v>LA PLATA</v>
      </c>
      <c r="E210" s="32" t="str">
        <f>+[1]SP!D101</f>
        <v># Asistentes cursos</v>
      </c>
      <c r="F210" s="32">
        <f>+[1]SP!B101</f>
        <v>0</v>
      </c>
      <c r="G210" s="32">
        <f>+[1]SP!C101</f>
        <v>30</v>
      </c>
      <c r="H210" s="24">
        <v>10</v>
      </c>
      <c r="I210" s="24" t="str">
        <f>+[1]SP!E101</f>
        <v>A</v>
      </c>
      <c r="J210" s="46">
        <f>'[2]METAS SP'!J86</f>
        <v>0</v>
      </c>
      <c r="K210" s="26">
        <f t="shared" si="80"/>
        <v>0</v>
      </c>
      <c r="L210" s="27" t="str">
        <f t="shared" si="72"/>
        <v>MUY BAJO</v>
      </c>
      <c r="M210" s="26">
        <v>0</v>
      </c>
      <c r="N210" s="27" t="str">
        <f t="shared" si="74"/>
        <v>MUY BAJO</v>
      </c>
      <c r="O210" s="26">
        <f t="shared" si="82"/>
        <v>0</v>
      </c>
      <c r="P210" s="27" t="str">
        <f t="shared" si="76"/>
        <v>MUY BAJO</v>
      </c>
      <c r="Q210" s="28">
        <f t="shared" si="83"/>
        <v>0</v>
      </c>
      <c r="R210" s="28">
        <v>0</v>
      </c>
      <c r="S210" s="28">
        <f t="shared" si="84"/>
        <v>0</v>
      </c>
      <c r="T210" s="28">
        <v>0</v>
      </c>
      <c r="U210" s="28">
        <v>0</v>
      </c>
    </row>
    <row r="211" spans="1:21" ht="21" customHeight="1" x14ac:dyDescent="0.3">
      <c r="A211" s="51"/>
      <c r="B211" s="23" t="str">
        <f>+[1]SP!A102</f>
        <v>SP.PY.3.4. Formación continuada</v>
      </c>
      <c r="C211" s="23"/>
      <c r="D211" s="24" t="str">
        <f>+[1]SP!F102</f>
        <v>LA PLATA</v>
      </c>
      <c r="E211" s="32" t="str">
        <f>+[1]SP!D102</f>
        <v># Seminarios</v>
      </c>
      <c r="F211" s="32">
        <f>+[1]SP!B102</f>
        <v>0</v>
      </c>
      <c r="G211" s="32">
        <f>+[1]SP!C102</f>
        <v>3</v>
      </c>
      <c r="H211" s="24">
        <v>1</v>
      </c>
      <c r="I211" s="24" t="str">
        <f>+[1]SP!E102</f>
        <v>A</v>
      </c>
      <c r="J211" s="46">
        <f>'[2]METAS SP'!J87</f>
        <v>0</v>
      </c>
      <c r="K211" s="26">
        <f t="shared" si="80"/>
        <v>0</v>
      </c>
      <c r="L211" s="27" t="str">
        <f t="shared" si="72"/>
        <v>MUY BAJO</v>
      </c>
      <c r="M211" s="26">
        <f t="shared" si="81"/>
        <v>0</v>
      </c>
      <c r="N211" s="27" t="str">
        <f t="shared" si="74"/>
        <v>MUY BAJO</v>
      </c>
      <c r="O211" s="26">
        <f t="shared" si="82"/>
        <v>0</v>
      </c>
      <c r="P211" s="27" t="str">
        <f t="shared" si="76"/>
        <v>MUY BAJO</v>
      </c>
      <c r="Q211" s="28">
        <f t="shared" si="83"/>
        <v>0</v>
      </c>
      <c r="R211" s="28">
        <v>2</v>
      </c>
      <c r="S211" s="28">
        <f t="shared" si="84"/>
        <v>2</v>
      </c>
      <c r="T211" s="28">
        <v>0</v>
      </c>
      <c r="U211" s="28">
        <v>0</v>
      </c>
    </row>
    <row r="212" spans="1:21" ht="21" customHeight="1" x14ac:dyDescent="0.3">
      <c r="A212" s="51"/>
      <c r="B212" s="23" t="str">
        <f>+[1]SP!A103</f>
        <v>SP.PY.3.4. Formación continuada</v>
      </c>
      <c r="C212" s="23"/>
      <c r="D212" s="24" t="str">
        <f>+[1]SP!F103</f>
        <v>LA PLATA</v>
      </c>
      <c r="E212" s="32" t="str">
        <f>+[1]SP!D103</f>
        <v># Asistentes Seminarios</v>
      </c>
      <c r="F212" s="32">
        <f>+[1]SP!B103</f>
        <v>0</v>
      </c>
      <c r="G212" s="32">
        <f>+[1]SP!C103</f>
        <v>60</v>
      </c>
      <c r="H212" s="24">
        <v>20</v>
      </c>
      <c r="I212" s="24" t="str">
        <f>+[1]SP!E103</f>
        <v>A</v>
      </c>
      <c r="J212" s="46">
        <f>'[2]METAS SP'!J88</f>
        <v>0</v>
      </c>
      <c r="K212" s="26">
        <f t="shared" si="80"/>
        <v>0</v>
      </c>
      <c r="L212" s="27" t="str">
        <f t="shared" si="72"/>
        <v>MUY BAJO</v>
      </c>
      <c r="M212" s="26">
        <v>0</v>
      </c>
      <c r="N212" s="27" t="str">
        <f t="shared" si="74"/>
        <v>MUY BAJO</v>
      </c>
      <c r="O212" s="26">
        <f t="shared" si="82"/>
        <v>0</v>
      </c>
      <c r="P212" s="27" t="str">
        <f t="shared" si="76"/>
        <v>MUY BAJO</v>
      </c>
      <c r="Q212" s="28">
        <f t="shared" si="83"/>
        <v>0</v>
      </c>
      <c r="R212" s="28">
        <v>0</v>
      </c>
      <c r="S212" s="28">
        <f t="shared" si="84"/>
        <v>0</v>
      </c>
      <c r="T212" s="28">
        <v>0</v>
      </c>
      <c r="U212" s="28">
        <v>0</v>
      </c>
    </row>
    <row r="213" spans="1:21" ht="21" customHeight="1" x14ac:dyDescent="0.3">
      <c r="A213" s="51"/>
      <c r="B213" s="23" t="str">
        <f>+[1]SP!A104</f>
        <v>SP.PY.3.4. Formación continuada</v>
      </c>
      <c r="C213" s="23"/>
      <c r="D213" s="24" t="str">
        <f>+[1]SP!F104</f>
        <v>LA PLATA</v>
      </c>
      <c r="E213" s="32" t="str">
        <f>+[1]SP!D104</f>
        <v># Simposio</v>
      </c>
      <c r="F213" s="32">
        <f>+[1]SP!B104</f>
        <v>0</v>
      </c>
      <c r="G213" s="32">
        <f>+[1]SP!C104</f>
        <v>3</v>
      </c>
      <c r="H213" s="24">
        <v>1</v>
      </c>
      <c r="I213" s="24" t="str">
        <f>+[1]SP!E104</f>
        <v>A</v>
      </c>
      <c r="J213" s="46">
        <f>'[2]METAS SP'!J89</f>
        <v>0</v>
      </c>
      <c r="K213" s="26">
        <f t="shared" si="80"/>
        <v>0</v>
      </c>
      <c r="L213" s="27" t="str">
        <f t="shared" si="72"/>
        <v>MUY BAJO</v>
      </c>
      <c r="M213" s="26">
        <f t="shared" si="81"/>
        <v>0</v>
      </c>
      <c r="N213" s="27" t="str">
        <f t="shared" si="74"/>
        <v>MUY BAJO</v>
      </c>
      <c r="O213" s="26">
        <f t="shared" si="82"/>
        <v>0</v>
      </c>
      <c r="P213" s="27" t="str">
        <f t="shared" si="76"/>
        <v>MUY BAJO</v>
      </c>
      <c r="Q213" s="28">
        <f t="shared" si="83"/>
        <v>0</v>
      </c>
      <c r="R213" s="28">
        <v>2</v>
      </c>
      <c r="S213" s="28">
        <f t="shared" si="84"/>
        <v>2</v>
      </c>
      <c r="T213" s="28">
        <v>0</v>
      </c>
      <c r="U213" s="28">
        <v>0</v>
      </c>
    </row>
    <row r="214" spans="1:21" ht="21" customHeight="1" x14ac:dyDescent="0.3">
      <c r="A214" s="51"/>
      <c r="B214" s="23" t="str">
        <f>+[1]SP!A105</f>
        <v>SP.PY.3.4. Formación continuada</v>
      </c>
      <c r="C214" s="23"/>
      <c r="D214" s="24" t="str">
        <f>+[1]SP!F105</f>
        <v>LA PLATA</v>
      </c>
      <c r="E214" s="32" t="str">
        <f>+[1]SP!D105</f>
        <v># Asistentes Alcanzados</v>
      </c>
      <c r="F214" s="32">
        <f>+[1]SP!B105</f>
        <v>0</v>
      </c>
      <c r="G214" s="32">
        <f>+[1]SP!C105</f>
        <v>60</v>
      </c>
      <c r="H214" s="24">
        <v>20</v>
      </c>
      <c r="I214" s="24" t="str">
        <f>+[1]SP!E105</f>
        <v>A</v>
      </c>
      <c r="J214" s="46">
        <f>'[2]METAS SP'!J90</f>
        <v>0</v>
      </c>
      <c r="K214" s="26">
        <f t="shared" si="80"/>
        <v>0</v>
      </c>
      <c r="L214" s="27" t="str">
        <f t="shared" si="72"/>
        <v>MUY BAJO</v>
      </c>
      <c r="M214" s="26">
        <v>0</v>
      </c>
      <c r="N214" s="27" t="str">
        <f t="shared" si="74"/>
        <v>MUY BAJO</v>
      </c>
      <c r="O214" s="26">
        <f t="shared" si="82"/>
        <v>0</v>
      </c>
      <c r="P214" s="27" t="str">
        <f t="shared" si="76"/>
        <v>MUY BAJO</v>
      </c>
      <c r="Q214" s="28">
        <f t="shared" si="83"/>
        <v>0</v>
      </c>
      <c r="R214" s="28">
        <v>0</v>
      </c>
      <c r="S214" s="28">
        <f t="shared" si="84"/>
        <v>0</v>
      </c>
      <c r="T214" s="28">
        <v>0</v>
      </c>
      <c r="U214" s="28">
        <v>0</v>
      </c>
    </row>
    <row r="215" spans="1:21" x14ac:dyDescent="0.3">
      <c r="A215" s="51"/>
      <c r="B215" s="23" t="str">
        <f>+[1]SP!A106</f>
        <v>SP.PY.3.4. Formación continuada</v>
      </c>
      <c r="C215" s="23"/>
      <c r="D215" s="24" t="str">
        <f>+[1]SP!F106</f>
        <v>GARZÓN</v>
      </c>
      <c r="E215" s="32" t="str">
        <f>+[1]SP!D106</f>
        <v># Diplomados</v>
      </c>
      <c r="F215" s="32">
        <f>+[1]SP!B106</f>
        <v>0</v>
      </c>
      <c r="G215" s="32">
        <f>+[1]SP!C106</f>
        <v>3</v>
      </c>
      <c r="H215" s="24">
        <v>1</v>
      </c>
      <c r="I215" s="24" t="str">
        <f>+[1]SP!E106</f>
        <v>A</v>
      </c>
      <c r="J215" s="46">
        <f>'[2]METAS SP'!J91</f>
        <v>0</v>
      </c>
      <c r="K215" s="26">
        <f t="shared" si="80"/>
        <v>0</v>
      </c>
      <c r="L215" s="27" t="str">
        <f t="shared" si="72"/>
        <v>MUY BAJO</v>
      </c>
      <c r="M215" s="26">
        <f t="shared" si="81"/>
        <v>0</v>
      </c>
      <c r="N215" s="27" t="str">
        <f t="shared" si="74"/>
        <v>MUY BAJO</v>
      </c>
      <c r="O215" s="26">
        <f t="shared" si="82"/>
        <v>0</v>
      </c>
      <c r="P215" s="27" t="str">
        <f t="shared" si="76"/>
        <v>MUY BAJO</v>
      </c>
      <c r="Q215" s="28">
        <f t="shared" si="83"/>
        <v>0</v>
      </c>
      <c r="R215" s="28">
        <v>3</v>
      </c>
      <c r="S215" s="28">
        <f t="shared" si="84"/>
        <v>3</v>
      </c>
      <c r="T215" s="28">
        <v>0</v>
      </c>
      <c r="U215" s="28">
        <v>0</v>
      </c>
    </row>
    <row r="216" spans="1:21" ht="17.399999999999999" customHeight="1" x14ac:dyDescent="0.3">
      <c r="A216" s="51"/>
      <c r="B216" s="23" t="str">
        <f>+[1]SP!A107</f>
        <v>SP.PY.3.4. Formación continuada</v>
      </c>
      <c r="C216" s="23"/>
      <c r="D216" s="24" t="str">
        <f>+[1]SP!F107</f>
        <v>GARZÓN</v>
      </c>
      <c r="E216" s="32" t="str">
        <f>+[1]SP!D107</f>
        <v># Asistentes Diplomados</v>
      </c>
      <c r="F216" s="32">
        <f>+[1]SP!B107</f>
        <v>0</v>
      </c>
      <c r="G216" s="32">
        <f>+[1]SP!C107</f>
        <v>60</v>
      </c>
      <c r="H216" s="24">
        <v>20</v>
      </c>
      <c r="I216" s="24" t="str">
        <f>+[1]SP!E107</f>
        <v>A</v>
      </c>
      <c r="J216" s="46">
        <f>'[2]METAS SP'!J92</f>
        <v>0</v>
      </c>
      <c r="K216" s="26">
        <f t="shared" si="80"/>
        <v>0</v>
      </c>
      <c r="L216" s="27" t="str">
        <f t="shared" si="72"/>
        <v>MUY BAJO</v>
      </c>
      <c r="M216" s="26">
        <v>0</v>
      </c>
      <c r="N216" s="27" t="str">
        <f t="shared" si="74"/>
        <v>MUY BAJO</v>
      </c>
      <c r="O216" s="26">
        <f t="shared" si="82"/>
        <v>0</v>
      </c>
      <c r="P216" s="27" t="str">
        <f t="shared" si="76"/>
        <v>MUY BAJO</v>
      </c>
      <c r="Q216" s="28">
        <f t="shared" si="83"/>
        <v>0</v>
      </c>
      <c r="R216" s="28">
        <v>0</v>
      </c>
      <c r="S216" s="28">
        <f t="shared" si="84"/>
        <v>0</v>
      </c>
      <c r="T216" s="28">
        <v>0</v>
      </c>
      <c r="U216" s="28">
        <v>0</v>
      </c>
    </row>
    <row r="217" spans="1:21" ht="17.399999999999999" customHeight="1" x14ac:dyDescent="0.3">
      <c r="A217" s="51"/>
      <c r="B217" s="23" t="str">
        <f>+[1]SP!A108</f>
        <v>SP.PY.3.4. Formación continuada</v>
      </c>
      <c r="C217" s="23"/>
      <c r="D217" s="24" t="str">
        <f>+[1]SP!F108</f>
        <v>GARZÓN</v>
      </c>
      <c r="E217" s="32" t="str">
        <f>+[1]SP!D108</f>
        <v># Cursos y talleres</v>
      </c>
      <c r="F217" s="32">
        <f>+[1]SP!B108</f>
        <v>0</v>
      </c>
      <c r="G217" s="32">
        <f>+[1]SP!C108</f>
        <v>3</v>
      </c>
      <c r="H217" s="24">
        <v>1</v>
      </c>
      <c r="I217" s="24" t="str">
        <f>+[1]SP!E108</f>
        <v>A</v>
      </c>
      <c r="J217" s="46">
        <f>'[2]METAS SP'!J93</f>
        <v>0</v>
      </c>
      <c r="K217" s="26">
        <f t="shared" si="80"/>
        <v>0</v>
      </c>
      <c r="L217" s="27" t="str">
        <f t="shared" si="72"/>
        <v>MUY BAJO</v>
      </c>
      <c r="M217" s="26">
        <f t="shared" si="81"/>
        <v>0</v>
      </c>
      <c r="N217" s="27" t="str">
        <f t="shared" si="74"/>
        <v>MUY BAJO</v>
      </c>
      <c r="O217" s="26">
        <f t="shared" si="82"/>
        <v>0</v>
      </c>
      <c r="P217" s="27" t="str">
        <f t="shared" si="76"/>
        <v>MUY BAJO</v>
      </c>
      <c r="Q217" s="28">
        <f t="shared" si="83"/>
        <v>0</v>
      </c>
      <c r="R217" s="28">
        <v>2</v>
      </c>
      <c r="S217" s="28">
        <f t="shared" si="84"/>
        <v>2</v>
      </c>
      <c r="T217" s="28">
        <v>0</v>
      </c>
      <c r="U217" s="28">
        <v>0</v>
      </c>
    </row>
    <row r="218" spans="1:21" ht="17.399999999999999" customHeight="1" x14ac:dyDescent="0.3">
      <c r="A218" s="51"/>
      <c r="B218" s="23" t="str">
        <f>+[1]SP!A109</f>
        <v>SP.PY.3.4. Formación continuada</v>
      </c>
      <c r="C218" s="23"/>
      <c r="D218" s="24" t="str">
        <f>+[1]SP!F109</f>
        <v>GARZÓN</v>
      </c>
      <c r="E218" s="32" t="str">
        <f>+[1]SP!D109</f>
        <v># Asistentes cursos</v>
      </c>
      <c r="F218" s="32">
        <f>+[1]SP!B109</f>
        <v>0</v>
      </c>
      <c r="G218" s="32">
        <f>+[1]SP!C109</f>
        <v>30</v>
      </c>
      <c r="H218" s="24">
        <v>10</v>
      </c>
      <c r="I218" s="24" t="str">
        <f>+[1]SP!E109</f>
        <v>A</v>
      </c>
      <c r="J218" s="46">
        <f>'[2]METAS SP'!J94</f>
        <v>0</v>
      </c>
      <c r="K218" s="26">
        <f t="shared" si="80"/>
        <v>0</v>
      </c>
      <c r="L218" s="27" t="str">
        <f t="shared" si="72"/>
        <v>MUY BAJO</v>
      </c>
      <c r="M218" s="26">
        <v>0</v>
      </c>
      <c r="N218" s="27" t="str">
        <f t="shared" si="74"/>
        <v>MUY BAJO</v>
      </c>
      <c r="O218" s="26">
        <f t="shared" si="82"/>
        <v>0</v>
      </c>
      <c r="P218" s="27" t="str">
        <f t="shared" si="76"/>
        <v>MUY BAJO</v>
      </c>
      <c r="Q218" s="28">
        <f t="shared" si="83"/>
        <v>0</v>
      </c>
      <c r="R218" s="28">
        <v>0</v>
      </c>
      <c r="S218" s="28">
        <f t="shared" si="84"/>
        <v>0</v>
      </c>
      <c r="T218" s="28">
        <v>0</v>
      </c>
      <c r="U218" s="28">
        <v>0</v>
      </c>
    </row>
    <row r="219" spans="1:21" ht="17.399999999999999" customHeight="1" x14ac:dyDescent="0.3">
      <c r="A219" s="51"/>
      <c r="B219" s="23" t="str">
        <f>+[1]SP!A110</f>
        <v>SP.PY.3.4. Formación continuada</v>
      </c>
      <c r="C219" s="23"/>
      <c r="D219" s="24" t="str">
        <f>+[1]SP!F110</f>
        <v>GARZÓN</v>
      </c>
      <c r="E219" s="32" t="str">
        <f>+[1]SP!D110</f>
        <v># Seminarios</v>
      </c>
      <c r="F219" s="32">
        <f>+[1]SP!B110</f>
        <v>0</v>
      </c>
      <c r="G219" s="32">
        <f>+[1]SP!C110</f>
        <v>3</v>
      </c>
      <c r="H219" s="24">
        <v>1</v>
      </c>
      <c r="I219" s="24" t="str">
        <f>+[1]SP!E110</f>
        <v>A</v>
      </c>
      <c r="J219" s="46">
        <f>'[2]METAS SP'!J95</f>
        <v>0</v>
      </c>
      <c r="K219" s="26">
        <f t="shared" si="80"/>
        <v>0</v>
      </c>
      <c r="L219" s="27" t="str">
        <f t="shared" si="72"/>
        <v>MUY BAJO</v>
      </c>
      <c r="M219" s="26">
        <f t="shared" si="81"/>
        <v>0</v>
      </c>
      <c r="N219" s="27" t="str">
        <f t="shared" si="74"/>
        <v>MUY BAJO</v>
      </c>
      <c r="O219" s="26">
        <f t="shared" si="82"/>
        <v>0</v>
      </c>
      <c r="P219" s="27" t="str">
        <f t="shared" si="76"/>
        <v>MUY BAJO</v>
      </c>
      <c r="Q219" s="28">
        <f t="shared" si="83"/>
        <v>0</v>
      </c>
      <c r="R219" s="28">
        <v>2</v>
      </c>
      <c r="S219" s="28">
        <f t="shared" si="84"/>
        <v>2</v>
      </c>
      <c r="T219" s="28">
        <v>0</v>
      </c>
      <c r="U219" s="28">
        <v>0</v>
      </c>
    </row>
    <row r="220" spans="1:21" ht="17.399999999999999" customHeight="1" x14ac:dyDescent="0.3">
      <c r="A220" s="51"/>
      <c r="B220" s="23" t="str">
        <f>+[1]SP!A111</f>
        <v>SP.PY.3.4. Formación continuada</v>
      </c>
      <c r="C220" s="23"/>
      <c r="D220" s="24" t="str">
        <f>+[1]SP!F111</f>
        <v>GARZÓN</v>
      </c>
      <c r="E220" s="32" t="str">
        <f>+[1]SP!D111</f>
        <v># Asistentes Seminarios</v>
      </c>
      <c r="F220" s="32">
        <f>+[1]SP!B111</f>
        <v>0</v>
      </c>
      <c r="G220" s="32">
        <f>+[1]SP!C111</f>
        <v>60</v>
      </c>
      <c r="H220" s="24">
        <v>20</v>
      </c>
      <c r="I220" s="24" t="str">
        <f>+[1]SP!E111</f>
        <v>A</v>
      </c>
      <c r="J220" s="46">
        <f>'[2]METAS SP'!J96</f>
        <v>0</v>
      </c>
      <c r="K220" s="26">
        <f t="shared" si="80"/>
        <v>0</v>
      </c>
      <c r="L220" s="27" t="str">
        <f t="shared" si="72"/>
        <v>MUY BAJO</v>
      </c>
      <c r="M220" s="26">
        <v>0</v>
      </c>
      <c r="N220" s="27" t="str">
        <f t="shared" si="74"/>
        <v>MUY BAJO</v>
      </c>
      <c r="O220" s="26">
        <f t="shared" si="82"/>
        <v>0</v>
      </c>
      <c r="P220" s="27" t="str">
        <f t="shared" si="76"/>
        <v>MUY BAJO</v>
      </c>
      <c r="Q220" s="28">
        <f t="shared" si="83"/>
        <v>0</v>
      </c>
      <c r="R220" s="28">
        <v>0</v>
      </c>
      <c r="S220" s="28">
        <f t="shared" si="84"/>
        <v>0</v>
      </c>
      <c r="T220" s="28">
        <v>0</v>
      </c>
      <c r="U220" s="28">
        <v>0</v>
      </c>
    </row>
    <row r="221" spans="1:21" x14ac:dyDescent="0.3">
      <c r="A221" s="51"/>
      <c r="B221" s="23" t="str">
        <f>+[1]SP!A112</f>
        <v>SP.PY.3.4. Formación continuada</v>
      </c>
      <c r="C221" s="23"/>
      <c r="D221" s="24" t="str">
        <f>+[1]SP!F112</f>
        <v>GARZÓN</v>
      </c>
      <c r="E221" s="32" t="str">
        <f>+[1]SP!D112</f>
        <v># Simposio</v>
      </c>
      <c r="F221" s="32">
        <f>+[1]SP!B112</f>
        <v>0</v>
      </c>
      <c r="G221" s="32">
        <f>+[1]SP!C112</f>
        <v>3</v>
      </c>
      <c r="H221" s="24">
        <v>1</v>
      </c>
      <c r="I221" s="24" t="str">
        <f>+[1]SP!E112</f>
        <v>A</v>
      </c>
      <c r="J221" s="46">
        <f>'[2]METAS SP'!J97</f>
        <v>0</v>
      </c>
      <c r="K221" s="26">
        <f t="shared" si="80"/>
        <v>0</v>
      </c>
      <c r="L221" s="27" t="str">
        <f t="shared" si="72"/>
        <v>MUY BAJO</v>
      </c>
      <c r="M221" s="26">
        <f t="shared" si="81"/>
        <v>0</v>
      </c>
      <c r="N221" s="27" t="str">
        <f t="shared" si="74"/>
        <v>MUY BAJO</v>
      </c>
      <c r="O221" s="26">
        <f t="shared" si="82"/>
        <v>0</v>
      </c>
      <c r="P221" s="27" t="str">
        <f t="shared" si="76"/>
        <v>MUY BAJO</v>
      </c>
      <c r="Q221" s="28">
        <f t="shared" si="83"/>
        <v>0</v>
      </c>
      <c r="R221" s="28">
        <v>2</v>
      </c>
      <c r="S221" s="28">
        <f t="shared" si="84"/>
        <v>2</v>
      </c>
      <c r="T221" s="28">
        <v>0</v>
      </c>
      <c r="U221" s="28">
        <v>0</v>
      </c>
    </row>
    <row r="222" spans="1:21" ht="22.8" customHeight="1" x14ac:dyDescent="0.3">
      <c r="A222" s="51"/>
      <c r="B222" s="23" t="str">
        <f>+[1]SP!A113</f>
        <v>SP.PY.3.4. Formación continuada</v>
      </c>
      <c r="C222" s="23"/>
      <c r="D222" s="24" t="str">
        <f>+[1]SP!F113</f>
        <v>GARZÓN</v>
      </c>
      <c r="E222" s="32" t="str">
        <f>+[1]SP!D113</f>
        <v># Asistentes Alcanzados</v>
      </c>
      <c r="F222" s="32">
        <f>+[1]SP!B113</f>
        <v>0</v>
      </c>
      <c r="G222" s="32">
        <f>+[1]SP!C113</f>
        <v>60</v>
      </c>
      <c r="H222" s="24">
        <v>20</v>
      </c>
      <c r="I222" s="24" t="str">
        <f>+[1]SP!E113</f>
        <v>A</v>
      </c>
      <c r="J222" s="46">
        <f>'[2]METAS SP'!J98</f>
        <v>0</v>
      </c>
      <c r="K222" s="26">
        <f t="shared" si="80"/>
        <v>0</v>
      </c>
      <c r="L222" s="27" t="str">
        <f t="shared" si="72"/>
        <v>MUY BAJO</v>
      </c>
      <c r="M222" s="26">
        <v>0</v>
      </c>
      <c r="N222" s="27" t="str">
        <f t="shared" si="74"/>
        <v>MUY BAJO</v>
      </c>
      <c r="O222" s="26">
        <f t="shared" si="82"/>
        <v>0</v>
      </c>
      <c r="P222" s="27" t="str">
        <f t="shared" si="76"/>
        <v>MUY BAJO</v>
      </c>
      <c r="Q222" s="28">
        <f t="shared" si="83"/>
        <v>0</v>
      </c>
      <c r="R222" s="28">
        <v>0</v>
      </c>
      <c r="S222" s="28">
        <f t="shared" si="84"/>
        <v>0</v>
      </c>
      <c r="T222" s="28">
        <v>0</v>
      </c>
      <c r="U222" s="28">
        <v>0</v>
      </c>
    </row>
    <row r="223" spans="1:21" x14ac:dyDescent="0.3">
      <c r="A223" s="51"/>
      <c r="B223" s="23" t="str">
        <f>+[1]SP!A114</f>
        <v xml:space="preserve">SP.PY.3.5. Eventos de Proyección Social </v>
      </c>
      <c r="C223" s="23"/>
      <c r="D223" s="24" t="str">
        <f>+[1]SP!F114</f>
        <v>GLOBAL</v>
      </c>
      <c r="E223" s="32" t="str">
        <f>+[1]SP!D114</f>
        <v># Eventos</v>
      </c>
      <c r="F223" s="32">
        <f>+[1]SP!B114</f>
        <v>135</v>
      </c>
      <c r="G223" s="32">
        <f>+[1]SP!C114</f>
        <v>201</v>
      </c>
      <c r="H223" s="24">
        <v>44</v>
      </c>
      <c r="I223" s="24" t="str">
        <f>+[1]SP!E114</f>
        <v>A</v>
      </c>
      <c r="J223" s="46">
        <f>'[2]METAS SP'!J99</f>
        <v>29</v>
      </c>
      <c r="K223" s="26">
        <f t="shared" si="80"/>
        <v>0.65909090909090906</v>
      </c>
      <c r="L223" s="27" t="str">
        <f t="shared" si="72"/>
        <v>ALTO</v>
      </c>
      <c r="M223" s="26">
        <f t="shared" si="81"/>
        <v>0.33671399594320489</v>
      </c>
      <c r="N223" s="27" t="str">
        <f t="shared" si="74"/>
        <v>BAJO</v>
      </c>
      <c r="O223" s="26">
        <f t="shared" si="82"/>
        <v>0.22192513368983957</v>
      </c>
      <c r="P223" s="27" t="str">
        <f t="shared" si="76"/>
        <v>BAJO</v>
      </c>
      <c r="Q223" s="28">
        <f t="shared" si="83"/>
        <v>166</v>
      </c>
      <c r="R223" s="28">
        <v>493</v>
      </c>
      <c r="S223" s="28">
        <f t="shared" si="84"/>
        <v>327</v>
      </c>
      <c r="T223" s="28">
        <v>112</v>
      </c>
      <c r="U223" s="28">
        <v>54</v>
      </c>
    </row>
    <row r="224" spans="1:21" ht="28.8" x14ac:dyDescent="0.3">
      <c r="A224" s="51"/>
      <c r="B224" s="23" t="str">
        <f>+[1]SP!A115</f>
        <v xml:space="preserve">SP.PY.3.5. Eventos de Proyección Social </v>
      </c>
      <c r="C224" s="23"/>
      <c r="D224" s="24" t="str">
        <f>+[1]SP!F115</f>
        <v>GLOBAL</v>
      </c>
      <c r="E224" s="32" t="str">
        <f>+[1]SP!D115</f>
        <v># Asistentes alcanzados</v>
      </c>
      <c r="F224" s="32">
        <f>+[1]SP!B115</f>
        <v>123383</v>
      </c>
      <c r="G224" s="32">
        <f>+[1]SP!C115</f>
        <v>423383</v>
      </c>
      <c r="H224" s="24">
        <v>5000</v>
      </c>
      <c r="I224" s="24" t="str">
        <f>+[1]SP!E115</f>
        <v>A</v>
      </c>
      <c r="J224" s="46">
        <f>'[2]METAS SP'!J100</f>
        <v>2392</v>
      </c>
      <c r="K224" s="26">
        <f t="shared" si="80"/>
        <v>0.47839999999999999</v>
      </c>
      <c r="L224" s="27" t="str">
        <f t="shared" si="72"/>
        <v>MEDIO</v>
      </c>
      <c r="M224" s="26">
        <v>0</v>
      </c>
      <c r="N224" s="27" t="str">
        <f t="shared" si="74"/>
        <v>MUY BAJO</v>
      </c>
      <c r="O224" s="26">
        <f t="shared" si="82"/>
        <v>0</v>
      </c>
      <c r="P224" s="27" t="str">
        <f t="shared" si="76"/>
        <v>MUY BAJO</v>
      </c>
      <c r="Q224" s="28">
        <f t="shared" si="83"/>
        <v>0</v>
      </c>
      <c r="R224" s="28">
        <v>0</v>
      </c>
      <c r="S224" s="28">
        <f t="shared" si="84"/>
        <v>0</v>
      </c>
      <c r="T224" s="28">
        <v>0</v>
      </c>
      <c r="U224" s="28">
        <v>0</v>
      </c>
    </row>
    <row r="225" spans="1:21" ht="28.8" x14ac:dyDescent="0.3">
      <c r="A225" s="51"/>
      <c r="B225" s="23" t="str">
        <f>+[1]SP!A116</f>
        <v>SP.PY.3.6. Convenio de Proyección social</v>
      </c>
      <c r="C225" s="23"/>
      <c r="D225" s="24" t="str">
        <f>+[1]SP!F116</f>
        <v>GLOBAL</v>
      </c>
      <c r="E225" s="32" t="str">
        <f>+[1]SP!D116</f>
        <v># Convenios desarrollados</v>
      </c>
      <c r="F225" s="32">
        <f>+[1]SP!B116</f>
        <v>24</v>
      </c>
      <c r="G225" s="32">
        <f>+[1]SP!C116</f>
        <v>40</v>
      </c>
      <c r="H225" s="24">
        <v>5</v>
      </c>
      <c r="I225" s="24" t="str">
        <f>+[1]SP!E116</f>
        <v>A</v>
      </c>
      <c r="J225" s="46">
        <f>'[2]METAS SP'!J101</f>
        <v>0</v>
      </c>
      <c r="K225" s="26">
        <f t="shared" si="80"/>
        <v>0</v>
      </c>
      <c r="L225" s="27" t="str">
        <f t="shared" si="72"/>
        <v>MUY BAJO</v>
      </c>
      <c r="M225" s="26">
        <f t="shared" si="81"/>
        <v>1.17875</v>
      </c>
      <c r="N225" s="27" t="str">
        <f t="shared" si="74"/>
        <v>MUY ALTO</v>
      </c>
      <c r="O225" s="26">
        <f t="shared" si="82"/>
        <v>0</v>
      </c>
      <c r="P225" s="27" t="str">
        <f t="shared" si="76"/>
        <v>MUY BAJO</v>
      </c>
      <c r="Q225" s="28">
        <f t="shared" si="83"/>
        <v>1886</v>
      </c>
      <c r="R225" s="28">
        <v>1600</v>
      </c>
      <c r="S225" s="28">
        <f t="shared" si="84"/>
        <v>-286</v>
      </c>
      <c r="T225" s="28">
        <v>1709</v>
      </c>
      <c r="U225" s="28">
        <v>177</v>
      </c>
    </row>
    <row r="226" spans="1:21" ht="28.8" x14ac:dyDescent="0.3">
      <c r="A226" s="51"/>
      <c r="B226" s="23" t="str">
        <f>+[1]SP!A117</f>
        <v>SP.PY.3.7. Estudiantes en prácticas, pasantías y judicaturas</v>
      </c>
      <c r="C226" s="23"/>
      <c r="D226" s="24" t="str">
        <f>+[1]SP!F117</f>
        <v>GLOBAL</v>
      </c>
      <c r="E226" s="32" t="str">
        <f>+[1]SP!D117</f>
        <v># Apoyos realizados</v>
      </c>
      <c r="F226" s="32">
        <f>+[1]SP!B117</f>
        <v>31</v>
      </c>
      <c r="G226" s="32">
        <f>+[1]SP!C117</f>
        <v>46</v>
      </c>
      <c r="H226" s="24">
        <v>19</v>
      </c>
      <c r="I226" s="24" t="str">
        <f>+[1]SP!E117</f>
        <v>A</v>
      </c>
      <c r="J226" s="46">
        <f>'[2]METAS SP'!J102</f>
        <v>23</v>
      </c>
      <c r="K226" s="26">
        <f t="shared" si="80"/>
        <v>1.2105263157894737</v>
      </c>
      <c r="L226" s="27" t="str">
        <f t="shared" si="72"/>
        <v>MUY ALTO</v>
      </c>
      <c r="M226" s="26">
        <f t="shared" si="81"/>
        <v>0.48113207547169812</v>
      </c>
      <c r="N226" s="27" t="str">
        <f t="shared" si="74"/>
        <v>MEDIO</v>
      </c>
      <c r="O226" s="26">
        <f t="shared" si="82"/>
        <v>0.58242303872889767</v>
      </c>
      <c r="P226" s="27" t="str">
        <f t="shared" si="76"/>
        <v>MEDIO</v>
      </c>
      <c r="Q226" s="28">
        <f t="shared" si="83"/>
        <v>102</v>
      </c>
      <c r="R226" s="28">
        <v>212</v>
      </c>
      <c r="S226" s="28">
        <f t="shared" si="84"/>
        <v>110</v>
      </c>
      <c r="T226" s="28">
        <v>40</v>
      </c>
      <c r="U226" s="28">
        <v>62</v>
      </c>
    </row>
    <row r="227" spans="1:21" ht="28.2" customHeight="1" thickBot="1" x14ac:dyDescent="0.35">
      <c r="A227" s="51"/>
      <c r="B227" s="33" t="s">
        <v>42</v>
      </c>
      <c r="C227" s="33"/>
      <c r="D227" s="34"/>
      <c r="E227" s="34"/>
      <c r="F227" s="34"/>
      <c r="G227" s="34"/>
      <c r="H227" s="34"/>
      <c r="I227" s="34"/>
      <c r="J227" s="34"/>
      <c r="K227" s="35">
        <f>AVERAGE(K185:K226)</f>
        <v>0.21042898154477099</v>
      </c>
      <c r="L227" s="27" t="str">
        <f t="shared" si="72"/>
        <v>BAJO</v>
      </c>
      <c r="M227" s="35">
        <f>AVERAGE(M185:M226)</f>
        <v>7.9214057905740098E-2</v>
      </c>
      <c r="N227" s="27" t="str">
        <f t="shared" si="74"/>
        <v>MUY BAJO</v>
      </c>
      <c r="O227" s="35">
        <f>AVERAGE(O185:O226)</f>
        <v>1.9151146962350887E-2</v>
      </c>
      <c r="P227" s="27" t="str">
        <f t="shared" si="76"/>
        <v>MUY BAJO</v>
      </c>
      <c r="Q227" s="36">
        <f>SUM(Q185:Q226)</f>
        <v>2928</v>
      </c>
      <c r="R227" s="36">
        <f t="shared" ref="R227:U227" si="85">SUM(R185:R226)</f>
        <v>4486</v>
      </c>
      <c r="S227" s="36">
        <f t="shared" si="85"/>
        <v>1558</v>
      </c>
      <c r="T227" s="36">
        <f t="shared" si="85"/>
        <v>2200</v>
      </c>
      <c r="U227" s="36">
        <f t="shared" si="85"/>
        <v>728</v>
      </c>
    </row>
    <row r="228" spans="1:21" ht="22.8" customHeight="1" x14ac:dyDescent="0.3">
      <c r="A228" s="51"/>
      <c r="B228" s="23" t="str">
        <f>'[2]METAS SP'!A103</f>
        <v>SP-PY.4.1 Prensa</v>
      </c>
      <c r="C228" s="23"/>
      <c r="D228" s="24" t="str">
        <f>+[1]SP!F124</f>
        <v>GLOBAL</v>
      </c>
      <c r="E228" s="32" t="str">
        <f>+[1]SP!D124</f>
        <v xml:space="preserve">Producción de Programas  Institucionales   </v>
      </c>
      <c r="F228" s="32">
        <f>+[1]SP!B124</f>
        <v>240</v>
      </c>
      <c r="G228" s="32">
        <f>+[1]SP!C124</f>
        <v>360</v>
      </c>
      <c r="H228" s="24">
        <v>320</v>
      </c>
      <c r="I228" s="24" t="str">
        <f>+[1]SP!E124</f>
        <v>S</v>
      </c>
      <c r="J228" s="46">
        <f>'[2]METAS SP'!J103</f>
        <v>291</v>
      </c>
      <c r="K228" s="26">
        <f t="shared" ref="K228:K234" si="86">+J228/H228</f>
        <v>0.90937500000000004</v>
      </c>
      <c r="L228" s="27" t="str">
        <f t="shared" si="72"/>
        <v>MUY ALTO</v>
      </c>
      <c r="M228" s="26">
        <f t="shared" ref="M228" si="87">+Q228/R228</f>
        <v>0.68989547038327526</v>
      </c>
      <c r="N228" s="27" t="str">
        <f t="shared" si="74"/>
        <v>ALTO</v>
      </c>
      <c r="O228" s="26">
        <f t="shared" ref="O228:O234" si="88">+K228*M228</f>
        <v>0.62737369337979099</v>
      </c>
      <c r="P228" s="27" t="str">
        <f t="shared" si="76"/>
        <v>ALTO</v>
      </c>
      <c r="Q228" s="28">
        <f t="shared" ref="Q228:Q234" si="89">+U228+T228</f>
        <v>198</v>
      </c>
      <c r="R228" s="28">
        <v>287</v>
      </c>
      <c r="S228" s="28">
        <f t="shared" ref="S228:S234" si="90">+R228-Q228</f>
        <v>89</v>
      </c>
      <c r="T228" s="28">
        <v>79</v>
      </c>
      <c r="U228" s="28">
        <v>119</v>
      </c>
    </row>
    <row r="229" spans="1:21" ht="22.8" customHeight="1" x14ac:dyDescent="0.3">
      <c r="A229" s="51"/>
      <c r="B229" s="23" t="str">
        <f>'[2]METAS SP'!A104</f>
        <v>SP-PY.4.2 Radio</v>
      </c>
      <c r="C229" s="23"/>
      <c r="D229" s="24" t="str">
        <f>+[1]SP!F125</f>
        <v>GLOBAL</v>
      </c>
      <c r="E229" s="32" t="str">
        <f>+[1]SP!D125</f>
        <v>Personas Alcanzadas</v>
      </c>
      <c r="F229" s="32">
        <f>+[1]SP!B125</f>
        <v>190000</v>
      </c>
      <c r="G229" s="32">
        <f>+[1]SP!C125</f>
        <v>214000</v>
      </c>
      <c r="H229" s="24">
        <v>1530</v>
      </c>
      <c r="I229" s="24" t="str">
        <f>+[1]SP!E125</f>
        <v>S</v>
      </c>
      <c r="J229" s="46">
        <f>'[2]METAS SP'!J104</f>
        <v>1081</v>
      </c>
      <c r="K229" s="26">
        <f t="shared" si="86"/>
        <v>0.70653594771241834</v>
      </c>
      <c r="L229" s="27" t="str">
        <f t="shared" si="72"/>
        <v>ALTO</v>
      </c>
      <c r="M229" s="26">
        <v>0</v>
      </c>
      <c r="N229" s="27" t="str">
        <f t="shared" si="74"/>
        <v>MUY BAJO</v>
      </c>
      <c r="O229" s="26">
        <f t="shared" si="88"/>
        <v>0</v>
      </c>
      <c r="P229" s="27" t="str">
        <f t="shared" si="76"/>
        <v>MUY BAJO</v>
      </c>
      <c r="Q229" s="28">
        <f t="shared" si="89"/>
        <v>113</v>
      </c>
      <c r="R229" s="28">
        <v>206</v>
      </c>
      <c r="S229" s="28">
        <f t="shared" si="90"/>
        <v>93</v>
      </c>
      <c r="T229" s="28">
        <v>42</v>
      </c>
      <c r="U229" s="28">
        <v>71</v>
      </c>
    </row>
    <row r="230" spans="1:21" ht="22.8" customHeight="1" x14ac:dyDescent="0.3">
      <c r="A230" s="51"/>
      <c r="B230" s="23" t="str">
        <f>'[2]METAS SP'!A105</f>
        <v>SP-PY.4.3 Televisión</v>
      </c>
      <c r="C230" s="23"/>
      <c r="D230" s="24" t="str">
        <f>+[1]SP!F126</f>
        <v>GLOBAL</v>
      </c>
      <c r="E230" s="32" t="str">
        <f>+[1]SP!D126</f>
        <v>Encuentros con la Comunidad</v>
      </c>
      <c r="F230" s="32">
        <f>+[1]SP!B126</f>
        <v>0</v>
      </c>
      <c r="G230" s="32">
        <f>+[1]SP!C126</f>
        <v>24</v>
      </c>
      <c r="H230" s="24">
        <v>136</v>
      </c>
      <c r="I230" s="24" t="str">
        <f>+[1]SP!E126</f>
        <v>S</v>
      </c>
      <c r="J230" s="46">
        <f>'[2]METAS SP'!J105</f>
        <v>105</v>
      </c>
      <c r="K230" s="26">
        <f t="shared" si="86"/>
        <v>0.7720588235294118</v>
      </c>
      <c r="L230" s="27" t="str">
        <f t="shared" si="72"/>
        <v>ALTO</v>
      </c>
      <c r="M230" s="26">
        <f t="shared" ref="M230:M232" si="91">+Q230/R230</f>
        <v>0.48333333333333334</v>
      </c>
      <c r="N230" s="27" t="str">
        <f t="shared" si="74"/>
        <v>MEDIO</v>
      </c>
      <c r="O230" s="26">
        <f t="shared" si="88"/>
        <v>0.37316176470588236</v>
      </c>
      <c r="P230" s="27" t="str">
        <f t="shared" si="76"/>
        <v>BAJO</v>
      </c>
      <c r="Q230" s="28">
        <f t="shared" si="89"/>
        <v>58</v>
      </c>
      <c r="R230" s="28">
        <v>120</v>
      </c>
      <c r="S230" s="28">
        <f t="shared" si="90"/>
        <v>62</v>
      </c>
      <c r="T230" s="28">
        <v>18</v>
      </c>
      <c r="U230" s="28">
        <v>40</v>
      </c>
    </row>
    <row r="231" spans="1:21" ht="37.200000000000003" customHeight="1" x14ac:dyDescent="0.3">
      <c r="A231" s="51"/>
      <c r="B231" s="23" t="str">
        <f>'[2]METAS SP'!A106</f>
        <v>SP-PY.4.4 Comunicación e Imagen Institucional.</v>
      </c>
      <c r="C231" s="23"/>
      <c r="D231" s="24" t="str">
        <f>+[1]SP!F127</f>
        <v>GLOBAL</v>
      </c>
      <c r="E231" s="32" t="str">
        <f>+[1]SP!D127</f>
        <v>Producciones Radiales Emitidas</v>
      </c>
      <c r="F231" s="32">
        <f>+[1]SP!B127</f>
        <v>1470</v>
      </c>
      <c r="G231" s="32">
        <f>+[1]SP!C127</f>
        <v>1560</v>
      </c>
      <c r="H231" s="24">
        <v>300</v>
      </c>
      <c r="I231" s="24" t="str">
        <f>+[1]SP!E127</f>
        <v>S</v>
      </c>
      <c r="J231" s="46">
        <f>'[2]METAS SP'!J106</f>
        <v>287</v>
      </c>
      <c r="K231" s="26">
        <f t="shared" si="86"/>
        <v>0.95666666666666667</v>
      </c>
      <c r="L231" s="27" t="str">
        <f t="shared" si="72"/>
        <v>MUY ALTO</v>
      </c>
      <c r="M231" s="26">
        <f t="shared" si="91"/>
        <v>0.83846153846153848</v>
      </c>
      <c r="N231" s="27" t="str">
        <f t="shared" si="74"/>
        <v>MUY ALTO</v>
      </c>
      <c r="O231" s="26">
        <f t="shared" si="88"/>
        <v>0.80212820512820515</v>
      </c>
      <c r="P231" s="27" t="str">
        <f t="shared" si="76"/>
        <v>MUY ALTO</v>
      </c>
      <c r="Q231" s="28">
        <f t="shared" si="89"/>
        <v>109</v>
      </c>
      <c r="R231" s="28">
        <v>130</v>
      </c>
      <c r="S231" s="28">
        <f t="shared" si="90"/>
        <v>21</v>
      </c>
      <c r="T231" s="28">
        <v>50</v>
      </c>
      <c r="U231" s="28">
        <v>59</v>
      </c>
    </row>
    <row r="232" spans="1:21" ht="37.200000000000003" customHeight="1" x14ac:dyDescent="0.3">
      <c r="A232" s="51"/>
      <c r="B232" s="23" t="str">
        <f>'[2]METAS SP'!A107</f>
        <v>SP-PY.4.4 Comunicación e Imagen Institucional.</v>
      </c>
      <c r="C232" s="23"/>
      <c r="D232" s="24" t="str">
        <f>+[1]SP!F128</f>
        <v>GLOBAL</v>
      </c>
      <c r="E232" s="32" t="str">
        <f>+[1]SP!D128</f>
        <v>Producción de Programas Televisivos Realizados</v>
      </c>
      <c r="F232" s="32">
        <f>+[1]SP!B128</f>
        <v>120</v>
      </c>
      <c r="G232" s="32">
        <f>+[1]SP!C128</f>
        <v>144</v>
      </c>
      <c r="H232" s="24">
        <v>24</v>
      </c>
      <c r="I232" s="24" t="str">
        <f>+[1]SP!E128</f>
        <v>S</v>
      </c>
      <c r="J232" s="46">
        <f>'[2]METAS SP'!J107</f>
        <v>14</v>
      </c>
      <c r="K232" s="26">
        <f t="shared" si="86"/>
        <v>0.58333333333333337</v>
      </c>
      <c r="L232" s="27" t="str">
        <f t="shared" si="72"/>
        <v>MEDIO</v>
      </c>
      <c r="M232" s="26">
        <f t="shared" si="91"/>
        <v>0</v>
      </c>
      <c r="N232" s="27" t="str">
        <f t="shared" si="74"/>
        <v>MUY BAJO</v>
      </c>
      <c r="O232" s="26">
        <f t="shared" si="88"/>
        <v>0</v>
      </c>
      <c r="P232" s="27" t="str">
        <f t="shared" si="76"/>
        <v>MUY BAJO</v>
      </c>
      <c r="Q232" s="28">
        <f t="shared" si="89"/>
        <v>0</v>
      </c>
      <c r="R232" s="28">
        <v>8</v>
      </c>
      <c r="S232" s="28">
        <f t="shared" si="90"/>
        <v>8</v>
      </c>
      <c r="T232" s="28">
        <v>0</v>
      </c>
      <c r="U232" s="28">
        <v>0</v>
      </c>
    </row>
    <row r="233" spans="1:21" ht="28.8" x14ac:dyDescent="0.3">
      <c r="A233" s="51"/>
      <c r="B233" s="23" t="str">
        <f>'[2]METAS SP'!A108</f>
        <v>SP-PY.4.4 Comunicación e Imagen Institucional.</v>
      </c>
      <c r="C233" s="23"/>
      <c r="D233" s="24" t="str">
        <f>+[1]SP!F129</f>
        <v>GLOBAL</v>
      </c>
      <c r="E233" s="32" t="str">
        <f>+[1]SP!D129</f>
        <v>Capacitaciones Realizadas</v>
      </c>
      <c r="F233" s="32">
        <f>+[1]SP!B129</f>
        <v>20</v>
      </c>
      <c r="G233" s="32">
        <f>+[1]SP!C129</f>
        <v>80</v>
      </c>
      <c r="H233" s="24">
        <v>120</v>
      </c>
      <c r="I233" s="24" t="str">
        <f>+[1]SP!E129</f>
        <v>A</v>
      </c>
      <c r="J233" s="46">
        <f>'[2]METAS SP'!J108</f>
        <v>139</v>
      </c>
      <c r="K233" s="26">
        <f t="shared" si="86"/>
        <v>1.1583333333333334</v>
      </c>
      <c r="L233" s="27" t="str">
        <f t="shared" si="72"/>
        <v>MUY ALTO</v>
      </c>
      <c r="M233" s="26">
        <v>0</v>
      </c>
      <c r="N233" s="27" t="str">
        <f t="shared" si="74"/>
        <v>MUY BAJO</v>
      </c>
      <c r="O233" s="26">
        <f t="shared" si="88"/>
        <v>0</v>
      </c>
      <c r="P233" s="27" t="str">
        <f t="shared" si="76"/>
        <v>MUY BAJO</v>
      </c>
      <c r="Q233" s="28">
        <f t="shared" si="89"/>
        <v>0</v>
      </c>
      <c r="R233" s="28">
        <v>0</v>
      </c>
      <c r="S233" s="28">
        <f t="shared" si="90"/>
        <v>0</v>
      </c>
      <c r="T233" s="28">
        <v>0</v>
      </c>
      <c r="U233" s="28">
        <v>0</v>
      </c>
    </row>
    <row r="234" spans="1:21" ht="28.8" x14ac:dyDescent="0.3">
      <c r="A234" s="51"/>
      <c r="B234" s="23" t="str">
        <f>'[2]METAS SP'!A109</f>
        <v>SP-PY.4.4 Comunicación e Imagen Institucional.</v>
      </c>
      <c r="C234" s="23"/>
      <c r="D234" s="24" t="str">
        <f>+[1]SP!F130</f>
        <v>GLOBAL</v>
      </c>
      <c r="E234" s="32" t="str">
        <f>+[1]SP!D130</f>
        <v xml:space="preserve"> Personas Capacitados </v>
      </c>
      <c r="F234" s="32">
        <f>+[1]SP!B130</f>
        <v>0</v>
      </c>
      <c r="G234" s="32">
        <f>+[1]SP!C130</f>
        <v>360</v>
      </c>
      <c r="H234" s="24">
        <v>8</v>
      </c>
      <c r="I234" s="24" t="str">
        <f>+[1]SP!E130</f>
        <v>A</v>
      </c>
      <c r="J234" s="46">
        <f>'[2]METAS SP'!J109</f>
        <v>6</v>
      </c>
      <c r="K234" s="26">
        <f t="shared" si="86"/>
        <v>0.75</v>
      </c>
      <c r="L234" s="27" t="str">
        <f t="shared" si="72"/>
        <v>ALTO</v>
      </c>
      <c r="M234" s="26">
        <v>0</v>
      </c>
      <c r="N234" s="27" t="str">
        <f t="shared" si="74"/>
        <v>MUY BAJO</v>
      </c>
      <c r="O234" s="26">
        <f t="shared" si="88"/>
        <v>0</v>
      </c>
      <c r="P234" s="27" t="str">
        <f t="shared" si="76"/>
        <v>MUY BAJO</v>
      </c>
      <c r="Q234" s="28">
        <f t="shared" si="89"/>
        <v>0</v>
      </c>
      <c r="R234" s="28">
        <v>173</v>
      </c>
      <c r="S234" s="28">
        <f t="shared" si="90"/>
        <v>173</v>
      </c>
      <c r="T234" s="28">
        <v>0</v>
      </c>
      <c r="U234" s="28">
        <v>0</v>
      </c>
    </row>
    <row r="235" spans="1:21" ht="28.2" customHeight="1" thickBot="1" x14ac:dyDescent="0.35">
      <c r="A235" s="51"/>
      <c r="B235" s="33" t="s">
        <v>43</v>
      </c>
      <c r="C235" s="33"/>
      <c r="D235" s="34"/>
      <c r="E235" s="34"/>
      <c r="F235" s="34"/>
      <c r="G235" s="34"/>
      <c r="H235" s="34"/>
      <c r="I235" s="34"/>
      <c r="J235" s="34"/>
      <c r="K235" s="35">
        <f>AVERAGE(K228:K234)</f>
        <v>0.83375758636788055</v>
      </c>
      <c r="L235" s="27" t="str">
        <f t="shared" si="72"/>
        <v>MUY ALTO</v>
      </c>
      <c r="M235" s="35">
        <f>AVERAGE(M228:M234)</f>
        <v>0.28738433459687812</v>
      </c>
      <c r="N235" s="27" t="str">
        <f t="shared" si="74"/>
        <v>BAJO</v>
      </c>
      <c r="O235" s="35">
        <f>AVERAGE(O228:O234)</f>
        <v>0.25752338045912548</v>
      </c>
      <c r="P235" s="27" t="str">
        <f t="shared" si="76"/>
        <v>BAJO</v>
      </c>
      <c r="Q235" s="36">
        <f>SUM(Q228:Q234)</f>
        <v>478</v>
      </c>
      <c r="R235" s="36">
        <f>SUM(R228:R234)</f>
        <v>924</v>
      </c>
      <c r="S235" s="36">
        <f>SUM(S228:S234)</f>
        <v>446</v>
      </c>
      <c r="T235" s="36">
        <f>SUM(T228:T234)</f>
        <v>189</v>
      </c>
      <c r="U235" s="36">
        <f>SUM(U228:U234)</f>
        <v>289</v>
      </c>
    </row>
    <row r="236" spans="1:21" ht="57.6" x14ac:dyDescent="0.3">
      <c r="A236" s="51"/>
      <c r="B236" s="23" t="str">
        <f>+[1]SP!A139</f>
        <v>SP-PY.5.1 Acompañamiento a la construcción participativa de lineamientos para políticas públicas de desarrollo social y humano en el departamento del Huila</v>
      </c>
      <c r="C236" s="23"/>
      <c r="D236" s="24" t="str">
        <f>+[1]SP!F139</f>
        <v>GLOBAL</v>
      </c>
      <c r="E236" s="32" t="str">
        <f>+[1]SP!D139</f>
        <v>No. de Procesos acompañados</v>
      </c>
      <c r="F236" s="32">
        <f>+[1]SP!B139</f>
        <v>0</v>
      </c>
      <c r="G236" s="32">
        <f>+[1]SP!C139</f>
        <v>0</v>
      </c>
      <c r="H236" s="24">
        <v>5</v>
      </c>
      <c r="I236" s="24">
        <f>+[1]SP!E139</f>
        <v>0</v>
      </c>
      <c r="J236" s="46">
        <f>'[2]METAS SP'!J110</f>
        <v>8</v>
      </c>
      <c r="K236" s="26">
        <f t="shared" ref="K236:K239" si="92">+J236/H236</f>
        <v>1.6</v>
      </c>
      <c r="L236" s="27" t="str">
        <f t="shared" si="72"/>
        <v>MUY ALTO</v>
      </c>
      <c r="M236" s="26">
        <f t="shared" ref="M236:M239" si="93">+Q236/R236</f>
        <v>0.24615384615384617</v>
      </c>
      <c r="N236" s="27" t="str">
        <f t="shared" si="74"/>
        <v>BAJO</v>
      </c>
      <c r="O236" s="26">
        <f t="shared" ref="O236:O239" si="94">+K236*M236</f>
        <v>0.3938461538461539</v>
      </c>
      <c r="P236" s="27" t="str">
        <f t="shared" si="76"/>
        <v>BAJO</v>
      </c>
      <c r="Q236" s="28">
        <f t="shared" ref="Q236:Q239" si="95">+U236+T236</f>
        <v>32</v>
      </c>
      <c r="R236" s="28">
        <v>130</v>
      </c>
      <c r="S236" s="28">
        <f t="shared" ref="S236:S239" si="96">+R236-Q236</f>
        <v>98</v>
      </c>
      <c r="T236" s="28">
        <v>2</v>
      </c>
      <c r="U236" s="28">
        <v>30</v>
      </c>
    </row>
    <row r="237" spans="1:21" ht="43.2" x14ac:dyDescent="0.3">
      <c r="A237" s="51"/>
      <c r="B237" s="23" t="str">
        <f>+[1]SP!A140</f>
        <v>SP-PY.5.2 Formación y capacitación en formulación, seguimiento y evaluación de políticas públicas</v>
      </c>
      <c r="C237" s="23"/>
      <c r="D237" s="24" t="str">
        <f>+[1]SP!F140</f>
        <v>GLOBAL</v>
      </c>
      <c r="E237" s="32" t="str">
        <f>+[1]SP!D140</f>
        <v>No. de Personas Capacitadas</v>
      </c>
      <c r="F237" s="32">
        <f>+[1]SP!B140</f>
        <v>0</v>
      </c>
      <c r="G237" s="32">
        <f>+[1]SP!C140</f>
        <v>0</v>
      </c>
      <c r="H237" s="24">
        <v>144</v>
      </c>
      <c r="I237" s="24">
        <f>+[1]SP!E140</f>
        <v>0</v>
      </c>
      <c r="J237" s="46">
        <f>'[2]METAS SP'!J111</f>
        <v>7</v>
      </c>
      <c r="K237" s="26">
        <f t="shared" si="92"/>
        <v>4.8611111111111112E-2</v>
      </c>
      <c r="L237" s="27" t="str">
        <f t="shared" si="72"/>
        <v>MUY BAJO</v>
      </c>
      <c r="M237" s="26">
        <f t="shared" si="93"/>
        <v>5.434782608695652E-2</v>
      </c>
      <c r="N237" s="27" t="str">
        <f t="shared" si="74"/>
        <v>MUY BAJO</v>
      </c>
      <c r="O237" s="26">
        <f t="shared" si="94"/>
        <v>2.6419082125603865E-3</v>
      </c>
      <c r="P237" s="27" t="str">
        <f t="shared" si="76"/>
        <v>MUY BAJO</v>
      </c>
      <c r="Q237" s="28">
        <f t="shared" si="95"/>
        <v>5</v>
      </c>
      <c r="R237" s="28">
        <v>92</v>
      </c>
      <c r="S237" s="28">
        <f t="shared" si="96"/>
        <v>87</v>
      </c>
      <c r="T237" s="28">
        <v>1</v>
      </c>
      <c r="U237" s="28">
        <v>4</v>
      </c>
    </row>
    <row r="238" spans="1:21" ht="43.2" x14ac:dyDescent="0.3">
      <c r="A238" s="51"/>
      <c r="B238" s="23" t="str">
        <f>+[1]SP!A141</f>
        <v>SP-PY.5.3 Investigación y generación de conocimiento sobre políticas públicas regionales</v>
      </c>
      <c r="C238" s="23"/>
      <c r="D238" s="24" t="str">
        <f>+[1]SP!F141</f>
        <v>GLOBAL</v>
      </c>
      <c r="E238" s="32" t="str">
        <f>+[1]SP!D141</f>
        <v>No. de Estudios Realizados</v>
      </c>
      <c r="F238" s="32">
        <f>+[1]SP!B141</f>
        <v>0</v>
      </c>
      <c r="G238" s="32">
        <f>+[1]SP!C141</f>
        <v>0</v>
      </c>
      <c r="H238" s="24">
        <v>2</v>
      </c>
      <c r="I238" s="24">
        <f>+[1]SP!E141</f>
        <v>0</v>
      </c>
      <c r="J238" s="46">
        <f>'[2]METAS SP'!J112</f>
        <v>0</v>
      </c>
      <c r="K238" s="26">
        <f t="shared" si="92"/>
        <v>0</v>
      </c>
      <c r="L238" s="27" t="str">
        <f t="shared" si="72"/>
        <v>MUY BAJO</v>
      </c>
      <c r="M238" s="26">
        <f t="shared" si="93"/>
        <v>0.875</v>
      </c>
      <c r="N238" s="27" t="str">
        <f t="shared" si="74"/>
        <v>MUY ALTO</v>
      </c>
      <c r="O238" s="26">
        <f t="shared" si="94"/>
        <v>0</v>
      </c>
      <c r="P238" s="27" t="str">
        <f t="shared" si="76"/>
        <v>MUY BAJO</v>
      </c>
      <c r="Q238" s="28">
        <f t="shared" si="95"/>
        <v>7</v>
      </c>
      <c r="R238" s="28">
        <v>8</v>
      </c>
      <c r="S238" s="28">
        <f t="shared" si="96"/>
        <v>1</v>
      </c>
      <c r="T238" s="28">
        <v>3</v>
      </c>
      <c r="U238" s="28">
        <v>4</v>
      </c>
    </row>
    <row r="239" spans="1:21" ht="54" customHeight="1" x14ac:dyDescent="0.3">
      <c r="A239" s="51"/>
      <c r="B239" s="23" t="str">
        <f>+[1]SP!A142</f>
        <v>SP-PY.5.4 Creación y puesta en funcionamiento del Observatorio Regional de Políticas Públicas</v>
      </c>
      <c r="C239" s="23"/>
      <c r="D239" s="24" t="str">
        <f>+[1]SP!F142</f>
        <v>GLOBAL</v>
      </c>
      <c r="E239" s="32" t="str">
        <f>+[1]SP!D142</f>
        <v>No. de Informes de seguimiento a Políticas Públicas</v>
      </c>
      <c r="F239" s="32">
        <f>+[1]SP!B142</f>
        <v>0</v>
      </c>
      <c r="G239" s="32">
        <f>+[1]SP!C142</f>
        <v>0</v>
      </c>
      <c r="H239" s="24">
        <v>3</v>
      </c>
      <c r="I239" s="24">
        <f>+[1]SP!E142</f>
        <v>0</v>
      </c>
      <c r="J239" s="46">
        <f>'[2]METAS SP'!J113</f>
        <v>0</v>
      </c>
      <c r="K239" s="26">
        <f t="shared" si="92"/>
        <v>0</v>
      </c>
      <c r="L239" s="27" t="str">
        <f t="shared" si="72"/>
        <v>MUY BAJO</v>
      </c>
      <c r="M239" s="26">
        <f t="shared" si="93"/>
        <v>0.24</v>
      </c>
      <c r="N239" s="27" t="str">
        <f t="shared" si="74"/>
        <v>BAJO</v>
      </c>
      <c r="O239" s="26">
        <f t="shared" si="94"/>
        <v>0</v>
      </c>
      <c r="P239" s="27" t="str">
        <f t="shared" si="76"/>
        <v>MUY BAJO</v>
      </c>
      <c r="Q239" s="28">
        <f t="shared" si="95"/>
        <v>6</v>
      </c>
      <c r="R239" s="28">
        <v>25</v>
      </c>
      <c r="S239" s="28">
        <f t="shared" si="96"/>
        <v>19</v>
      </c>
      <c r="T239" s="28">
        <v>3</v>
      </c>
      <c r="U239" s="28">
        <v>3</v>
      </c>
    </row>
    <row r="240" spans="1:21" ht="28.2" customHeight="1" thickBot="1" x14ac:dyDescent="0.35">
      <c r="A240" s="51"/>
      <c r="B240" s="33" t="s">
        <v>44</v>
      </c>
      <c r="C240" s="33"/>
      <c r="D240" s="34"/>
      <c r="E240" s="34"/>
      <c r="F240" s="34"/>
      <c r="G240" s="34"/>
      <c r="H240" s="34"/>
      <c r="I240" s="34"/>
      <c r="J240" s="34"/>
      <c r="K240" s="35">
        <f>AVERAGE(K236:K239)</f>
        <v>0.41215277777777781</v>
      </c>
      <c r="L240" s="27" t="str">
        <f t="shared" si="72"/>
        <v>MEDIO</v>
      </c>
      <c r="M240" s="35">
        <f>AVERAGE(M236:M239)</f>
        <v>0.35387541806020067</v>
      </c>
      <c r="N240" s="27" t="str">
        <f t="shared" si="74"/>
        <v>BAJO</v>
      </c>
      <c r="O240" s="35">
        <f>AVERAGE(O236:O239)</f>
        <v>9.9122015514678571E-2</v>
      </c>
      <c r="P240" s="27" t="str">
        <f t="shared" si="76"/>
        <v>MUY BAJO</v>
      </c>
      <c r="Q240" s="36">
        <f>SUM(Q236:Q239)</f>
        <v>50</v>
      </c>
      <c r="R240" s="36">
        <f t="shared" ref="R240:U240" si="97">SUM(R236:R239)</f>
        <v>255</v>
      </c>
      <c r="S240" s="36">
        <f t="shared" si="97"/>
        <v>205</v>
      </c>
      <c r="T240" s="36">
        <f t="shared" si="97"/>
        <v>9</v>
      </c>
      <c r="U240" s="36">
        <f t="shared" si="97"/>
        <v>41</v>
      </c>
    </row>
    <row r="241" spans="1:21" ht="31.95" customHeight="1" x14ac:dyDescent="0.3">
      <c r="A241" s="52"/>
      <c r="B241" s="41" t="s">
        <v>45</v>
      </c>
      <c r="C241" s="41"/>
      <c r="D241" s="42"/>
      <c r="E241" s="42"/>
      <c r="F241" s="42"/>
      <c r="G241" s="42"/>
      <c r="H241" s="42"/>
      <c r="I241" s="42"/>
      <c r="J241" s="42"/>
      <c r="K241" s="43">
        <f>AVERAGE(K240,K235,K227,K184,K131)</f>
        <v>0.63536974839551352</v>
      </c>
      <c r="L241" s="27" t="str">
        <f t="shared" si="72"/>
        <v>ALTO</v>
      </c>
      <c r="M241" s="43">
        <f>AVERAGE(M240,M235,M227,M184,M131)</f>
        <v>0.27289773730355493</v>
      </c>
      <c r="N241" s="27" t="str">
        <f t="shared" si="74"/>
        <v>BAJO</v>
      </c>
      <c r="O241" s="43">
        <f>AVERAGE(O240,O235,O227,O184,O131)</f>
        <v>0.20613716687215861</v>
      </c>
      <c r="P241" s="27" t="str">
        <f t="shared" si="76"/>
        <v>BAJO</v>
      </c>
      <c r="Q241" s="44">
        <f>+Q240+Q235+Q227+Q184+Q131</f>
        <v>4244</v>
      </c>
      <c r="R241" s="44">
        <f>+R240+R235+R227+R184+R131</f>
        <v>8750</v>
      </c>
      <c r="S241" s="44">
        <f>+S240+S235+S227+S184+S131</f>
        <v>4506</v>
      </c>
      <c r="T241" s="44">
        <f>+T240+T235+T227+T184+T131</f>
        <v>2699</v>
      </c>
      <c r="U241" s="44">
        <f>+U240+U235+U227+U184+U131</f>
        <v>1545</v>
      </c>
    </row>
    <row r="242" spans="1:21" ht="31.95" customHeight="1" x14ac:dyDescent="0.3">
      <c r="A242" s="53" t="s">
        <v>46</v>
      </c>
      <c r="B242" s="23" t="str">
        <f>'[2]METAS SB'!A2</f>
        <v>SB.PY.1.1. Atención Médica a Estudiantes</v>
      </c>
      <c r="C242" s="23"/>
      <c r="D242" s="24" t="str">
        <f>'[2]METAS SB'!E2</f>
        <v>NEIVA</v>
      </c>
      <c r="E242" s="32" t="str">
        <f>'[2]METAS SB'!C2</f>
        <v>CONSULTAS</v>
      </c>
      <c r="F242" s="32">
        <f>+[1]SB!B5</f>
        <v>0</v>
      </c>
      <c r="G242" s="32">
        <f>+[1]SB!C5</f>
        <v>5040</v>
      </c>
      <c r="H242" s="32">
        <v>1500</v>
      </c>
      <c r="I242" s="24">
        <f>+[1]SB!E5</f>
        <v>0</v>
      </c>
      <c r="J242" s="46">
        <f>'[2]METAS SB'!J2</f>
        <v>907</v>
      </c>
      <c r="K242" s="26">
        <f t="shared" ref="K242:K266" si="98">+J242/H242</f>
        <v>0.60466666666666669</v>
      </c>
      <c r="L242" s="27" t="str">
        <f t="shared" si="72"/>
        <v>ALTO</v>
      </c>
      <c r="M242" s="26">
        <f t="shared" ref="M242:M266" si="99">+Q242/R242</f>
        <v>0.33333333333333331</v>
      </c>
      <c r="N242" s="27" t="str">
        <f t="shared" si="74"/>
        <v>BAJO</v>
      </c>
      <c r="O242" s="26">
        <f t="shared" ref="O242:O266" si="100">+K242*M242</f>
        <v>0.20155555555555554</v>
      </c>
      <c r="P242" s="27" t="str">
        <f t="shared" si="76"/>
        <v>BAJO</v>
      </c>
      <c r="Q242" s="28">
        <f t="shared" ref="Q242:Q266" si="101">+U242+T242</f>
        <v>32</v>
      </c>
      <c r="R242" s="28">
        <v>96</v>
      </c>
      <c r="S242" s="28">
        <f t="shared" ref="S242:S266" si="102">+R242-Q242</f>
        <v>64</v>
      </c>
      <c r="T242" s="28">
        <v>9</v>
      </c>
      <c r="U242" s="28">
        <v>23</v>
      </c>
    </row>
    <row r="243" spans="1:21" ht="31.95" customHeight="1" x14ac:dyDescent="0.3">
      <c r="A243" s="54"/>
      <c r="B243" s="23" t="str">
        <f>'[2]METAS SB'!A3</f>
        <v>SB.PY.1.1. Atención Médica a Estudiantes</v>
      </c>
      <c r="C243" s="23"/>
      <c r="D243" s="24" t="str">
        <f>'[2]METAS SB'!E3</f>
        <v>GARZÓN</v>
      </c>
      <c r="E243" s="32" t="str">
        <f>'[2]METAS SB'!C3</f>
        <v>CONSULTAS</v>
      </c>
      <c r="F243" s="32">
        <f>+[1]SB!B6</f>
        <v>0</v>
      </c>
      <c r="G243" s="32">
        <f>+[1]SB!C6</f>
        <v>120</v>
      </c>
      <c r="H243" s="32">
        <v>400</v>
      </c>
      <c r="I243" s="24">
        <f>+[1]SB!E6</f>
        <v>0</v>
      </c>
      <c r="J243" s="46">
        <f>'[2]METAS SB'!J3</f>
        <v>59</v>
      </c>
      <c r="K243" s="55">
        <f t="shared" si="98"/>
        <v>0.14749999999999999</v>
      </c>
      <c r="L243" s="27" t="str">
        <f t="shared" si="72"/>
        <v>MUY BAJO</v>
      </c>
      <c r="M243" s="26">
        <f t="shared" si="99"/>
        <v>0.25</v>
      </c>
      <c r="N243" s="27" t="str">
        <f t="shared" si="74"/>
        <v>BAJO</v>
      </c>
      <c r="O243" s="26">
        <f t="shared" si="100"/>
        <v>3.6874999999999998E-2</v>
      </c>
      <c r="P243" s="27" t="str">
        <f t="shared" si="76"/>
        <v>MUY BAJO</v>
      </c>
      <c r="Q243" s="28">
        <f>+U243+T243</f>
        <v>11</v>
      </c>
      <c r="R243" s="28">
        <v>44</v>
      </c>
      <c r="S243" s="28">
        <f t="shared" si="102"/>
        <v>33</v>
      </c>
      <c r="T243" s="28">
        <v>3</v>
      </c>
      <c r="U243" s="28">
        <v>8</v>
      </c>
    </row>
    <row r="244" spans="1:21" ht="31.95" customHeight="1" x14ac:dyDescent="0.3">
      <c r="A244" s="54"/>
      <c r="B244" s="23" t="str">
        <f>'[2]METAS SB'!A4</f>
        <v>SB.PY.1.1. Atención Médica a Estudiantes</v>
      </c>
      <c r="C244" s="23"/>
      <c r="D244" s="24" t="str">
        <f>'[2]METAS SB'!E4</f>
        <v>LA PLATA</v>
      </c>
      <c r="E244" s="32" t="str">
        <f>'[2]METAS SB'!C4</f>
        <v>CONSULTAS</v>
      </c>
      <c r="F244" s="32">
        <f>+[1]SB!B7</f>
        <v>0</v>
      </c>
      <c r="G244" s="32">
        <f>+[1]SB!C7</f>
        <v>120</v>
      </c>
      <c r="H244" s="32">
        <v>400</v>
      </c>
      <c r="I244" s="24">
        <f>+[1]SB!E7</f>
        <v>0</v>
      </c>
      <c r="J244" s="46">
        <f>'[2]METAS SB'!J4</f>
        <v>193</v>
      </c>
      <c r="K244" s="26">
        <f t="shared" si="98"/>
        <v>0.48249999999999998</v>
      </c>
      <c r="L244" s="27" t="str">
        <f t="shared" si="72"/>
        <v>MEDIO</v>
      </c>
      <c r="M244" s="26">
        <f t="shared" si="99"/>
        <v>0.25</v>
      </c>
      <c r="N244" s="27" t="str">
        <f t="shared" si="74"/>
        <v>BAJO</v>
      </c>
      <c r="O244" s="26">
        <f t="shared" si="100"/>
        <v>0.120625</v>
      </c>
      <c r="P244" s="27" t="str">
        <f t="shared" si="76"/>
        <v>MUY BAJO</v>
      </c>
      <c r="Q244" s="28">
        <f t="shared" si="101"/>
        <v>11</v>
      </c>
      <c r="R244" s="28">
        <v>44</v>
      </c>
      <c r="S244" s="28">
        <f t="shared" si="102"/>
        <v>33</v>
      </c>
      <c r="T244" s="28">
        <v>3</v>
      </c>
      <c r="U244" s="28">
        <v>8</v>
      </c>
    </row>
    <row r="245" spans="1:21" ht="31.95" customHeight="1" x14ac:dyDescent="0.3">
      <c r="A245" s="54"/>
      <c r="B245" s="23" t="str">
        <f>'[2]METAS SB'!A5</f>
        <v>SB.PY.1.1. Atención Médica a Estudiantes</v>
      </c>
      <c r="C245" s="23"/>
      <c r="D245" s="24" t="str">
        <f>'[2]METAS SB'!E5</f>
        <v>PITALITO</v>
      </c>
      <c r="E245" s="32" t="str">
        <f>'[2]METAS SB'!C5</f>
        <v>CONSULTAS</v>
      </c>
      <c r="F245" s="32">
        <f>+[1]SB!B8</f>
        <v>0</v>
      </c>
      <c r="G245" s="32">
        <f>+[1]SB!C8</f>
        <v>120</v>
      </c>
      <c r="H245" s="32">
        <v>400</v>
      </c>
      <c r="I245" s="24">
        <f>+[1]SB!E8</f>
        <v>0</v>
      </c>
      <c r="J245" s="46">
        <f>'[2]METAS SB'!J5</f>
        <v>229</v>
      </c>
      <c r="K245" s="55">
        <f t="shared" si="98"/>
        <v>0.57250000000000001</v>
      </c>
      <c r="L245" s="27" t="str">
        <f t="shared" si="72"/>
        <v>MEDIO</v>
      </c>
      <c r="M245" s="26">
        <f t="shared" si="99"/>
        <v>0.22727272727272727</v>
      </c>
      <c r="N245" s="27" t="str">
        <f t="shared" si="74"/>
        <v>BAJO</v>
      </c>
      <c r="O245" s="26">
        <f t="shared" si="100"/>
        <v>0.13011363636363635</v>
      </c>
      <c r="P245" s="27" t="str">
        <f t="shared" si="76"/>
        <v>MUY BAJO</v>
      </c>
      <c r="Q245" s="28">
        <f t="shared" si="101"/>
        <v>10</v>
      </c>
      <c r="R245" s="28">
        <v>44</v>
      </c>
      <c r="S245" s="28">
        <f t="shared" si="102"/>
        <v>34</v>
      </c>
      <c r="T245" s="28">
        <v>6</v>
      </c>
      <c r="U245" s="28">
        <v>4</v>
      </c>
    </row>
    <row r="246" spans="1:21" ht="31.95" customHeight="1" x14ac:dyDescent="0.3">
      <c r="A246" s="54"/>
      <c r="B246" s="23" t="str">
        <f>'[2]METAS SB'!A6</f>
        <v>SB.PY.1.2. Atención Odontológica a Estudiantes</v>
      </c>
      <c r="C246" s="23"/>
      <c r="D246" s="24" t="str">
        <f>'[2]METAS SB'!E6</f>
        <v>NEIVA</v>
      </c>
      <c r="E246" s="32" t="str">
        <f>'[2]METAS SB'!C6</f>
        <v>CONSULTAS</v>
      </c>
      <c r="F246" s="32">
        <f>+[1]SB!B9</f>
        <v>1800</v>
      </c>
      <c r="G246" s="32">
        <f>+[1]SB!C9</f>
        <v>0</v>
      </c>
      <c r="H246" s="32">
        <v>860</v>
      </c>
      <c r="I246" s="24">
        <f>+[1]SB!E9</f>
        <v>0</v>
      </c>
      <c r="J246" s="46">
        <f>'[2]METAS SB'!J6</f>
        <v>344</v>
      </c>
      <c r="K246" s="26">
        <f t="shared" si="98"/>
        <v>0.4</v>
      </c>
      <c r="L246" s="27" t="str">
        <f t="shared" si="72"/>
        <v>BAJO</v>
      </c>
      <c r="M246" s="26">
        <v>0</v>
      </c>
      <c r="N246" s="27" t="str">
        <f t="shared" si="74"/>
        <v>MUY BAJO</v>
      </c>
      <c r="O246" s="26">
        <f t="shared" si="100"/>
        <v>0</v>
      </c>
      <c r="P246" s="27" t="str">
        <f t="shared" si="76"/>
        <v>MUY BAJO</v>
      </c>
      <c r="Q246" s="28">
        <f>+U246+T246</f>
        <v>4</v>
      </c>
      <c r="R246" s="28">
        <v>46</v>
      </c>
      <c r="S246" s="28">
        <f t="shared" si="102"/>
        <v>42</v>
      </c>
      <c r="T246" s="28">
        <v>0</v>
      </c>
      <c r="U246" s="28">
        <v>4</v>
      </c>
    </row>
    <row r="247" spans="1:21" ht="31.95" customHeight="1" x14ac:dyDescent="0.3">
      <c r="A247" s="54"/>
      <c r="B247" s="23" t="str">
        <f>'[2]METAS SB'!A7</f>
        <v>SB.PY.1.2. Atención Odontológica a Estudiantes</v>
      </c>
      <c r="C247" s="23"/>
      <c r="D247" s="24" t="str">
        <f>'[2]METAS SB'!E7</f>
        <v>GARZÓN</v>
      </c>
      <c r="E247" s="32" t="str">
        <f>'[2]METAS SB'!C7</f>
        <v>CONSULTAS</v>
      </c>
      <c r="F247" s="32">
        <f>+[1]SB!B10</f>
        <v>0</v>
      </c>
      <c r="G247" s="32">
        <f>+[1]SB!C10</f>
        <v>2580</v>
      </c>
      <c r="H247" s="32">
        <v>250</v>
      </c>
      <c r="I247" s="24">
        <f>+[1]SB!E10</f>
        <v>0</v>
      </c>
      <c r="J247" s="46">
        <f>'[2]METAS SB'!J7</f>
        <v>115</v>
      </c>
      <c r="K247" s="26">
        <f t="shared" si="98"/>
        <v>0.46</v>
      </c>
      <c r="L247" s="27" t="str">
        <f t="shared" si="72"/>
        <v>MEDIO</v>
      </c>
      <c r="M247" s="26">
        <f t="shared" si="99"/>
        <v>0.56521739130434778</v>
      </c>
      <c r="N247" s="27" t="str">
        <f t="shared" si="74"/>
        <v>MEDIO</v>
      </c>
      <c r="O247" s="26">
        <f t="shared" si="100"/>
        <v>0.26</v>
      </c>
      <c r="P247" s="27" t="str">
        <f t="shared" si="76"/>
        <v>BAJO</v>
      </c>
      <c r="Q247" s="28">
        <f t="shared" si="101"/>
        <v>13</v>
      </c>
      <c r="R247" s="28">
        <v>23</v>
      </c>
      <c r="S247" s="28">
        <f t="shared" si="102"/>
        <v>10</v>
      </c>
      <c r="T247" s="28">
        <v>4</v>
      </c>
      <c r="U247" s="28">
        <v>9</v>
      </c>
    </row>
    <row r="248" spans="1:21" ht="31.95" customHeight="1" x14ac:dyDescent="0.3">
      <c r="A248" s="54"/>
      <c r="B248" s="23" t="str">
        <f>'[2]METAS SB'!A8</f>
        <v>SB.PY.1.2. Atención Odontológica a Estudiantes</v>
      </c>
      <c r="C248" s="23"/>
      <c r="D248" s="24" t="str">
        <f>'[2]METAS SB'!E8</f>
        <v>LA PLATA</v>
      </c>
      <c r="E248" s="32" t="str">
        <f>'[2]METAS SB'!C8</f>
        <v>CONSULTAS</v>
      </c>
      <c r="F248" s="32">
        <f>+[1]SB!B11</f>
        <v>0</v>
      </c>
      <c r="G248" s="32">
        <f>+[1]SB!C11</f>
        <v>120</v>
      </c>
      <c r="H248" s="32">
        <v>250</v>
      </c>
      <c r="I248" s="24">
        <f>+[1]SB!E11</f>
        <v>0</v>
      </c>
      <c r="J248" s="46">
        <f>'[2]METAS SB'!J8</f>
        <v>82</v>
      </c>
      <c r="K248" s="55">
        <f t="shared" si="98"/>
        <v>0.32800000000000001</v>
      </c>
      <c r="L248" s="27" t="str">
        <f t="shared" si="72"/>
        <v>BAJO</v>
      </c>
      <c r="M248" s="26">
        <f t="shared" si="99"/>
        <v>0.56521739130434778</v>
      </c>
      <c r="N248" s="27" t="str">
        <f t="shared" si="74"/>
        <v>MEDIO</v>
      </c>
      <c r="O248" s="26">
        <f t="shared" si="100"/>
        <v>0.18539130434782608</v>
      </c>
      <c r="P248" s="27" t="str">
        <f t="shared" si="76"/>
        <v>MUY BAJO</v>
      </c>
      <c r="Q248" s="28">
        <f t="shared" si="101"/>
        <v>13</v>
      </c>
      <c r="R248" s="28">
        <v>23</v>
      </c>
      <c r="S248" s="28">
        <f t="shared" si="102"/>
        <v>10</v>
      </c>
      <c r="T248" s="28">
        <v>4</v>
      </c>
      <c r="U248" s="28">
        <v>9</v>
      </c>
    </row>
    <row r="249" spans="1:21" ht="31.95" customHeight="1" x14ac:dyDescent="0.3">
      <c r="A249" s="54"/>
      <c r="B249" s="23" t="str">
        <f>'[2]METAS SB'!A9</f>
        <v>SB.PY.1.2. Atención Odontológica a Estudiantes</v>
      </c>
      <c r="C249" s="23"/>
      <c r="D249" s="24" t="str">
        <f>'[2]METAS SB'!E9</f>
        <v>PITALITO</v>
      </c>
      <c r="E249" s="32" t="str">
        <f>'[2]METAS SB'!C9</f>
        <v>CONSULTAS</v>
      </c>
      <c r="F249" s="32">
        <f>+[1]SB!B12</f>
        <v>0</v>
      </c>
      <c r="G249" s="32">
        <f>+[1]SB!C12</f>
        <v>120</v>
      </c>
      <c r="H249" s="32">
        <v>250</v>
      </c>
      <c r="I249" s="24">
        <f>+[1]SB!E12</f>
        <v>0</v>
      </c>
      <c r="J249" s="46">
        <f>'[2]METAS SB'!J9</f>
        <v>78</v>
      </c>
      <c r="K249" s="55">
        <f t="shared" si="98"/>
        <v>0.312</v>
      </c>
      <c r="L249" s="27" t="str">
        <f t="shared" si="72"/>
        <v>BAJO</v>
      </c>
      <c r="M249" s="26">
        <f t="shared" si="99"/>
        <v>0.56521739130434778</v>
      </c>
      <c r="N249" s="27" t="str">
        <f t="shared" si="74"/>
        <v>MEDIO</v>
      </c>
      <c r="O249" s="26">
        <f t="shared" si="100"/>
        <v>0.17634782608695651</v>
      </c>
      <c r="P249" s="27" t="str">
        <f t="shared" si="76"/>
        <v>MUY BAJO</v>
      </c>
      <c r="Q249" s="28">
        <f t="shared" si="101"/>
        <v>13</v>
      </c>
      <c r="R249" s="28">
        <v>23</v>
      </c>
      <c r="S249" s="28">
        <f t="shared" si="102"/>
        <v>10</v>
      </c>
      <c r="T249" s="28">
        <v>4</v>
      </c>
      <c r="U249" s="28">
        <v>9</v>
      </c>
    </row>
    <row r="250" spans="1:21" ht="31.95" customHeight="1" x14ac:dyDescent="0.3">
      <c r="A250" s="54"/>
      <c r="B250" s="23" t="str">
        <f>'[2]METAS SB'!A10</f>
        <v>SB.PY.1.3. Atención Psicológico a Estudiantes</v>
      </c>
      <c r="C250" s="23"/>
      <c r="D250" s="24" t="str">
        <f>'[2]METAS SB'!E10</f>
        <v>NEIVA</v>
      </c>
      <c r="E250" s="32" t="str">
        <f>'[2]METAS SB'!C10</f>
        <v>CONSULTAS</v>
      </c>
      <c r="F250" s="32">
        <f>+[1]SB!B13</f>
        <v>0</v>
      </c>
      <c r="G250" s="32">
        <f>+[1]SB!C13</f>
        <v>120</v>
      </c>
      <c r="H250" s="32">
        <v>1100</v>
      </c>
      <c r="I250" s="24">
        <f>+[1]SB!E13</f>
        <v>0</v>
      </c>
      <c r="J250" s="46">
        <f>'[2]METAS SB'!J10</f>
        <v>1557</v>
      </c>
      <c r="K250" s="26">
        <f t="shared" si="98"/>
        <v>1.4154545454545455</v>
      </c>
      <c r="L250" s="27" t="str">
        <f t="shared" si="72"/>
        <v>MUY ALTO</v>
      </c>
      <c r="M250" s="26">
        <f t="shared" si="99"/>
        <v>0.47297297297297297</v>
      </c>
      <c r="N250" s="27" t="str">
        <f t="shared" si="74"/>
        <v>MEDIO</v>
      </c>
      <c r="O250" s="26">
        <f t="shared" si="100"/>
        <v>0.66947174447174451</v>
      </c>
      <c r="P250" s="27" t="str">
        <f t="shared" si="76"/>
        <v>ALTO</v>
      </c>
      <c r="Q250" s="28">
        <f t="shared" si="101"/>
        <v>35</v>
      </c>
      <c r="R250" s="28">
        <v>74</v>
      </c>
      <c r="S250" s="28">
        <f t="shared" si="102"/>
        <v>39</v>
      </c>
      <c r="T250" s="28">
        <v>12</v>
      </c>
      <c r="U250" s="28">
        <v>23</v>
      </c>
    </row>
    <row r="251" spans="1:21" ht="31.95" customHeight="1" x14ac:dyDescent="0.3">
      <c r="A251" s="54"/>
      <c r="B251" s="23" t="str">
        <f>'[2]METAS SB'!A11</f>
        <v>SB.PY.1.4. PyP - Promoción y prevención médica</v>
      </c>
      <c r="C251" s="23"/>
      <c r="D251" s="24" t="str">
        <f>'[2]METAS SB'!E11</f>
        <v>NEIVA</v>
      </c>
      <c r="E251" s="32" t="str">
        <f>'[2]METAS SB'!C11</f>
        <v>CAMPAÑAS</v>
      </c>
      <c r="F251" s="32">
        <f>+[1]SB!B14</f>
        <v>0</v>
      </c>
      <c r="G251" s="32">
        <f>+[1]SB!C14</f>
        <v>2970</v>
      </c>
      <c r="H251" s="32">
        <v>10</v>
      </c>
      <c r="I251" s="24">
        <f>+[1]SB!E14</f>
        <v>0</v>
      </c>
      <c r="J251" s="46">
        <f>'[2]METAS SB'!J11</f>
        <v>8</v>
      </c>
      <c r="K251" s="26">
        <f t="shared" si="98"/>
        <v>0.8</v>
      </c>
      <c r="L251" s="27" t="str">
        <f t="shared" si="72"/>
        <v>ALTO</v>
      </c>
      <c r="M251" s="26">
        <f t="shared" si="99"/>
        <v>0</v>
      </c>
      <c r="N251" s="27" t="str">
        <f t="shared" si="74"/>
        <v>MUY BAJO</v>
      </c>
      <c r="O251" s="26">
        <f t="shared" si="100"/>
        <v>0</v>
      </c>
      <c r="P251" s="27" t="str">
        <f t="shared" si="76"/>
        <v>MUY BAJO</v>
      </c>
      <c r="Q251" s="28">
        <f t="shared" si="101"/>
        <v>0</v>
      </c>
      <c r="R251" s="28">
        <v>10</v>
      </c>
      <c r="S251" s="28">
        <f t="shared" si="102"/>
        <v>10</v>
      </c>
      <c r="T251" s="28">
        <v>0</v>
      </c>
      <c r="U251" s="28">
        <v>0</v>
      </c>
    </row>
    <row r="252" spans="1:21" ht="31.95" customHeight="1" x14ac:dyDescent="0.3">
      <c r="A252" s="54"/>
      <c r="B252" s="23" t="str">
        <f>'[2]METAS SB'!A12</f>
        <v>SB.PY.1.4. PyP - Promoción y prevención médica</v>
      </c>
      <c r="C252" s="23"/>
      <c r="D252" s="24" t="str">
        <f>'[2]METAS SB'!E12</f>
        <v>GARZÓN</v>
      </c>
      <c r="E252" s="32" t="str">
        <f>'[2]METAS SB'!C12</f>
        <v>CAMPAÑAS</v>
      </c>
      <c r="F252" s="32">
        <f>+[1]SB!B15</f>
        <v>0</v>
      </c>
      <c r="G252" s="32">
        <f>+[1]SB!C15</f>
        <v>309</v>
      </c>
      <c r="H252" s="32">
        <v>10</v>
      </c>
      <c r="I252" s="24">
        <f>+[1]SB!E15</f>
        <v>0</v>
      </c>
      <c r="J252" s="46">
        <f>'[2]METAS SB'!J12</f>
        <v>2</v>
      </c>
      <c r="K252" s="26">
        <f t="shared" si="98"/>
        <v>0.2</v>
      </c>
      <c r="L252" s="27" t="str">
        <f t="shared" si="72"/>
        <v>MUY BAJO</v>
      </c>
      <c r="M252" s="26">
        <v>0</v>
      </c>
      <c r="N252" s="27" t="str">
        <f t="shared" si="74"/>
        <v>MUY BAJO</v>
      </c>
      <c r="O252" s="26">
        <f t="shared" si="100"/>
        <v>0</v>
      </c>
      <c r="P252" s="27" t="str">
        <f t="shared" si="76"/>
        <v>MUY BAJO</v>
      </c>
      <c r="Q252" s="28">
        <f t="shared" si="101"/>
        <v>0</v>
      </c>
      <c r="R252" s="28">
        <v>4</v>
      </c>
      <c r="S252" s="28">
        <f t="shared" si="102"/>
        <v>4</v>
      </c>
      <c r="T252" s="28">
        <v>0</v>
      </c>
      <c r="U252" s="28">
        <v>0</v>
      </c>
    </row>
    <row r="253" spans="1:21" ht="31.95" customHeight="1" x14ac:dyDescent="0.3">
      <c r="A253" s="54"/>
      <c r="B253" s="23" t="str">
        <f>'[2]METAS SB'!A13</f>
        <v>SB.PY.1.4. PyP - Promoción y prevención médica</v>
      </c>
      <c r="C253" s="23"/>
      <c r="D253" s="24" t="str">
        <f>'[2]METAS SB'!E13</f>
        <v>LA PLATA</v>
      </c>
      <c r="E253" s="32" t="str">
        <f>'[2]METAS SB'!C13</f>
        <v>CAMPAÑAS</v>
      </c>
      <c r="F253" s="32">
        <f>+[1]SB!B16</f>
        <v>0</v>
      </c>
      <c r="G253" s="32">
        <f>+[1]SB!C16</f>
        <v>309</v>
      </c>
      <c r="H253" s="32">
        <v>10</v>
      </c>
      <c r="I253" s="24">
        <f>+[1]SB!E16</f>
        <v>0</v>
      </c>
      <c r="J253" s="46">
        <f>'[2]METAS SB'!J13</f>
        <v>6</v>
      </c>
      <c r="K253" s="26">
        <f t="shared" si="98"/>
        <v>0.6</v>
      </c>
      <c r="L253" s="27" t="str">
        <f t="shared" si="72"/>
        <v>MEDIO</v>
      </c>
      <c r="M253" s="26">
        <v>0</v>
      </c>
      <c r="N253" s="27" t="str">
        <f t="shared" si="74"/>
        <v>MUY BAJO</v>
      </c>
      <c r="O253" s="26">
        <f t="shared" si="100"/>
        <v>0</v>
      </c>
      <c r="P253" s="27" t="str">
        <f t="shared" si="76"/>
        <v>MUY BAJO</v>
      </c>
      <c r="Q253" s="28">
        <f t="shared" si="101"/>
        <v>0</v>
      </c>
      <c r="R253" s="28">
        <v>4</v>
      </c>
      <c r="S253" s="28">
        <f t="shared" si="102"/>
        <v>4</v>
      </c>
      <c r="T253" s="28">
        <v>0</v>
      </c>
      <c r="U253" s="28">
        <v>0</v>
      </c>
    </row>
    <row r="254" spans="1:21" ht="31.95" customHeight="1" x14ac:dyDescent="0.3">
      <c r="A254" s="54"/>
      <c r="B254" s="23" t="str">
        <f>'[2]METAS SB'!A14</f>
        <v>SB.PY.1.4. PyP - Promoción y prevención médica</v>
      </c>
      <c r="C254" s="23"/>
      <c r="D254" s="24" t="str">
        <f>'[2]METAS SB'!E14</f>
        <v>PITALITO</v>
      </c>
      <c r="E254" s="32" t="str">
        <f>'[2]METAS SB'!C14</f>
        <v>CAMPAÑAS</v>
      </c>
      <c r="F254" s="32">
        <f>+[1]SB!B17</f>
        <v>0</v>
      </c>
      <c r="G254" s="32">
        <f>+[1]SB!C17</f>
        <v>312</v>
      </c>
      <c r="H254" s="32">
        <v>10</v>
      </c>
      <c r="I254" s="24">
        <f>+[1]SB!E17</f>
        <v>0</v>
      </c>
      <c r="J254" s="46">
        <f>'[2]METAS SB'!J14</f>
        <v>4</v>
      </c>
      <c r="K254" s="26">
        <f t="shared" si="98"/>
        <v>0.4</v>
      </c>
      <c r="L254" s="27" t="str">
        <f t="shared" si="72"/>
        <v>BAJO</v>
      </c>
      <c r="M254" s="26">
        <v>0</v>
      </c>
      <c r="N254" s="27" t="str">
        <f t="shared" si="74"/>
        <v>MUY BAJO</v>
      </c>
      <c r="O254" s="26">
        <f t="shared" si="100"/>
        <v>0</v>
      </c>
      <c r="P254" s="27" t="str">
        <f t="shared" si="76"/>
        <v>MUY BAJO</v>
      </c>
      <c r="Q254" s="28">
        <f t="shared" si="101"/>
        <v>0</v>
      </c>
      <c r="R254" s="28">
        <v>4</v>
      </c>
      <c r="S254" s="28">
        <f t="shared" si="102"/>
        <v>4</v>
      </c>
      <c r="T254" s="28">
        <v>0</v>
      </c>
      <c r="U254" s="28">
        <v>0</v>
      </c>
    </row>
    <row r="255" spans="1:21" ht="31.95" customHeight="1" x14ac:dyDescent="0.3">
      <c r="A255" s="54"/>
      <c r="B255" s="23" t="str">
        <f>'[2]METAS SB'!A15</f>
        <v>SB.PY.1.5. PyP - Promoción y Prevención odontológica</v>
      </c>
      <c r="C255" s="23"/>
      <c r="D255" s="24" t="str">
        <f>'[2]METAS SB'!E15</f>
        <v>NEIVA</v>
      </c>
      <c r="E255" s="32" t="str">
        <f>'[2]METAS SB'!C15</f>
        <v>CAMPAÑAS</v>
      </c>
      <c r="F255" s="32">
        <f>+[1]SB!B18</f>
        <v>1300</v>
      </c>
      <c r="G255" s="32">
        <f>+[1]SB!C18</f>
        <v>0</v>
      </c>
      <c r="H255" s="32">
        <v>10</v>
      </c>
      <c r="I255" s="24">
        <f>+[1]SB!E18</f>
        <v>0</v>
      </c>
      <c r="J255" s="46">
        <f>'[2]METAS SB'!J15</f>
        <v>9</v>
      </c>
      <c r="K255" s="26">
        <f t="shared" si="98"/>
        <v>0.9</v>
      </c>
      <c r="L255" s="27" t="str">
        <f t="shared" si="72"/>
        <v>MUY ALTO</v>
      </c>
      <c r="M255" s="26">
        <v>0</v>
      </c>
      <c r="N255" s="27" t="str">
        <f t="shared" si="74"/>
        <v>MUY BAJO</v>
      </c>
      <c r="O255" s="26">
        <f t="shared" si="100"/>
        <v>0</v>
      </c>
      <c r="P255" s="27" t="str">
        <f t="shared" si="76"/>
        <v>MUY BAJO</v>
      </c>
      <c r="Q255" s="28">
        <f t="shared" si="101"/>
        <v>0</v>
      </c>
      <c r="R255" s="28">
        <v>10</v>
      </c>
      <c r="S255" s="28">
        <f t="shared" si="102"/>
        <v>10</v>
      </c>
      <c r="T255" s="28">
        <v>0</v>
      </c>
      <c r="U255" s="28">
        <v>0</v>
      </c>
    </row>
    <row r="256" spans="1:21" ht="31.95" customHeight="1" x14ac:dyDescent="0.3">
      <c r="A256" s="54"/>
      <c r="B256" s="23" t="str">
        <f>'[2]METAS SB'!A16</f>
        <v>SB.PY.1.5. PyP - Promoción y Prevención odontológica</v>
      </c>
      <c r="C256" s="23"/>
      <c r="D256" s="24" t="str">
        <f>'[2]METAS SB'!E16</f>
        <v>GARZÓN</v>
      </c>
      <c r="E256" s="32" t="str">
        <f>'[2]METAS SB'!C16</f>
        <v>CAMPAÑAS</v>
      </c>
      <c r="F256" s="32">
        <f>+[1]SB!B19</f>
        <v>0</v>
      </c>
      <c r="G256" s="32">
        <f>+[1]SB!C19</f>
        <v>15</v>
      </c>
      <c r="H256" s="32">
        <v>10</v>
      </c>
      <c r="I256" s="24">
        <f>+[1]SB!E19</f>
        <v>0</v>
      </c>
      <c r="J256" s="46">
        <f>'[2]METAS SB'!J16</f>
        <v>6</v>
      </c>
      <c r="K256" s="55">
        <f t="shared" si="98"/>
        <v>0.6</v>
      </c>
      <c r="L256" s="27" t="str">
        <f t="shared" si="72"/>
        <v>MEDIO</v>
      </c>
      <c r="M256" s="26">
        <f t="shared" si="99"/>
        <v>0</v>
      </c>
      <c r="N256" s="27" t="str">
        <f t="shared" si="74"/>
        <v>MUY BAJO</v>
      </c>
      <c r="O256" s="26">
        <f t="shared" si="100"/>
        <v>0</v>
      </c>
      <c r="P256" s="27" t="str">
        <f t="shared" si="76"/>
        <v>MUY BAJO</v>
      </c>
      <c r="Q256" s="28">
        <f t="shared" si="101"/>
        <v>0</v>
      </c>
      <c r="R256" s="28">
        <v>3</v>
      </c>
      <c r="S256" s="28">
        <f t="shared" si="102"/>
        <v>3</v>
      </c>
      <c r="T256" s="28">
        <v>0</v>
      </c>
      <c r="U256" s="28">
        <v>0</v>
      </c>
    </row>
    <row r="257" spans="1:21" ht="31.95" customHeight="1" x14ac:dyDescent="0.3">
      <c r="A257" s="54"/>
      <c r="B257" s="23" t="str">
        <f>'[2]METAS SB'!A17</f>
        <v>SB.PY.1.5. PyP - Promoción y Prevención odontológica</v>
      </c>
      <c r="C257" s="23"/>
      <c r="D257" s="24" t="str">
        <f>'[2]METAS SB'!E17</f>
        <v>LA PLATA</v>
      </c>
      <c r="E257" s="32" t="str">
        <f>'[2]METAS SB'!C17</f>
        <v>CAMPAÑAS</v>
      </c>
      <c r="F257" s="32">
        <f>+[1]SB!B20</f>
        <v>0</v>
      </c>
      <c r="G257" s="32">
        <f>+[1]SB!C20</f>
        <v>15</v>
      </c>
      <c r="H257" s="32">
        <v>10</v>
      </c>
      <c r="I257" s="24">
        <f>+[1]SB!E20</f>
        <v>0</v>
      </c>
      <c r="J257" s="46">
        <f>'[2]METAS SB'!J17</f>
        <v>7</v>
      </c>
      <c r="K257" s="26">
        <f t="shared" si="98"/>
        <v>0.7</v>
      </c>
      <c r="L257" s="27" t="str">
        <f t="shared" si="72"/>
        <v>ALTO</v>
      </c>
      <c r="M257" s="26">
        <f t="shared" si="99"/>
        <v>0</v>
      </c>
      <c r="N257" s="27" t="str">
        <f t="shared" si="74"/>
        <v>MUY BAJO</v>
      </c>
      <c r="O257" s="26">
        <f t="shared" si="100"/>
        <v>0</v>
      </c>
      <c r="P257" s="27" t="str">
        <f t="shared" si="76"/>
        <v>MUY BAJO</v>
      </c>
      <c r="Q257" s="28">
        <f t="shared" si="101"/>
        <v>0</v>
      </c>
      <c r="R257" s="28">
        <v>3</v>
      </c>
      <c r="S257" s="28">
        <f t="shared" si="102"/>
        <v>3</v>
      </c>
      <c r="T257" s="28">
        <v>0</v>
      </c>
      <c r="U257" s="28">
        <v>0</v>
      </c>
    </row>
    <row r="258" spans="1:21" ht="31.95" customHeight="1" x14ac:dyDescent="0.3">
      <c r="A258" s="54"/>
      <c r="B258" s="23" t="str">
        <f>'[2]METAS SB'!A18</f>
        <v>SB.PY.1.5. PyP - Promoción y Prevención odontológica</v>
      </c>
      <c r="C258" s="23"/>
      <c r="D258" s="24" t="str">
        <f>'[2]METAS SB'!E18</f>
        <v>PITALITO</v>
      </c>
      <c r="E258" s="32" t="str">
        <f>'[2]METAS SB'!C18</f>
        <v>CAMPAÑAS</v>
      </c>
      <c r="F258" s="32">
        <f>+[1]SB!B21</f>
        <v>0</v>
      </c>
      <c r="G258" s="32">
        <f>+[1]SB!C21</f>
        <v>15</v>
      </c>
      <c r="H258" s="32">
        <v>10</v>
      </c>
      <c r="I258" s="24">
        <f>+[1]SB!E21</f>
        <v>0</v>
      </c>
      <c r="J258" s="46">
        <f>'[2]METAS SB'!J18</f>
        <v>6</v>
      </c>
      <c r="K258" s="55">
        <f t="shared" si="98"/>
        <v>0.6</v>
      </c>
      <c r="L258" s="27" t="str">
        <f t="shared" si="72"/>
        <v>MEDIO</v>
      </c>
      <c r="M258" s="26">
        <f t="shared" si="99"/>
        <v>0</v>
      </c>
      <c r="N258" s="27" t="str">
        <f t="shared" si="74"/>
        <v>MUY BAJO</v>
      </c>
      <c r="O258" s="26">
        <f t="shared" si="100"/>
        <v>0</v>
      </c>
      <c r="P258" s="27" t="str">
        <f t="shared" si="76"/>
        <v>MUY BAJO</v>
      </c>
      <c r="Q258" s="28">
        <f t="shared" si="101"/>
        <v>0</v>
      </c>
      <c r="R258" s="28">
        <v>3</v>
      </c>
      <c r="S258" s="28">
        <f t="shared" si="102"/>
        <v>3</v>
      </c>
      <c r="T258" s="28">
        <v>0</v>
      </c>
      <c r="U258" s="28">
        <v>0</v>
      </c>
    </row>
    <row r="259" spans="1:21" ht="45.75" customHeight="1" x14ac:dyDescent="0.3">
      <c r="A259" s="54"/>
      <c r="B259" s="23" t="str">
        <f>'[2]METAS SB'!A19</f>
        <v>SB.PY.1.6. PyP - Promoción y prevención sicológica en Población Vulnerable</v>
      </c>
      <c r="C259" s="23"/>
      <c r="D259" s="24" t="str">
        <f>'[2]METAS SB'!E19</f>
        <v>NEIVA</v>
      </c>
      <c r="E259" s="32" t="str">
        <f>'[2]METAS SB'!C19</f>
        <v>CAMPAÑAS</v>
      </c>
      <c r="F259" s="32">
        <f>+[1]SB!B22</f>
        <v>0</v>
      </c>
      <c r="G259" s="32">
        <f>+[1]SB!C22</f>
        <v>15</v>
      </c>
      <c r="H259" s="32">
        <v>6</v>
      </c>
      <c r="I259" s="24">
        <f>+[1]SB!E22</f>
        <v>0</v>
      </c>
      <c r="J259" s="46">
        <f>'[2]METAS SB'!J19</f>
        <v>8</v>
      </c>
      <c r="K259" s="55">
        <f t="shared" si="98"/>
        <v>1.3333333333333333</v>
      </c>
      <c r="L259" s="27" t="str">
        <f t="shared" si="72"/>
        <v>MUY ALTO</v>
      </c>
      <c r="M259" s="26">
        <f t="shared" si="99"/>
        <v>0.39130434782608697</v>
      </c>
      <c r="N259" s="27" t="str">
        <f t="shared" si="74"/>
        <v>BAJO</v>
      </c>
      <c r="O259" s="26">
        <f t="shared" si="100"/>
        <v>0.52173913043478259</v>
      </c>
      <c r="P259" s="27" t="str">
        <f t="shared" si="76"/>
        <v>MEDIO</v>
      </c>
      <c r="Q259" s="28">
        <f t="shared" si="101"/>
        <v>9</v>
      </c>
      <c r="R259" s="28">
        <v>23</v>
      </c>
      <c r="S259" s="28">
        <f t="shared" si="102"/>
        <v>14</v>
      </c>
      <c r="T259" s="28">
        <v>2</v>
      </c>
      <c r="U259" s="28">
        <v>7</v>
      </c>
    </row>
    <row r="260" spans="1:21" ht="47.25" customHeight="1" x14ac:dyDescent="0.3">
      <c r="A260" s="54"/>
      <c r="B260" s="23" t="str">
        <f>'[2]METAS SB'!A20</f>
        <v>SB.PY.1.6. PyP - Promoción y prevención sicológica en Población Vulnerable</v>
      </c>
      <c r="C260" s="23"/>
      <c r="D260" s="24" t="str">
        <f>'[2]METAS SB'!E20</f>
        <v>GARZÓN</v>
      </c>
      <c r="E260" s="32" t="str">
        <f>'[2]METAS SB'!C20</f>
        <v>CAMPAÑAS</v>
      </c>
      <c r="F260" s="32">
        <f>+[1]SB!B23</f>
        <v>20</v>
      </c>
      <c r="G260" s="32">
        <f>+[1]SB!C23</f>
        <v>0</v>
      </c>
      <c r="H260" s="32">
        <v>6</v>
      </c>
      <c r="I260" s="24">
        <f>+[1]SB!E23</f>
        <v>0</v>
      </c>
      <c r="J260" s="46">
        <f>'[2]METAS SB'!J20</f>
        <v>4</v>
      </c>
      <c r="K260" s="55">
        <f t="shared" si="98"/>
        <v>0.66666666666666663</v>
      </c>
      <c r="L260" s="27" t="str">
        <f t="shared" si="72"/>
        <v>ALTO</v>
      </c>
      <c r="M260" s="26">
        <f t="shared" si="99"/>
        <v>0</v>
      </c>
      <c r="N260" s="27" t="str">
        <f t="shared" si="74"/>
        <v>MUY BAJO</v>
      </c>
      <c r="O260" s="26">
        <f t="shared" si="100"/>
        <v>0</v>
      </c>
      <c r="P260" s="27" t="str">
        <f t="shared" si="76"/>
        <v>MUY BAJO</v>
      </c>
      <c r="Q260" s="28">
        <f t="shared" si="101"/>
        <v>0</v>
      </c>
      <c r="R260" s="28">
        <v>6</v>
      </c>
      <c r="S260" s="28">
        <f t="shared" si="102"/>
        <v>6</v>
      </c>
      <c r="T260" s="28">
        <v>0</v>
      </c>
      <c r="U260" s="28">
        <v>0</v>
      </c>
    </row>
    <row r="261" spans="1:21" ht="43.8" customHeight="1" x14ac:dyDescent="0.3">
      <c r="A261" s="54"/>
      <c r="B261" s="23" t="str">
        <f>'[2]METAS SB'!A21</f>
        <v>SB.PY.1.6. PyP - Promoción y prevención sicológica en Población Vulnerable</v>
      </c>
      <c r="C261" s="23"/>
      <c r="D261" s="24" t="str">
        <f>'[2]METAS SB'!E21</f>
        <v>LA PLATA</v>
      </c>
      <c r="E261" s="32" t="str">
        <f>'[2]METAS SB'!C21</f>
        <v>CAMPAÑAS</v>
      </c>
      <c r="F261" s="32">
        <f>+[1]SB!B24</f>
        <v>0</v>
      </c>
      <c r="G261" s="32">
        <f>+[1]SB!C24</f>
        <v>15</v>
      </c>
      <c r="H261" s="32">
        <v>6</v>
      </c>
      <c r="I261" s="24">
        <f>+[1]SB!E24</f>
        <v>0</v>
      </c>
      <c r="J261" s="46">
        <f>'[2]METAS SB'!J21</f>
        <v>5</v>
      </c>
      <c r="K261" s="55">
        <f t="shared" si="98"/>
        <v>0.83333333333333337</v>
      </c>
      <c r="L261" s="27" t="str">
        <f t="shared" si="72"/>
        <v>MUY ALTO</v>
      </c>
      <c r="M261" s="26">
        <f t="shared" si="99"/>
        <v>0</v>
      </c>
      <c r="N261" s="27" t="str">
        <f t="shared" si="74"/>
        <v>MUY BAJO</v>
      </c>
      <c r="O261" s="26">
        <f t="shared" si="100"/>
        <v>0</v>
      </c>
      <c r="P261" s="27" t="str">
        <f t="shared" si="76"/>
        <v>MUY BAJO</v>
      </c>
      <c r="Q261" s="28">
        <f t="shared" si="101"/>
        <v>0</v>
      </c>
      <c r="R261" s="28">
        <v>6</v>
      </c>
      <c r="S261" s="28">
        <f t="shared" si="102"/>
        <v>6</v>
      </c>
      <c r="T261" s="28">
        <v>0</v>
      </c>
      <c r="U261" s="28">
        <v>0</v>
      </c>
    </row>
    <row r="262" spans="1:21" ht="45.75" customHeight="1" x14ac:dyDescent="0.3">
      <c r="A262" s="54"/>
      <c r="B262" s="23" t="str">
        <f>'[2]METAS SB'!A22</f>
        <v>SB.PY.1.6. PyP - Promoción y prevención sicológica en Población Vulnerable</v>
      </c>
      <c r="C262" s="23"/>
      <c r="D262" s="24" t="str">
        <f>'[2]METAS SB'!E22</f>
        <v>PITALITO</v>
      </c>
      <c r="E262" s="32" t="str">
        <f>'[2]METAS SB'!C22</f>
        <v>CAMPAÑAS</v>
      </c>
      <c r="F262" s="32">
        <f>+[1]SB!B25</f>
        <v>0</v>
      </c>
      <c r="G262" s="32">
        <f>+[1]SB!C25</f>
        <v>15</v>
      </c>
      <c r="H262" s="32">
        <v>6</v>
      </c>
      <c r="I262" s="24">
        <f>+[1]SB!E25</f>
        <v>0</v>
      </c>
      <c r="J262" s="46">
        <f>'[2]METAS SB'!J22</f>
        <v>3</v>
      </c>
      <c r="K262" s="55">
        <f t="shared" si="98"/>
        <v>0.5</v>
      </c>
      <c r="L262" s="27" t="str">
        <f t="shared" si="72"/>
        <v>MEDIO</v>
      </c>
      <c r="M262" s="26">
        <f t="shared" si="99"/>
        <v>0</v>
      </c>
      <c r="N262" s="27" t="str">
        <f t="shared" si="74"/>
        <v>MUY BAJO</v>
      </c>
      <c r="O262" s="26">
        <f t="shared" si="100"/>
        <v>0</v>
      </c>
      <c r="P262" s="27" t="str">
        <f t="shared" si="76"/>
        <v>MUY BAJO</v>
      </c>
      <c r="Q262" s="28">
        <f t="shared" si="101"/>
        <v>0</v>
      </c>
      <c r="R262" s="28">
        <v>6</v>
      </c>
      <c r="S262" s="28">
        <f t="shared" si="102"/>
        <v>6</v>
      </c>
      <c r="T262" s="28">
        <v>0</v>
      </c>
      <c r="U262" s="28">
        <v>0</v>
      </c>
    </row>
    <row r="263" spans="1:21" ht="45.75" customHeight="1" x14ac:dyDescent="0.3">
      <c r="A263" s="54"/>
      <c r="B263" s="23" t="str">
        <f>'[2]METAS SB'!A23</f>
        <v>SB.PY.1.7. Formación sanologica para la comunidad universitaria --USCO SALUDABLE--</v>
      </c>
      <c r="C263" s="23"/>
      <c r="D263" s="24" t="str">
        <f>'[2]METAS SB'!E23</f>
        <v>NEIVA</v>
      </c>
      <c r="E263" s="32" t="str">
        <f>'[2]METAS SB'!C23</f>
        <v>ASISTENTES</v>
      </c>
      <c r="F263" s="32">
        <f>+[1]SB!B26</f>
        <v>0</v>
      </c>
      <c r="G263" s="32">
        <f>+[1]SB!C26</f>
        <v>15</v>
      </c>
      <c r="H263" s="32">
        <v>5694</v>
      </c>
      <c r="I263" s="24">
        <f>+[1]SB!E26</f>
        <v>0</v>
      </c>
      <c r="J263" s="46">
        <f>'[2]METAS SB'!J23</f>
        <v>7279</v>
      </c>
      <c r="K263" s="55">
        <f t="shared" si="98"/>
        <v>1.2783631893220935</v>
      </c>
      <c r="L263" s="27" t="str">
        <f t="shared" si="72"/>
        <v>MUY ALTO</v>
      </c>
      <c r="M263" s="26">
        <f t="shared" si="99"/>
        <v>0.61176470588235299</v>
      </c>
      <c r="N263" s="27" t="str">
        <f t="shared" si="74"/>
        <v>ALTO</v>
      </c>
      <c r="O263" s="26">
        <f t="shared" si="100"/>
        <v>0.78205748052645729</v>
      </c>
      <c r="P263" s="27" t="str">
        <f t="shared" si="76"/>
        <v>ALTO</v>
      </c>
      <c r="Q263" s="28">
        <f t="shared" si="101"/>
        <v>104</v>
      </c>
      <c r="R263" s="28">
        <v>170</v>
      </c>
      <c r="S263" s="28">
        <f t="shared" si="102"/>
        <v>66</v>
      </c>
      <c r="T263" s="28">
        <v>47</v>
      </c>
      <c r="U263" s="28">
        <v>57</v>
      </c>
    </row>
    <row r="264" spans="1:21" ht="47.25" customHeight="1" x14ac:dyDescent="0.3">
      <c r="A264" s="54"/>
      <c r="B264" s="23" t="str">
        <f>'[2]METAS SB'!A24</f>
        <v>SB.PY.1.7. Formación sanologica para la comunidad universitaria --USCO SALUDABLE--</v>
      </c>
      <c r="C264" s="23"/>
      <c r="D264" s="24" t="str">
        <f>'[2]METAS SB'!E24</f>
        <v>GARZÓN</v>
      </c>
      <c r="E264" s="32" t="str">
        <f>'[2]METAS SB'!C24</f>
        <v>ASISTENTES</v>
      </c>
      <c r="F264" s="32">
        <f>+[1]SB!B27</f>
        <v>0</v>
      </c>
      <c r="G264" s="32">
        <f>+[1]SB!C27</f>
        <v>15</v>
      </c>
      <c r="H264" s="32">
        <v>300</v>
      </c>
      <c r="I264" s="24">
        <f>+[1]SB!E27</f>
        <v>0</v>
      </c>
      <c r="J264" s="46">
        <f>'[2]METAS SB'!J24</f>
        <v>263</v>
      </c>
      <c r="K264" s="55">
        <f t="shared" si="98"/>
        <v>0.87666666666666671</v>
      </c>
      <c r="L264" s="27" t="str">
        <f t="shared" si="72"/>
        <v>MUY ALTO</v>
      </c>
      <c r="M264" s="26">
        <f t="shared" si="99"/>
        <v>0</v>
      </c>
      <c r="N264" s="27" t="str">
        <f t="shared" si="74"/>
        <v>MUY BAJO</v>
      </c>
      <c r="O264" s="26">
        <f t="shared" si="100"/>
        <v>0</v>
      </c>
      <c r="P264" s="27" t="str">
        <f t="shared" si="76"/>
        <v>MUY BAJO</v>
      </c>
      <c r="Q264" s="28">
        <f t="shared" si="101"/>
        <v>0</v>
      </c>
      <c r="R264" s="28">
        <v>10</v>
      </c>
      <c r="S264" s="28">
        <f t="shared" si="102"/>
        <v>10</v>
      </c>
      <c r="T264" s="28">
        <v>0</v>
      </c>
      <c r="U264" s="28">
        <v>0</v>
      </c>
    </row>
    <row r="265" spans="1:21" ht="44.25" customHeight="1" x14ac:dyDescent="0.3">
      <c r="A265" s="54"/>
      <c r="B265" s="23" t="str">
        <f>'[2]METAS SB'!A25</f>
        <v>SB.PY.1.7. Formación sanologica para la comunidad universitaria --USCO SALUDABLE--</v>
      </c>
      <c r="C265" s="23"/>
      <c r="D265" s="24" t="str">
        <f>'[2]METAS SB'!E25</f>
        <v>LA PLATA</v>
      </c>
      <c r="E265" s="32" t="str">
        <f>'[2]METAS SB'!C25</f>
        <v>ASISTENTES</v>
      </c>
      <c r="F265" s="32">
        <f>+[1]SB!B28</f>
        <v>20</v>
      </c>
      <c r="G265" s="32">
        <f>+[1]SB!C28</f>
        <v>0</v>
      </c>
      <c r="H265" s="32">
        <v>300</v>
      </c>
      <c r="I265" s="24">
        <f>+[1]SB!E28</f>
        <v>0</v>
      </c>
      <c r="J265" s="46">
        <f>'[2]METAS SB'!J25</f>
        <v>137</v>
      </c>
      <c r="K265" s="55">
        <f t="shared" si="98"/>
        <v>0.45666666666666667</v>
      </c>
      <c r="L265" s="27" t="str">
        <f t="shared" si="72"/>
        <v>MEDIO</v>
      </c>
      <c r="M265" s="26">
        <f t="shared" si="99"/>
        <v>0</v>
      </c>
      <c r="N265" s="27" t="str">
        <f t="shared" si="74"/>
        <v>MUY BAJO</v>
      </c>
      <c r="O265" s="26">
        <f t="shared" si="100"/>
        <v>0</v>
      </c>
      <c r="P265" s="27" t="str">
        <f t="shared" si="76"/>
        <v>MUY BAJO</v>
      </c>
      <c r="Q265" s="28">
        <f t="shared" si="101"/>
        <v>0</v>
      </c>
      <c r="R265" s="28">
        <v>10</v>
      </c>
      <c r="S265" s="28">
        <f t="shared" si="102"/>
        <v>10</v>
      </c>
      <c r="T265" s="28">
        <v>0</v>
      </c>
      <c r="U265" s="28">
        <v>0</v>
      </c>
    </row>
    <row r="266" spans="1:21" ht="47.4" customHeight="1" x14ac:dyDescent="0.3">
      <c r="A266" s="54"/>
      <c r="B266" s="23" t="str">
        <f>'[2]METAS SB'!A26</f>
        <v>SB.PY.1.7. Formación sanologica para la comunidad universitaria --USCO SALUDABLE--</v>
      </c>
      <c r="C266" s="23"/>
      <c r="D266" s="24" t="str">
        <f>'[2]METAS SB'!E26</f>
        <v>PITALITO</v>
      </c>
      <c r="E266" s="32" t="str">
        <f>'[2]METAS SB'!C26</f>
        <v>ASISTENTES</v>
      </c>
      <c r="F266" s="32">
        <f>+[1]SB!B29</f>
        <v>0</v>
      </c>
      <c r="G266" s="32">
        <f>+[1]SB!C29</f>
        <v>30</v>
      </c>
      <c r="H266" s="32">
        <v>400</v>
      </c>
      <c r="I266" s="24">
        <f>+[1]SB!E29</f>
        <v>0</v>
      </c>
      <c r="J266" s="46">
        <f>'[2]METAS SB'!J26</f>
        <v>388</v>
      </c>
      <c r="K266" s="55">
        <f t="shared" si="98"/>
        <v>0.97</v>
      </c>
      <c r="L266" s="27" t="str">
        <f t="shared" si="72"/>
        <v>MUY ALTO</v>
      </c>
      <c r="M266" s="26">
        <f t="shared" si="99"/>
        <v>0</v>
      </c>
      <c r="N266" s="27" t="str">
        <f t="shared" si="74"/>
        <v>MUY BAJO</v>
      </c>
      <c r="O266" s="26">
        <f t="shared" si="100"/>
        <v>0</v>
      </c>
      <c r="P266" s="27" t="str">
        <f t="shared" si="76"/>
        <v>MUY BAJO</v>
      </c>
      <c r="Q266" s="28">
        <f t="shared" si="101"/>
        <v>0</v>
      </c>
      <c r="R266" s="28">
        <v>17</v>
      </c>
      <c r="S266" s="28">
        <f t="shared" si="102"/>
        <v>17</v>
      </c>
      <c r="T266" s="28">
        <v>0</v>
      </c>
      <c r="U266" s="28">
        <v>0</v>
      </c>
    </row>
    <row r="267" spans="1:21" ht="28.2" customHeight="1" thickBot="1" x14ac:dyDescent="0.35">
      <c r="A267" s="54"/>
      <c r="B267" s="33" t="s">
        <v>47</v>
      </c>
      <c r="C267" s="33"/>
      <c r="D267" s="34"/>
      <c r="E267" s="34"/>
      <c r="F267" s="34"/>
      <c r="G267" s="34"/>
      <c r="H267" s="34"/>
      <c r="I267" s="34"/>
      <c r="J267" s="34"/>
      <c r="K267" s="35">
        <f>AVERAGE(K242:K266)</f>
        <v>0.65750604272439883</v>
      </c>
      <c r="L267" s="27" t="str">
        <f t="shared" si="72"/>
        <v>ALTO</v>
      </c>
      <c r="M267" s="35">
        <f>AVERAGE(M242:M266)</f>
        <v>0.16929201044802064</v>
      </c>
      <c r="N267" s="27" t="str">
        <f t="shared" si="74"/>
        <v>MUY BAJO</v>
      </c>
      <c r="O267" s="35">
        <f>AVERAGE(O242:O266)</f>
        <v>0.12336706711147835</v>
      </c>
      <c r="P267" s="27" t="str">
        <f t="shared" si="76"/>
        <v>MUY BAJO</v>
      </c>
      <c r="Q267" s="36">
        <f>SUM(Q242:Q266)</f>
        <v>255</v>
      </c>
      <c r="R267" s="36">
        <f>SUM(R242:R266)</f>
        <v>706</v>
      </c>
      <c r="S267" s="36">
        <f>SUM(S242:S266)</f>
        <v>451</v>
      </c>
      <c r="T267" s="36">
        <f>SUM(T242:T266)</f>
        <v>94</v>
      </c>
      <c r="U267" s="36">
        <f>SUM(U242:U266)</f>
        <v>161</v>
      </c>
    </row>
    <row r="268" spans="1:21" ht="28.2" customHeight="1" x14ac:dyDescent="0.3">
      <c r="A268" s="54"/>
      <c r="B268" s="23" t="str">
        <f>'[2]METAS SB'!A27</f>
        <v>SB.PY.2.1. Formación Deportiva en las diferentes disciplinas.</v>
      </c>
      <c r="C268" s="23"/>
      <c r="D268" s="24" t="str">
        <f>'[2]METAS SB'!E27</f>
        <v>NEIVA</v>
      </c>
      <c r="E268" s="32" t="str">
        <f>'[2]METAS SB'!C27</f>
        <v>EVENTOS</v>
      </c>
      <c r="F268" s="32">
        <f>+[1]SB!B45</f>
        <v>0</v>
      </c>
      <c r="G268" s="32">
        <f>+[1]SB!C45</f>
        <v>48</v>
      </c>
      <c r="H268" s="24">
        <v>16</v>
      </c>
      <c r="I268" s="24">
        <f>+[1]SB!E45</f>
        <v>0</v>
      </c>
      <c r="J268" s="46">
        <f>'[2]METAS SB'!J27</f>
        <v>34</v>
      </c>
      <c r="K268" s="26">
        <f t="shared" ref="K268:K279" si="103">+J268/H268</f>
        <v>2.125</v>
      </c>
      <c r="L268" s="27" t="str">
        <f t="shared" si="72"/>
        <v>MUY ALTO</v>
      </c>
      <c r="M268" s="26">
        <f t="shared" ref="M268:M278" si="104">+Q268/R268</f>
        <v>0.64736842105263159</v>
      </c>
      <c r="N268" s="27" t="str">
        <f t="shared" si="74"/>
        <v>ALTO</v>
      </c>
      <c r="O268" s="26">
        <f t="shared" ref="O268:O279" si="105">+K268*M268</f>
        <v>1.3756578947368421</v>
      </c>
      <c r="P268" s="27" t="str">
        <f t="shared" si="76"/>
        <v>MUY ALTO</v>
      </c>
      <c r="Q268" s="28">
        <f t="shared" ref="Q268:Q279" si="106">+U268+T268</f>
        <v>123</v>
      </c>
      <c r="R268" s="28">
        <v>190</v>
      </c>
      <c r="S268" s="28">
        <f t="shared" ref="S268:S279" si="107">+R268-Q268</f>
        <v>67</v>
      </c>
      <c r="T268" s="28">
        <v>36</v>
      </c>
      <c r="U268" s="28">
        <v>87</v>
      </c>
    </row>
    <row r="269" spans="1:21" ht="28.2" customHeight="1" x14ac:dyDescent="0.3">
      <c r="A269" s="54"/>
      <c r="B269" s="23" t="str">
        <f>'[2]METAS SB'!A28</f>
        <v>SB.PY.2.1. Formación Deportiva en las diferentes disciplinas.</v>
      </c>
      <c r="C269" s="23"/>
      <c r="D269" s="24" t="str">
        <f>'[2]METAS SB'!E28</f>
        <v>GARZÓN</v>
      </c>
      <c r="E269" s="32" t="str">
        <f>'[2]METAS SB'!C28</f>
        <v>EVENTOS</v>
      </c>
      <c r="F269" s="32">
        <f>+[1]SB!B46</f>
        <v>0</v>
      </c>
      <c r="G269" s="32">
        <f>+[1]SB!C46</f>
        <v>17</v>
      </c>
      <c r="H269" s="24">
        <v>7</v>
      </c>
      <c r="I269" s="24">
        <f>+[1]SB!E46</f>
        <v>0</v>
      </c>
      <c r="J269" s="46">
        <f>'[2]METAS SB'!J28</f>
        <v>7</v>
      </c>
      <c r="K269" s="26">
        <f t="shared" si="103"/>
        <v>1</v>
      </c>
      <c r="L269" s="27" t="str">
        <f t="shared" si="72"/>
        <v>MUY ALTO</v>
      </c>
      <c r="M269" s="26">
        <f t="shared" si="104"/>
        <v>0.17647058823529413</v>
      </c>
      <c r="N269" s="27" t="str">
        <f t="shared" si="74"/>
        <v>MUY BAJO</v>
      </c>
      <c r="O269" s="26">
        <f t="shared" si="105"/>
        <v>0.17647058823529413</v>
      </c>
      <c r="P269" s="27" t="str">
        <f t="shared" si="76"/>
        <v>MUY BAJO</v>
      </c>
      <c r="Q269" s="28">
        <f t="shared" si="106"/>
        <v>3</v>
      </c>
      <c r="R269" s="28">
        <v>17</v>
      </c>
      <c r="S269" s="28">
        <f t="shared" si="107"/>
        <v>14</v>
      </c>
      <c r="T269" s="28">
        <v>3</v>
      </c>
      <c r="U269" s="28">
        <v>0</v>
      </c>
    </row>
    <row r="270" spans="1:21" ht="28.2" customHeight="1" x14ac:dyDescent="0.3">
      <c r="A270" s="54"/>
      <c r="B270" s="23" t="str">
        <f>'[2]METAS SB'!A29</f>
        <v>SB.PY.2.1. Formación Deportiva en las diferentes disciplinas.</v>
      </c>
      <c r="C270" s="23"/>
      <c r="D270" s="24" t="str">
        <f>'[2]METAS SB'!E29</f>
        <v>LA PLATA</v>
      </c>
      <c r="E270" s="32" t="str">
        <f>'[2]METAS SB'!C29</f>
        <v>EVENTOS</v>
      </c>
      <c r="F270" s="32">
        <f>+[1]SB!B47</f>
        <v>0</v>
      </c>
      <c r="G270" s="32">
        <f>+[1]SB!C47</f>
        <v>16</v>
      </c>
      <c r="H270" s="24">
        <v>5</v>
      </c>
      <c r="I270" s="24">
        <f>+[1]SB!E47</f>
        <v>0</v>
      </c>
      <c r="J270" s="46">
        <f>'[2]METAS SB'!J29</f>
        <v>5</v>
      </c>
      <c r="K270" s="26">
        <f t="shared" si="103"/>
        <v>1</v>
      </c>
      <c r="L270" s="27" t="str">
        <f t="shared" si="72"/>
        <v>MUY ALTO</v>
      </c>
      <c r="M270" s="26">
        <f t="shared" si="104"/>
        <v>0.23529411764705882</v>
      </c>
      <c r="N270" s="27" t="str">
        <f t="shared" si="74"/>
        <v>BAJO</v>
      </c>
      <c r="O270" s="26">
        <f t="shared" si="105"/>
        <v>0.23529411764705882</v>
      </c>
      <c r="P270" s="27" t="str">
        <f t="shared" si="76"/>
        <v>BAJO</v>
      </c>
      <c r="Q270" s="28">
        <f t="shared" si="106"/>
        <v>4</v>
      </c>
      <c r="R270" s="28">
        <v>17</v>
      </c>
      <c r="S270" s="28">
        <f t="shared" si="107"/>
        <v>13</v>
      </c>
      <c r="T270" s="28">
        <v>4</v>
      </c>
      <c r="U270" s="28">
        <v>0</v>
      </c>
    </row>
    <row r="271" spans="1:21" ht="28.2" customHeight="1" x14ac:dyDescent="0.3">
      <c r="A271" s="54"/>
      <c r="B271" s="23" t="str">
        <f>'[2]METAS SB'!A30</f>
        <v>SB.PY.2.1. Formación Deportiva en las diferentes disciplinas.</v>
      </c>
      <c r="C271" s="23"/>
      <c r="D271" s="24" t="str">
        <f>'[2]METAS SB'!E30</f>
        <v>PITALITO</v>
      </c>
      <c r="E271" s="32" t="str">
        <f>'[2]METAS SB'!C30</f>
        <v>EVENTOS</v>
      </c>
      <c r="F271" s="32">
        <f>+[1]SB!B48</f>
        <v>0</v>
      </c>
      <c r="G271" s="32">
        <f>+[1]SB!C48</f>
        <v>18</v>
      </c>
      <c r="H271" s="24">
        <v>7</v>
      </c>
      <c r="I271" s="24">
        <f>+[1]SB!E48</f>
        <v>0</v>
      </c>
      <c r="J271" s="46">
        <f>'[2]METAS SB'!J30</f>
        <v>7</v>
      </c>
      <c r="K271" s="26">
        <f t="shared" si="103"/>
        <v>1</v>
      </c>
      <c r="L271" s="27" t="str">
        <f t="shared" si="72"/>
        <v>MUY ALTO</v>
      </c>
      <c r="M271" s="26">
        <f t="shared" si="104"/>
        <v>0.41176470588235292</v>
      </c>
      <c r="N271" s="27" t="str">
        <f t="shared" si="74"/>
        <v>MEDIO</v>
      </c>
      <c r="O271" s="26">
        <f t="shared" si="105"/>
        <v>0.41176470588235292</v>
      </c>
      <c r="P271" s="27" t="str">
        <f t="shared" si="76"/>
        <v>MEDIO</v>
      </c>
      <c r="Q271" s="28">
        <f t="shared" si="106"/>
        <v>7</v>
      </c>
      <c r="R271" s="28">
        <v>17</v>
      </c>
      <c r="S271" s="28">
        <f t="shared" si="107"/>
        <v>10</v>
      </c>
      <c r="T271" s="28">
        <v>7</v>
      </c>
      <c r="U271" s="28">
        <v>0</v>
      </c>
    </row>
    <row r="272" spans="1:21" ht="28.2" customHeight="1" x14ac:dyDescent="0.3">
      <c r="A272" s="54"/>
      <c r="B272" s="23" t="str">
        <f>'[2]METAS SB'!A31</f>
        <v>SB.PY.2.2. Representación - Competitiva</v>
      </c>
      <c r="C272" s="23"/>
      <c r="D272" s="24" t="str">
        <f>'[2]METAS SB'!E31</f>
        <v>NEIVA</v>
      </c>
      <c r="E272" s="32" t="str">
        <f>'[2]METAS SB'!C31</f>
        <v>EVENTOS</v>
      </c>
      <c r="F272" s="32">
        <f>+[1]SB!B49</f>
        <v>32</v>
      </c>
      <c r="G272" s="32">
        <f>+[1]SB!C49</f>
        <v>0</v>
      </c>
      <c r="H272" s="24">
        <v>20</v>
      </c>
      <c r="I272" s="24">
        <f>+[1]SB!E49</f>
        <v>0</v>
      </c>
      <c r="J272" s="46">
        <f>'[2]METAS SB'!J31</f>
        <v>26</v>
      </c>
      <c r="K272" s="26">
        <f t="shared" si="103"/>
        <v>1.3</v>
      </c>
      <c r="L272" s="27" t="str">
        <f t="shared" si="72"/>
        <v>MUY ALTO</v>
      </c>
      <c r="M272" s="26">
        <f t="shared" si="104"/>
        <v>0.58875219683655533</v>
      </c>
      <c r="N272" s="27" t="str">
        <f t="shared" si="74"/>
        <v>MEDIO</v>
      </c>
      <c r="O272" s="26">
        <f t="shared" si="105"/>
        <v>0.76537785588752194</v>
      </c>
      <c r="P272" s="27" t="str">
        <f t="shared" si="76"/>
        <v>ALTO</v>
      </c>
      <c r="Q272" s="28">
        <f t="shared" si="106"/>
        <v>335</v>
      </c>
      <c r="R272" s="28">
        <v>569</v>
      </c>
      <c r="S272" s="28">
        <f t="shared" si="107"/>
        <v>234</v>
      </c>
      <c r="T272" s="28">
        <v>162</v>
      </c>
      <c r="U272" s="28">
        <v>173</v>
      </c>
    </row>
    <row r="273" spans="1:21" ht="28.2" customHeight="1" x14ac:dyDescent="0.3">
      <c r="A273" s="54"/>
      <c r="B273" s="23" t="str">
        <f>'[2]METAS SB'!A32</f>
        <v>SB.PY.2.2. Representación - Competitiva</v>
      </c>
      <c r="C273" s="23"/>
      <c r="D273" s="24" t="str">
        <f>'[2]METAS SB'!E32</f>
        <v>GARZÓN</v>
      </c>
      <c r="E273" s="32" t="str">
        <f>'[2]METAS SB'!C32</f>
        <v>EVENTOS</v>
      </c>
      <c r="F273" s="32">
        <f>+[1]SB!B50</f>
        <v>0</v>
      </c>
      <c r="G273" s="32">
        <f>+[1]SB!C50</f>
        <v>318</v>
      </c>
      <c r="H273" s="24">
        <v>8</v>
      </c>
      <c r="I273" s="24">
        <f>+[1]SB!E50</f>
        <v>0</v>
      </c>
      <c r="J273" s="46">
        <f>'[2]METAS SB'!J32</f>
        <v>7</v>
      </c>
      <c r="K273" s="26">
        <f t="shared" si="103"/>
        <v>0.875</v>
      </c>
      <c r="L273" s="27" t="str">
        <f t="shared" si="72"/>
        <v>MUY ALTO</v>
      </c>
      <c r="M273" s="26">
        <f t="shared" si="104"/>
        <v>0</v>
      </c>
      <c r="N273" s="27" t="str">
        <f t="shared" si="74"/>
        <v>MUY BAJO</v>
      </c>
      <c r="O273" s="26">
        <f t="shared" si="105"/>
        <v>0</v>
      </c>
      <c r="P273" s="27" t="str">
        <f t="shared" si="76"/>
        <v>MUY BAJO</v>
      </c>
      <c r="Q273" s="28">
        <f t="shared" si="106"/>
        <v>0</v>
      </c>
      <c r="R273" s="28">
        <v>70</v>
      </c>
      <c r="S273" s="28">
        <f t="shared" si="107"/>
        <v>70</v>
      </c>
      <c r="T273" s="28">
        <v>0</v>
      </c>
      <c r="U273" s="28">
        <v>0</v>
      </c>
    </row>
    <row r="274" spans="1:21" ht="28.2" customHeight="1" x14ac:dyDescent="0.3">
      <c r="A274" s="54"/>
      <c r="B274" s="23" t="str">
        <f>'[2]METAS SB'!A33</f>
        <v>SB.PY.2.2. Representación - Competitiva</v>
      </c>
      <c r="C274" s="23"/>
      <c r="D274" s="24" t="str">
        <f>'[2]METAS SB'!E33</f>
        <v>LA PLATA</v>
      </c>
      <c r="E274" s="32" t="str">
        <f>'[2]METAS SB'!C33</f>
        <v>EVENTOS</v>
      </c>
      <c r="F274" s="32">
        <f>+[1]SB!B51</f>
        <v>0</v>
      </c>
      <c r="G274" s="32">
        <f>+[1]SB!C51</f>
        <v>12</v>
      </c>
      <c r="H274" s="24">
        <v>6</v>
      </c>
      <c r="I274" s="24">
        <f>+[1]SB!E51</f>
        <v>0</v>
      </c>
      <c r="J274" s="46">
        <f>'[2]METAS SB'!J33</f>
        <v>5</v>
      </c>
      <c r="K274" s="26">
        <f t="shared" si="103"/>
        <v>0.83333333333333337</v>
      </c>
      <c r="L274" s="27" t="str">
        <f t="shared" si="72"/>
        <v>MUY ALTO</v>
      </c>
      <c r="M274" s="26">
        <f t="shared" si="104"/>
        <v>0</v>
      </c>
      <c r="N274" s="27" t="str">
        <f t="shared" si="74"/>
        <v>MUY BAJO</v>
      </c>
      <c r="O274" s="26">
        <f t="shared" si="105"/>
        <v>0</v>
      </c>
      <c r="P274" s="27" t="str">
        <f t="shared" si="76"/>
        <v>MUY BAJO</v>
      </c>
      <c r="Q274" s="28">
        <f t="shared" si="106"/>
        <v>0</v>
      </c>
      <c r="R274" s="28">
        <v>70</v>
      </c>
      <c r="S274" s="28">
        <f t="shared" si="107"/>
        <v>70</v>
      </c>
      <c r="T274" s="28">
        <v>0</v>
      </c>
      <c r="U274" s="28">
        <v>0</v>
      </c>
    </row>
    <row r="275" spans="1:21" ht="28.2" customHeight="1" x14ac:dyDescent="0.3">
      <c r="A275" s="54"/>
      <c r="B275" s="23" t="str">
        <f>'[2]METAS SB'!A34</f>
        <v>SB.PY.2.2. Representación - Competitiva</v>
      </c>
      <c r="C275" s="23"/>
      <c r="D275" s="24" t="str">
        <f>'[2]METAS SB'!E34</f>
        <v>PITALITO</v>
      </c>
      <c r="E275" s="32" t="str">
        <f>'[2]METAS SB'!C34</f>
        <v>EVENTOS</v>
      </c>
      <c r="F275" s="32">
        <f>+[1]SB!B52</f>
        <v>0</v>
      </c>
      <c r="G275" s="32">
        <f>+[1]SB!C52</f>
        <v>12</v>
      </c>
      <c r="H275" s="24">
        <v>8</v>
      </c>
      <c r="I275" s="24">
        <f>+[1]SB!E52</f>
        <v>0</v>
      </c>
      <c r="J275" s="46">
        <f>'[2]METAS SB'!J34</f>
        <v>7</v>
      </c>
      <c r="K275" s="26">
        <f t="shared" si="103"/>
        <v>0.875</v>
      </c>
      <c r="L275" s="27" t="str">
        <f t="shared" si="72"/>
        <v>MUY ALTO</v>
      </c>
      <c r="M275" s="26">
        <f t="shared" si="104"/>
        <v>0</v>
      </c>
      <c r="N275" s="27" t="str">
        <f t="shared" si="74"/>
        <v>MUY BAJO</v>
      </c>
      <c r="O275" s="26">
        <f t="shared" si="105"/>
        <v>0</v>
      </c>
      <c r="P275" s="27" t="str">
        <f t="shared" si="76"/>
        <v>MUY BAJO</v>
      </c>
      <c r="Q275" s="28">
        <f t="shared" si="106"/>
        <v>0</v>
      </c>
      <c r="R275" s="28">
        <v>70</v>
      </c>
      <c r="S275" s="28">
        <f t="shared" si="107"/>
        <v>70</v>
      </c>
      <c r="T275" s="28">
        <v>0</v>
      </c>
      <c r="U275" s="28">
        <v>0</v>
      </c>
    </row>
    <row r="276" spans="1:21" ht="28.2" customHeight="1" x14ac:dyDescent="0.3">
      <c r="A276" s="54"/>
      <c r="B276" s="23" t="str">
        <f>'[2]METAS SB'!A35</f>
        <v>SB.PY.2.3. Recreación y Aprovechamiento del Tiempo Libre</v>
      </c>
      <c r="C276" s="23"/>
      <c r="D276" s="24" t="str">
        <f>'[2]METAS SB'!E35</f>
        <v>NEIVA</v>
      </c>
      <c r="E276" s="32" t="str">
        <f>'[2]METAS SB'!C35</f>
        <v>EVENTOS</v>
      </c>
      <c r="F276" s="32">
        <f>+[1]SB!B53</f>
        <v>0</v>
      </c>
      <c r="G276" s="32">
        <f>+[1]SB!C53</f>
        <v>13</v>
      </c>
      <c r="H276" s="24">
        <v>50</v>
      </c>
      <c r="I276" s="24">
        <f>+[1]SB!E53</f>
        <v>0</v>
      </c>
      <c r="J276" s="46">
        <f>'[2]METAS SB'!J35</f>
        <v>51</v>
      </c>
      <c r="K276" s="26">
        <f t="shared" si="103"/>
        <v>1.02</v>
      </c>
      <c r="L276" s="27" t="str">
        <f t="shared" si="72"/>
        <v>MUY ALTO</v>
      </c>
      <c r="M276" s="26">
        <f t="shared" si="104"/>
        <v>0.30386740331491713</v>
      </c>
      <c r="N276" s="27" t="str">
        <f t="shared" si="74"/>
        <v>BAJO</v>
      </c>
      <c r="O276" s="26">
        <f t="shared" si="105"/>
        <v>0.30994475138121547</v>
      </c>
      <c r="P276" s="27" t="str">
        <f t="shared" si="76"/>
        <v>BAJO</v>
      </c>
      <c r="Q276" s="28">
        <f t="shared" si="106"/>
        <v>55</v>
      </c>
      <c r="R276" s="28">
        <v>181</v>
      </c>
      <c r="S276" s="28">
        <f t="shared" si="107"/>
        <v>126</v>
      </c>
      <c r="T276" s="28">
        <v>-7</v>
      </c>
      <c r="U276" s="28">
        <v>62</v>
      </c>
    </row>
    <row r="277" spans="1:21" ht="28.2" customHeight="1" x14ac:dyDescent="0.3">
      <c r="A277" s="54"/>
      <c r="B277" s="23" t="str">
        <f>'[2]METAS SB'!A36</f>
        <v>SB.PY.2.3. Recreación y Aprovechamiento del Tiempo Libre</v>
      </c>
      <c r="C277" s="23"/>
      <c r="D277" s="24" t="str">
        <f>'[2]METAS SB'!E36</f>
        <v>GARZÓN</v>
      </c>
      <c r="E277" s="32" t="str">
        <f>'[2]METAS SB'!C36</f>
        <v>EVENTOS</v>
      </c>
      <c r="F277" s="32">
        <f>+[1]SB!B54</f>
        <v>116</v>
      </c>
      <c r="G277" s="32">
        <f>+[1]SB!C54</f>
        <v>0</v>
      </c>
      <c r="H277" s="24">
        <v>10</v>
      </c>
      <c r="I277" s="24">
        <f>+[1]SB!E54</f>
        <v>0</v>
      </c>
      <c r="J277" s="46">
        <f>'[2]METAS SB'!J36</f>
        <v>2</v>
      </c>
      <c r="K277" s="26">
        <f t="shared" si="103"/>
        <v>0.2</v>
      </c>
      <c r="L277" s="27" t="str">
        <f t="shared" si="72"/>
        <v>MUY BAJO</v>
      </c>
      <c r="M277" s="26">
        <f t="shared" si="104"/>
        <v>0</v>
      </c>
      <c r="N277" s="27" t="str">
        <f t="shared" si="74"/>
        <v>MUY BAJO</v>
      </c>
      <c r="O277" s="26">
        <f t="shared" si="105"/>
        <v>0</v>
      </c>
      <c r="P277" s="27" t="str">
        <f t="shared" si="76"/>
        <v>MUY BAJO</v>
      </c>
      <c r="Q277" s="28">
        <f t="shared" si="106"/>
        <v>0</v>
      </c>
      <c r="R277" s="28">
        <v>25</v>
      </c>
      <c r="S277" s="28">
        <f t="shared" si="107"/>
        <v>25</v>
      </c>
      <c r="T277" s="28">
        <v>0</v>
      </c>
      <c r="U277" s="28">
        <v>0</v>
      </c>
    </row>
    <row r="278" spans="1:21" ht="28.2" customHeight="1" x14ac:dyDescent="0.3">
      <c r="A278" s="54"/>
      <c r="B278" s="23" t="str">
        <f>'[2]METAS SB'!A37</f>
        <v>SB.PY.2.3. Recreación y Aprovechamiento del Tiempo Libre</v>
      </c>
      <c r="C278" s="23"/>
      <c r="D278" s="24" t="str">
        <f>'[2]METAS SB'!E37</f>
        <v>LA PLATA</v>
      </c>
      <c r="E278" s="32" t="str">
        <f>'[2]METAS SB'!C37</f>
        <v>EVENTOS</v>
      </c>
      <c r="F278" s="32">
        <f>+[1]SB!B55</f>
        <v>0</v>
      </c>
      <c r="G278" s="32">
        <f>+[1]SB!C55</f>
        <v>201</v>
      </c>
      <c r="H278" s="24">
        <v>10</v>
      </c>
      <c r="I278" s="24">
        <f>+[1]SB!E55</f>
        <v>0</v>
      </c>
      <c r="J278" s="46">
        <f>'[2]METAS SB'!J37</f>
        <v>2</v>
      </c>
      <c r="K278" s="26">
        <f t="shared" si="103"/>
        <v>0.2</v>
      </c>
      <c r="L278" s="27" t="str">
        <f t="shared" si="72"/>
        <v>MUY BAJO</v>
      </c>
      <c r="M278" s="26">
        <f t="shared" si="104"/>
        <v>0</v>
      </c>
      <c r="N278" s="27" t="str">
        <f t="shared" si="74"/>
        <v>MUY BAJO</v>
      </c>
      <c r="O278" s="26">
        <f t="shared" si="105"/>
        <v>0</v>
      </c>
      <c r="P278" s="27" t="str">
        <f t="shared" si="76"/>
        <v>MUY BAJO</v>
      </c>
      <c r="Q278" s="28">
        <f t="shared" si="106"/>
        <v>0</v>
      </c>
      <c r="R278" s="28">
        <v>25</v>
      </c>
      <c r="S278" s="28">
        <f t="shared" si="107"/>
        <v>25</v>
      </c>
      <c r="T278" s="28">
        <v>0</v>
      </c>
      <c r="U278" s="28">
        <v>0</v>
      </c>
    </row>
    <row r="279" spans="1:21" ht="28.2" customHeight="1" x14ac:dyDescent="0.3">
      <c r="A279" s="54"/>
      <c r="B279" s="23" t="str">
        <f>'[2]METAS SB'!A38</f>
        <v>SB.PY.2.3. Recreación y Aprovechamiento del Tiempo Libre</v>
      </c>
      <c r="C279" s="23"/>
      <c r="D279" s="24" t="str">
        <f>'[2]METAS SB'!E38</f>
        <v>PITALITO</v>
      </c>
      <c r="E279" s="32" t="str">
        <f>'[2]METAS SB'!C38</f>
        <v>EVENTOS</v>
      </c>
      <c r="F279" s="32">
        <f>+[1]SB!B56</f>
        <v>0</v>
      </c>
      <c r="G279" s="32">
        <f>+[1]SB!C56</f>
        <v>17</v>
      </c>
      <c r="H279" s="24">
        <v>10</v>
      </c>
      <c r="I279" s="24">
        <f>+[1]SB!E56</f>
        <v>0</v>
      </c>
      <c r="J279" s="46">
        <f>'[2]METAS SB'!J38</f>
        <v>2</v>
      </c>
      <c r="K279" s="26">
        <f t="shared" si="103"/>
        <v>0.2</v>
      </c>
      <c r="L279" s="27" t="str">
        <f t="shared" si="72"/>
        <v>MUY BAJO</v>
      </c>
      <c r="M279" s="26">
        <v>0</v>
      </c>
      <c r="N279" s="27" t="str">
        <f t="shared" si="74"/>
        <v>MUY BAJO</v>
      </c>
      <c r="O279" s="26">
        <f t="shared" si="105"/>
        <v>0</v>
      </c>
      <c r="P279" s="27" t="str">
        <f t="shared" si="76"/>
        <v>MUY BAJO</v>
      </c>
      <c r="Q279" s="28">
        <f t="shared" si="106"/>
        <v>0</v>
      </c>
      <c r="R279" s="28">
        <v>25</v>
      </c>
      <c r="S279" s="28">
        <f t="shared" si="107"/>
        <v>25</v>
      </c>
      <c r="T279" s="28">
        <v>0</v>
      </c>
      <c r="U279" s="28">
        <v>0</v>
      </c>
    </row>
    <row r="280" spans="1:21" ht="28.2" customHeight="1" thickBot="1" x14ac:dyDescent="0.35">
      <c r="A280" s="54"/>
      <c r="B280" s="33" t="s">
        <v>48</v>
      </c>
      <c r="C280" s="33"/>
      <c r="D280" s="34"/>
      <c r="E280" s="34"/>
      <c r="F280" s="34"/>
      <c r="G280" s="34"/>
      <c r="H280" s="34"/>
      <c r="I280" s="34"/>
      <c r="J280" s="34"/>
      <c r="K280" s="35">
        <f>AVERAGE(K268:K279)</f>
        <v>0.88569444444444423</v>
      </c>
      <c r="L280" s="27" t="str">
        <f t="shared" si="72"/>
        <v>MUY ALTO</v>
      </c>
      <c r="M280" s="35">
        <f>AVERAGE(M268:M279)</f>
        <v>0.19695978608073417</v>
      </c>
      <c r="N280" s="27" t="str">
        <f t="shared" si="74"/>
        <v>MUY BAJO</v>
      </c>
      <c r="O280" s="35">
        <f>AVERAGE(O268:O279)</f>
        <v>0.27287582614752376</v>
      </c>
      <c r="P280" s="27" t="str">
        <f t="shared" si="76"/>
        <v>BAJO</v>
      </c>
      <c r="Q280" s="36">
        <f>SUM(Q268:Q279)</f>
        <v>527</v>
      </c>
      <c r="R280" s="36">
        <f>SUM(R268:R279)</f>
        <v>1276</v>
      </c>
      <c r="S280" s="36">
        <f>SUM(S268:S279)</f>
        <v>749</v>
      </c>
      <c r="T280" s="36">
        <f>SUM(T268:T279)</f>
        <v>205</v>
      </c>
      <c r="U280" s="36">
        <f>SUM(U268:U279)</f>
        <v>322</v>
      </c>
    </row>
    <row r="281" spans="1:21" ht="28.2" customHeight="1" x14ac:dyDescent="0.3">
      <c r="A281" s="54"/>
      <c r="B281" s="23" t="str">
        <f>'[2]METAS SB'!A39</f>
        <v>SB.PY.3.1. Formación en modalidades artístiscas</v>
      </c>
      <c r="C281" s="23"/>
      <c r="D281" s="24" t="str">
        <f>'[2]METAS SB'!E39</f>
        <v>NEIVA</v>
      </c>
      <c r="E281" s="32" t="str">
        <f>'[2]METAS SB'!C39</f>
        <v>TALLERES</v>
      </c>
      <c r="F281" s="32">
        <f>+[1]SB!B66</f>
        <v>0</v>
      </c>
      <c r="G281" s="32">
        <f>+[1]SB!C66</f>
        <v>48</v>
      </c>
      <c r="H281" s="24">
        <v>16</v>
      </c>
      <c r="I281" s="24">
        <f>+[1]SB!E66</f>
        <v>0</v>
      </c>
      <c r="J281" s="46">
        <f>'[2]METAS SB'!J39</f>
        <v>14</v>
      </c>
      <c r="K281" s="26">
        <f t="shared" ref="K281:K342" si="108">+J281/H281</f>
        <v>0.875</v>
      </c>
      <c r="L281" s="27" t="str">
        <f t="shared" si="72"/>
        <v>MUY ALTO</v>
      </c>
      <c r="M281" s="26">
        <f t="shared" ref="M281:M292" si="109">+Q281/R281</f>
        <v>0.44672131147540983</v>
      </c>
      <c r="N281" s="27" t="str">
        <f t="shared" si="74"/>
        <v>MEDIO</v>
      </c>
      <c r="O281" s="26">
        <f t="shared" ref="O281:O292" si="110">+K281*M281</f>
        <v>0.39088114754098358</v>
      </c>
      <c r="P281" s="27" t="str">
        <f t="shared" si="76"/>
        <v>BAJO</v>
      </c>
      <c r="Q281" s="28">
        <f t="shared" ref="Q281:Q292" si="111">+U281+T281</f>
        <v>109</v>
      </c>
      <c r="R281" s="28">
        <v>244</v>
      </c>
      <c r="S281" s="28">
        <f t="shared" ref="S281:S292" si="112">+R281-Q281</f>
        <v>135</v>
      </c>
      <c r="T281" s="28">
        <v>39</v>
      </c>
      <c r="U281" s="28">
        <v>70</v>
      </c>
    </row>
    <row r="282" spans="1:21" ht="28.2" customHeight="1" x14ac:dyDescent="0.3">
      <c r="A282" s="54"/>
      <c r="B282" s="23" t="str">
        <f>'[2]METAS SB'!A40</f>
        <v>SB.PY.3.1. Formación en modalidades artístiscas</v>
      </c>
      <c r="C282" s="23"/>
      <c r="D282" s="24" t="str">
        <f>'[2]METAS SB'!E40</f>
        <v>GARZÓN</v>
      </c>
      <c r="E282" s="32" t="str">
        <f>'[2]METAS SB'!C40</f>
        <v>TALLERES</v>
      </c>
      <c r="F282" s="32">
        <f>+[1]SB!B67</f>
        <v>0</v>
      </c>
      <c r="G282" s="32">
        <f>+[1]SB!C67</f>
        <v>20</v>
      </c>
      <c r="H282" s="24">
        <v>6</v>
      </c>
      <c r="I282" s="24">
        <f>+[1]SB!E67</f>
        <v>0</v>
      </c>
      <c r="J282" s="46">
        <f>'[2]METAS SB'!J40</f>
        <v>5</v>
      </c>
      <c r="K282" s="26">
        <f t="shared" si="108"/>
        <v>0.83333333333333337</v>
      </c>
      <c r="L282" s="27" t="str">
        <f t="shared" si="72"/>
        <v>MUY ALTO</v>
      </c>
      <c r="M282" s="26">
        <f t="shared" si="109"/>
        <v>0.05</v>
      </c>
      <c r="N282" s="27" t="str">
        <f t="shared" si="74"/>
        <v>MUY BAJO</v>
      </c>
      <c r="O282" s="26">
        <f t="shared" si="110"/>
        <v>4.1666666666666671E-2</v>
      </c>
      <c r="P282" s="27" t="str">
        <f t="shared" si="76"/>
        <v>MUY BAJO</v>
      </c>
      <c r="Q282" s="28">
        <f t="shared" si="111"/>
        <v>2</v>
      </c>
      <c r="R282" s="28">
        <v>40</v>
      </c>
      <c r="S282" s="28">
        <f t="shared" si="112"/>
        <v>38</v>
      </c>
      <c r="T282" s="28">
        <v>2</v>
      </c>
      <c r="U282" s="28">
        <v>0</v>
      </c>
    </row>
    <row r="283" spans="1:21" ht="28.2" customHeight="1" x14ac:dyDescent="0.3">
      <c r="A283" s="54"/>
      <c r="B283" s="23" t="str">
        <f>'[2]METAS SB'!A41</f>
        <v>SB.PY.3.1. Formación en modalidades artístiscas</v>
      </c>
      <c r="C283" s="23"/>
      <c r="D283" s="24" t="str">
        <f>'[2]METAS SB'!E41</f>
        <v>LA PLATA</v>
      </c>
      <c r="E283" s="32" t="str">
        <f>'[2]METAS SB'!C41</f>
        <v>TALLERES</v>
      </c>
      <c r="F283" s="32">
        <f>+[1]SB!B68</f>
        <v>0</v>
      </c>
      <c r="G283" s="32">
        <f>+[1]SB!C68</f>
        <v>19</v>
      </c>
      <c r="H283" s="24">
        <v>6</v>
      </c>
      <c r="I283" s="24">
        <f>+[1]SB!E68</f>
        <v>0</v>
      </c>
      <c r="J283" s="46">
        <f>'[2]METAS SB'!J41</f>
        <v>6</v>
      </c>
      <c r="K283" s="26">
        <f t="shared" si="108"/>
        <v>1</v>
      </c>
      <c r="L283" s="27" t="str">
        <f t="shared" si="72"/>
        <v>MUY ALTO</v>
      </c>
      <c r="M283" s="26">
        <f t="shared" si="109"/>
        <v>0.05</v>
      </c>
      <c r="N283" s="27" t="str">
        <f t="shared" si="74"/>
        <v>MUY BAJO</v>
      </c>
      <c r="O283" s="26">
        <f t="shared" si="110"/>
        <v>0.05</v>
      </c>
      <c r="P283" s="27" t="str">
        <f t="shared" si="76"/>
        <v>MUY BAJO</v>
      </c>
      <c r="Q283" s="28">
        <f t="shared" si="111"/>
        <v>2</v>
      </c>
      <c r="R283" s="28">
        <v>40</v>
      </c>
      <c r="S283" s="28">
        <f t="shared" si="112"/>
        <v>38</v>
      </c>
      <c r="T283" s="28">
        <v>2</v>
      </c>
      <c r="U283" s="28">
        <v>0</v>
      </c>
    </row>
    <row r="284" spans="1:21" ht="28.2" customHeight="1" x14ac:dyDescent="0.3">
      <c r="A284" s="54"/>
      <c r="B284" s="23" t="str">
        <f>'[2]METAS SB'!A42</f>
        <v>SB.PY.3.1. Formación en modalidades artístiscas</v>
      </c>
      <c r="C284" s="23"/>
      <c r="D284" s="24" t="str">
        <f>'[2]METAS SB'!E42</f>
        <v>PITALITO</v>
      </c>
      <c r="E284" s="32" t="str">
        <f>'[2]METAS SB'!C42</f>
        <v>TALLERES</v>
      </c>
      <c r="F284" s="32">
        <f>+[1]SB!B69</f>
        <v>0</v>
      </c>
      <c r="G284" s="32">
        <f>+[1]SB!C69</f>
        <v>21</v>
      </c>
      <c r="H284" s="24">
        <v>7</v>
      </c>
      <c r="I284" s="24">
        <f>+[1]SB!E69</f>
        <v>0</v>
      </c>
      <c r="J284" s="46">
        <f>'[2]METAS SB'!J42</f>
        <v>6</v>
      </c>
      <c r="K284" s="26">
        <f t="shared" si="108"/>
        <v>0.8571428571428571</v>
      </c>
      <c r="L284" s="27" t="str">
        <f t="shared" si="72"/>
        <v>MUY ALTO</v>
      </c>
      <c r="M284" s="26">
        <f t="shared" si="109"/>
        <v>0.05</v>
      </c>
      <c r="N284" s="27" t="str">
        <f t="shared" si="74"/>
        <v>MUY BAJO</v>
      </c>
      <c r="O284" s="26">
        <f t="shared" si="110"/>
        <v>4.2857142857142858E-2</v>
      </c>
      <c r="P284" s="27" t="str">
        <f t="shared" si="76"/>
        <v>MUY BAJO</v>
      </c>
      <c r="Q284" s="28">
        <f t="shared" si="111"/>
        <v>2</v>
      </c>
      <c r="R284" s="28">
        <v>40</v>
      </c>
      <c r="S284" s="28">
        <f t="shared" si="112"/>
        <v>38</v>
      </c>
      <c r="T284" s="28">
        <v>2</v>
      </c>
      <c r="U284" s="28">
        <v>0</v>
      </c>
    </row>
    <row r="285" spans="1:21" ht="28.2" customHeight="1" x14ac:dyDescent="0.3">
      <c r="A285" s="54"/>
      <c r="B285" s="23" t="str">
        <f>'[2]METAS SB'!A43</f>
        <v>SB.PY.3.2. Puestas en escena de los grupos artísticos</v>
      </c>
      <c r="C285" s="23"/>
      <c r="D285" s="24" t="str">
        <f>'[2]METAS SB'!E43</f>
        <v>NEIVA</v>
      </c>
      <c r="E285" s="32" t="str">
        <f>'[2]METAS SB'!C43</f>
        <v>EVENTOS</v>
      </c>
      <c r="F285" s="32">
        <f>+[1]SB!B70</f>
        <v>35</v>
      </c>
      <c r="G285" s="32">
        <f>+[1]SB!C70</f>
        <v>0</v>
      </c>
      <c r="H285" s="24">
        <v>300</v>
      </c>
      <c r="I285" s="24">
        <f>+[1]SB!E70</f>
        <v>0</v>
      </c>
      <c r="J285" s="46">
        <f>'[2]METAS SB'!J43</f>
        <v>232</v>
      </c>
      <c r="K285" s="26">
        <f t="shared" si="108"/>
        <v>0.77333333333333332</v>
      </c>
      <c r="L285" s="27" t="str">
        <f t="shared" si="72"/>
        <v>ALTO</v>
      </c>
      <c r="M285" s="26">
        <f t="shared" si="109"/>
        <v>0.41290322580645161</v>
      </c>
      <c r="N285" s="27" t="str">
        <f t="shared" si="74"/>
        <v>MEDIO</v>
      </c>
      <c r="O285" s="26">
        <f t="shared" si="110"/>
        <v>0.31931182795698926</v>
      </c>
      <c r="P285" s="27" t="str">
        <f t="shared" si="76"/>
        <v>BAJO</v>
      </c>
      <c r="Q285" s="28">
        <f t="shared" si="111"/>
        <v>128</v>
      </c>
      <c r="R285" s="28">
        <v>310</v>
      </c>
      <c r="S285" s="28">
        <f t="shared" si="112"/>
        <v>182</v>
      </c>
      <c r="T285" s="28">
        <v>3</v>
      </c>
      <c r="U285" s="28">
        <v>125</v>
      </c>
    </row>
    <row r="286" spans="1:21" ht="28.2" customHeight="1" x14ac:dyDescent="0.3">
      <c r="A286" s="54"/>
      <c r="B286" s="23" t="str">
        <f>'[2]METAS SB'!A44</f>
        <v>SB.PY.3.2. Puestas en escena de los grupos artísticos</v>
      </c>
      <c r="C286" s="23"/>
      <c r="D286" s="24" t="str">
        <f>'[2]METAS SB'!E44</f>
        <v>GARZÓN</v>
      </c>
      <c r="E286" s="32" t="str">
        <f>'[2]METAS SB'!C44</f>
        <v>EVENTOS</v>
      </c>
      <c r="F286" s="32">
        <f>+[1]SB!B71</f>
        <v>0</v>
      </c>
      <c r="G286" s="32">
        <f>+[1]SB!C71</f>
        <v>435</v>
      </c>
      <c r="H286" s="24">
        <v>40</v>
      </c>
      <c r="I286" s="24">
        <f>+[1]SB!E71</f>
        <v>0</v>
      </c>
      <c r="J286" s="46">
        <f>'[2]METAS SB'!J44</f>
        <v>26</v>
      </c>
      <c r="K286" s="26">
        <f t="shared" si="108"/>
        <v>0.65</v>
      </c>
      <c r="L286" s="27" t="str">
        <f t="shared" si="72"/>
        <v>ALTO</v>
      </c>
      <c r="M286" s="26">
        <f t="shared" si="109"/>
        <v>1.6</v>
      </c>
      <c r="N286" s="27" t="str">
        <f t="shared" si="74"/>
        <v>MUY ALTO</v>
      </c>
      <c r="O286" s="26">
        <f t="shared" si="110"/>
        <v>1.04</v>
      </c>
      <c r="P286" s="27" t="str">
        <f t="shared" si="76"/>
        <v>MUY ALTO</v>
      </c>
      <c r="Q286" s="28">
        <f t="shared" si="111"/>
        <v>24</v>
      </c>
      <c r="R286" s="28">
        <v>15</v>
      </c>
      <c r="S286" s="28">
        <f t="shared" si="112"/>
        <v>-9</v>
      </c>
      <c r="T286" s="28">
        <v>8</v>
      </c>
      <c r="U286" s="28">
        <v>16</v>
      </c>
    </row>
    <row r="287" spans="1:21" ht="28.2" customHeight="1" x14ac:dyDescent="0.3">
      <c r="A287" s="54"/>
      <c r="B287" s="23" t="str">
        <f>'[2]METAS SB'!A45</f>
        <v>SB.PY.3.2. Puestas en escena de los grupos artísticos</v>
      </c>
      <c r="C287" s="23"/>
      <c r="D287" s="24" t="str">
        <f>'[2]METAS SB'!E45</f>
        <v>LA PLATA</v>
      </c>
      <c r="E287" s="32" t="str">
        <f>'[2]METAS SB'!C45</f>
        <v>EVENTOS</v>
      </c>
      <c r="F287" s="32">
        <f>+[1]SB!B72</f>
        <v>0</v>
      </c>
      <c r="G287" s="32">
        <f>+[1]SB!C72</f>
        <v>120</v>
      </c>
      <c r="H287" s="24">
        <v>35</v>
      </c>
      <c r="I287" s="24">
        <f>+[1]SB!E72</f>
        <v>0</v>
      </c>
      <c r="J287" s="46">
        <f>'[2]METAS SB'!J45</f>
        <v>26</v>
      </c>
      <c r="K287" s="26">
        <f t="shared" si="108"/>
        <v>0.74285714285714288</v>
      </c>
      <c r="L287" s="27" t="str">
        <f t="shared" si="72"/>
        <v>ALTO</v>
      </c>
      <c r="M287" s="26">
        <f t="shared" si="109"/>
        <v>1.6666666666666667</v>
      </c>
      <c r="N287" s="27" t="str">
        <f t="shared" si="74"/>
        <v>MUY ALTO</v>
      </c>
      <c r="O287" s="26">
        <f t="shared" si="110"/>
        <v>1.2380952380952381</v>
      </c>
      <c r="P287" s="27" t="str">
        <f t="shared" si="76"/>
        <v>MUY ALTO</v>
      </c>
      <c r="Q287" s="28">
        <f t="shared" si="111"/>
        <v>25</v>
      </c>
      <c r="R287" s="28">
        <v>15</v>
      </c>
      <c r="S287" s="28">
        <f t="shared" si="112"/>
        <v>-10</v>
      </c>
      <c r="T287" s="28">
        <v>8</v>
      </c>
      <c r="U287" s="28">
        <v>17</v>
      </c>
    </row>
    <row r="288" spans="1:21" ht="28.2" customHeight="1" x14ac:dyDescent="0.3">
      <c r="A288" s="54"/>
      <c r="B288" s="23" t="str">
        <f>'[2]METAS SB'!A46</f>
        <v>SB.PY.3.2. Puestas en escena de los grupos artísticos</v>
      </c>
      <c r="C288" s="23"/>
      <c r="D288" s="24" t="str">
        <f>'[2]METAS SB'!E46</f>
        <v>PITALITO</v>
      </c>
      <c r="E288" s="32" t="str">
        <f>'[2]METAS SB'!C46</f>
        <v>EVENTOS</v>
      </c>
      <c r="F288" s="32">
        <f>+[1]SB!B73</f>
        <v>0</v>
      </c>
      <c r="G288" s="32">
        <f>+[1]SB!C73</f>
        <v>105</v>
      </c>
      <c r="H288" s="24">
        <v>40</v>
      </c>
      <c r="I288" s="24">
        <f>+[1]SB!E73</f>
        <v>0</v>
      </c>
      <c r="J288" s="46">
        <f>'[2]METAS SB'!J46</f>
        <v>30</v>
      </c>
      <c r="K288" s="26">
        <f t="shared" si="108"/>
        <v>0.75</v>
      </c>
      <c r="L288" s="27" t="str">
        <f t="shared" si="72"/>
        <v>ALTO</v>
      </c>
      <c r="M288" s="26">
        <f t="shared" si="109"/>
        <v>1.6666666666666667</v>
      </c>
      <c r="N288" s="27" t="str">
        <f t="shared" si="74"/>
        <v>MUY ALTO</v>
      </c>
      <c r="O288" s="26">
        <f t="shared" si="110"/>
        <v>1.25</v>
      </c>
      <c r="P288" s="27" t="str">
        <f t="shared" si="76"/>
        <v>MUY ALTO</v>
      </c>
      <c r="Q288" s="28">
        <f t="shared" si="111"/>
        <v>25</v>
      </c>
      <c r="R288" s="28">
        <v>15</v>
      </c>
      <c r="S288" s="28">
        <f t="shared" si="112"/>
        <v>-10</v>
      </c>
      <c r="T288" s="28">
        <v>8</v>
      </c>
      <c r="U288" s="28">
        <v>17</v>
      </c>
    </row>
    <row r="289" spans="1:24" ht="28.2" customHeight="1" x14ac:dyDescent="0.3">
      <c r="A289" s="54"/>
      <c r="B289" s="23" t="str">
        <f>'[2]METAS SB'!A47</f>
        <v>SB.PY.3.3 Servicio de Maestro de ceremonia y Sonido</v>
      </c>
      <c r="C289" s="23"/>
      <c r="D289" s="24" t="str">
        <f>'[2]METAS SB'!E47</f>
        <v>NEIVA</v>
      </c>
      <c r="E289" s="32" t="str">
        <f>'[2]METAS SB'!C47</f>
        <v>EVENTOS</v>
      </c>
      <c r="F289" s="32"/>
      <c r="G289" s="32"/>
      <c r="H289" s="24">
        <v>0</v>
      </c>
      <c r="I289" s="24"/>
      <c r="J289" s="46">
        <f>'[2]METAS SB'!J47</f>
        <v>250</v>
      </c>
      <c r="K289" s="26">
        <v>0</v>
      </c>
      <c r="L289" s="27" t="str">
        <f t="shared" si="72"/>
        <v>MUY BAJO</v>
      </c>
      <c r="M289" s="26">
        <f t="shared" si="109"/>
        <v>0</v>
      </c>
      <c r="N289" s="27" t="str">
        <f t="shared" si="74"/>
        <v>MUY BAJO</v>
      </c>
      <c r="O289" s="26">
        <f t="shared" si="110"/>
        <v>0</v>
      </c>
      <c r="P289" s="27" t="str">
        <f t="shared" si="76"/>
        <v>MUY BAJO</v>
      </c>
      <c r="Q289" s="28">
        <f t="shared" si="111"/>
        <v>0</v>
      </c>
      <c r="R289" s="28">
        <v>60</v>
      </c>
      <c r="S289" s="28"/>
      <c r="T289" s="28">
        <v>0</v>
      </c>
      <c r="U289" s="28">
        <v>0</v>
      </c>
    </row>
    <row r="290" spans="1:24" ht="28.2" customHeight="1" x14ac:dyDescent="0.3">
      <c r="A290" s="54"/>
      <c r="B290" s="23" t="str">
        <f>'[2]METAS SB'!A48</f>
        <v>SB.PY.3.3 Servicio de Maestro de ceremonia y Sonido</v>
      </c>
      <c r="C290" s="23"/>
      <c r="D290" s="24" t="str">
        <f>'[2]METAS SB'!E48</f>
        <v>PITALITO</v>
      </c>
      <c r="E290" s="32" t="str">
        <f>'[2]METAS SB'!C48</f>
        <v>EVENTOS</v>
      </c>
      <c r="F290" s="32">
        <f>+[1]SB!B74</f>
        <v>0</v>
      </c>
      <c r="G290" s="32">
        <f>+[1]SB!C74</f>
        <v>120</v>
      </c>
      <c r="H290" s="24">
        <v>20</v>
      </c>
      <c r="I290" s="24">
        <f>+[1]SB!E74</f>
        <v>0</v>
      </c>
      <c r="J290" s="46">
        <f>'[2]METAS SB'!J48</f>
        <v>24</v>
      </c>
      <c r="K290" s="26">
        <f t="shared" si="108"/>
        <v>1.2</v>
      </c>
      <c r="L290" s="27" t="str">
        <f t="shared" si="72"/>
        <v>MUY ALTO</v>
      </c>
      <c r="M290" s="26">
        <f t="shared" si="109"/>
        <v>0</v>
      </c>
      <c r="N290" s="27" t="str">
        <f t="shared" si="74"/>
        <v>MUY BAJO</v>
      </c>
      <c r="O290" s="26">
        <f t="shared" si="110"/>
        <v>0</v>
      </c>
      <c r="P290" s="27" t="str">
        <f t="shared" si="76"/>
        <v>MUY BAJO</v>
      </c>
      <c r="Q290" s="28">
        <f t="shared" si="111"/>
        <v>0</v>
      </c>
      <c r="R290" s="28">
        <v>20</v>
      </c>
      <c r="S290" s="28">
        <f t="shared" si="112"/>
        <v>20</v>
      </c>
      <c r="T290" s="28">
        <v>0</v>
      </c>
      <c r="U290" s="28">
        <v>0</v>
      </c>
    </row>
    <row r="291" spans="1:24" ht="28.2" customHeight="1" x14ac:dyDescent="0.3">
      <c r="A291" s="54"/>
      <c r="B291" s="23" t="str">
        <f>'[2]METAS SB'!A49</f>
        <v>SB.PY.3.3 Servicio de Maestro de ceremonia y Sonido</v>
      </c>
      <c r="C291" s="23"/>
      <c r="D291" s="24" t="str">
        <f>'[2]METAS SB'!E49</f>
        <v>GARZÓN</v>
      </c>
      <c r="E291" s="32" t="str">
        <f>'[2]METAS SB'!C49</f>
        <v>EVENTOS</v>
      </c>
      <c r="F291" s="32"/>
      <c r="G291" s="32"/>
      <c r="H291" s="24">
        <v>20</v>
      </c>
      <c r="I291" s="24"/>
      <c r="J291" s="46">
        <f>'[2]METAS SB'!J49</f>
        <v>19</v>
      </c>
      <c r="K291" s="26">
        <f t="shared" si="108"/>
        <v>0.95</v>
      </c>
      <c r="L291" s="27" t="str">
        <f t="shared" si="72"/>
        <v>MUY ALTO</v>
      </c>
      <c r="M291" s="26">
        <f t="shared" si="109"/>
        <v>0</v>
      </c>
      <c r="N291" s="27" t="str">
        <f t="shared" si="74"/>
        <v>MUY BAJO</v>
      </c>
      <c r="O291" s="26">
        <f t="shared" si="110"/>
        <v>0</v>
      </c>
      <c r="P291" s="27" t="str">
        <f t="shared" si="76"/>
        <v>MUY BAJO</v>
      </c>
      <c r="Q291" s="28">
        <f t="shared" si="111"/>
        <v>0</v>
      </c>
      <c r="R291" s="28">
        <v>20</v>
      </c>
      <c r="S291" s="28"/>
      <c r="T291" s="28">
        <v>0</v>
      </c>
      <c r="U291" s="28">
        <v>0</v>
      </c>
    </row>
    <row r="292" spans="1:24" ht="28.2" customHeight="1" x14ac:dyDescent="0.3">
      <c r="A292" s="54"/>
      <c r="B292" s="23" t="str">
        <f>'[2]METAS SB'!A50</f>
        <v>SB.PY.3.3 Servicio de Maestro de ceremonia y Sonido</v>
      </c>
      <c r="C292" s="23"/>
      <c r="D292" s="24" t="str">
        <f>'[2]METAS SB'!E50</f>
        <v>GLOBAL</v>
      </c>
      <c r="E292" s="32" t="str">
        <f>'[2]METAS SB'!C50</f>
        <v>EVENTOS</v>
      </c>
      <c r="F292" s="32">
        <f>+[1]SB!B75</f>
        <v>260</v>
      </c>
      <c r="G292" s="32">
        <f>+[1]SB!C75</f>
        <v>0</v>
      </c>
      <c r="H292" s="24">
        <v>20</v>
      </c>
      <c r="I292" s="24">
        <f>+[1]SB!E75</f>
        <v>0</v>
      </c>
      <c r="J292" s="46">
        <f>'[2]METAS SB'!J50</f>
        <v>15</v>
      </c>
      <c r="K292" s="26">
        <f t="shared" si="108"/>
        <v>0.75</v>
      </c>
      <c r="L292" s="27" t="str">
        <f t="shared" si="72"/>
        <v>ALTO</v>
      </c>
      <c r="M292" s="26">
        <f t="shared" si="109"/>
        <v>0</v>
      </c>
      <c r="N292" s="27" t="str">
        <f t="shared" si="74"/>
        <v>MUY BAJO</v>
      </c>
      <c r="O292" s="26">
        <f t="shared" si="110"/>
        <v>0</v>
      </c>
      <c r="P292" s="27" t="str">
        <f t="shared" si="76"/>
        <v>MUY BAJO</v>
      </c>
      <c r="Q292" s="28">
        <f t="shared" si="111"/>
        <v>0</v>
      </c>
      <c r="R292" s="28">
        <v>20</v>
      </c>
      <c r="S292" s="28">
        <f t="shared" si="112"/>
        <v>20</v>
      </c>
      <c r="T292" s="28">
        <v>0</v>
      </c>
      <c r="U292" s="28">
        <v>0</v>
      </c>
    </row>
    <row r="293" spans="1:24" ht="28.2" customHeight="1" thickBot="1" x14ac:dyDescent="0.35">
      <c r="A293" s="54"/>
      <c r="B293" s="33" t="s">
        <v>49</v>
      </c>
      <c r="C293" s="33"/>
      <c r="D293" s="34"/>
      <c r="E293" s="34"/>
      <c r="F293" s="34"/>
      <c r="G293" s="34"/>
      <c r="H293" s="34"/>
      <c r="I293" s="34"/>
      <c r="J293" s="34"/>
      <c r="K293" s="35">
        <f>AVERAGE(K281:K292)</f>
        <v>0.78180555555555564</v>
      </c>
      <c r="L293" s="27" t="str">
        <f t="shared" si="72"/>
        <v>ALTO</v>
      </c>
      <c r="M293" s="35">
        <f>AVERAGE(M281:M292)</f>
        <v>0.49524648921793296</v>
      </c>
      <c r="N293" s="27" t="str">
        <f t="shared" si="74"/>
        <v>MEDIO</v>
      </c>
      <c r="O293" s="35">
        <f>AVERAGE(O281:O292)</f>
        <v>0.36440100192641839</v>
      </c>
      <c r="P293" s="27" t="str">
        <f t="shared" si="76"/>
        <v>BAJO</v>
      </c>
      <c r="Q293" s="36">
        <f>SUM(Q281:Q292)</f>
        <v>317</v>
      </c>
      <c r="R293" s="36">
        <f t="shared" ref="R293:U293" si="113">SUM(R281:R292)</f>
        <v>839</v>
      </c>
      <c r="S293" s="36">
        <f t="shared" si="113"/>
        <v>442</v>
      </c>
      <c r="T293" s="36">
        <f t="shared" si="113"/>
        <v>72</v>
      </c>
      <c r="U293" s="36">
        <f t="shared" si="113"/>
        <v>245</v>
      </c>
    </row>
    <row r="294" spans="1:24" ht="28.2" customHeight="1" x14ac:dyDescent="0.3">
      <c r="A294" s="54"/>
      <c r="B294" s="23" t="str">
        <f>'[2]METAS SB'!A51</f>
        <v>SB.PY.4.1. Interacción entre los integrantes de la comunidad universitaria</v>
      </c>
      <c r="C294" s="23"/>
      <c r="D294" s="24" t="str">
        <f>'[2]METAS SB'!E51</f>
        <v>NEIVA</v>
      </c>
      <c r="E294" s="32" t="str">
        <f>'[2]METAS SB'!C51</f>
        <v>EVENTOS</v>
      </c>
      <c r="F294" s="32">
        <f>+[1]SB!B82</f>
        <v>0</v>
      </c>
      <c r="G294" s="32">
        <f>+[1]SB!C82</f>
        <v>0</v>
      </c>
      <c r="H294" s="24">
        <v>15</v>
      </c>
      <c r="I294" s="24">
        <f>+[1]SB!E82</f>
        <v>0</v>
      </c>
      <c r="J294" s="46">
        <f>'[2]METAS SB'!J51</f>
        <v>15</v>
      </c>
      <c r="K294" s="26">
        <f t="shared" si="108"/>
        <v>1</v>
      </c>
      <c r="L294" s="27" t="str">
        <f t="shared" si="72"/>
        <v>MUY ALTO</v>
      </c>
      <c r="M294" s="26">
        <f t="shared" ref="M294" si="114">+Q294/R294</f>
        <v>0.5985130111524164</v>
      </c>
      <c r="N294" s="27" t="str">
        <f t="shared" si="74"/>
        <v>MEDIO</v>
      </c>
      <c r="O294" s="26">
        <f t="shared" ref="O294:O309" si="115">+K294*M294</f>
        <v>0.5985130111524164</v>
      </c>
      <c r="P294" s="27" t="str">
        <f t="shared" si="76"/>
        <v>MEDIO</v>
      </c>
      <c r="Q294" s="28">
        <f t="shared" ref="Q294:Q309" si="116">+U294+T294</f>
        <v>161</v>
      </c>
      <c r="R294" s="28">
        <v>269</v>
      </c>
      <c r="S294" s="28">
        <f t="shared" ref="S294:S309" si="117">+R294-Q294</f>
        <v>108</v>
      </c>
      <c r="T294" s="28">
        <v>24</v>
      </c>
      <c r="U294" s="28">
        <v>137</v>
      </c>
      <c r="W294" s="56">
        <v>0.83330000000000004</v>
      </c>
      <c r="X294" s="56">
        <v>0.52259999999999995</v>
      </c>
    </row>
    <row r="295" spans="1:24" ht="28.2" customHeight="1" x14ac:dyDescent="0.3">
      <c r="A295" s="54"/>
      <c r="B295" s="23" t="str">
        <f>'[2]METAS SB'!A52</f>
        <v>SB.PY.4.1. Interacción entre los integrantes de la comunidad universitaria</v>
      </c>
      <c r="C295" s="23"/>
      <c r="D295" s="24" t="str">
        <f>'[2]METAS SB'!E52</f>
        <v>NEIVA</v>
      </c>
      <c r="E295" s="32" t="str">
        <f>'[2]METAS SB'!C52</f>
        <v>ASISTENTES</v>
      </c>
      <c r="F295" s="32">
        <f>+[1]SB!B83</f>
        <v>0</v>
      </c>
      <c r="G295" s="32">
        <f>+[1]SB!C83</f>
        <v>0</v>
      </c>
      <c r="H295" s="24">
        <v>1230</v>
      </c>
      <c r="I295" s="24">
        <f>+[1]SB!E83</f>
        <v>0</v>
      </c>
      <c r="J295" s="46">
        <f>'[2]METAS SB'!J52</f>
        <v>888</v>
      </c>
      <c r="K295" s="26">
        <f t="shared" si="108"/>
        <v>0.7219512195121951</v>
      </c>
      <c r="L295" s="27" t="str">
        <f t="shared" si="72"/>
        <v>ALTO</v>
      </c>
      <c r="M295" s="26">
        <v>0</v>
      </c>
      <c r="N295" s="27" t="str">
        <f t="shared" si="74"/>
        <v>MUY BAJO</v>
      </c>
      <c r="O295" s="26">
        <f t="shared" si="115"/>
        <v>0</v>
      </c>
      <c r="P295" s="27" t="str">
        <f t="shared" si="76"/>
        <v>MUY BAJO</v>
      </c>
      <c r="Q295" s="28">
        <f t="shared" si="116"/>
        <v>0</v>
      </c>
      <c r="R295" s="28">
        <v>74</v>
      </c>
      <c r="S295" s="28">
        <f t="shared" si="117"/>
        <v>74</v>
      </c>
      <c r="T295" s="28">
        <v>0</v>
      </c>
      <c r="U295" s="28">
        <v>0</v>
      </c>
      <c r="X295" s="56">
        <f>W294*X294</f>
        <v>0.43548258000000001</v>
      </c>
    </row>
    <row r="296" spans="1:24" ht="28.2" customHeight="1" x14ac:dyDescent="0.3">
      <c r="A296" s="54"/>
      <c r="B296" s="23" t="str">
        <f>'[2]METAS SB'!A53</f>
        <v>SB.PY.4.1. Interacción entre los integrantes de la comunidad universitaria</v>
      </c>
      <c r="C296" s="23"/>
      <c r="D296" s="24" t="str">
        <f>'[2]METAS SB'!E53</f>
        <v>GARZÓN</v>
      </c>
      <c r="E296" s="32" t="str">
        <f>'[2]METAS SB'!C53</f>
        <v>EVENTOS</v>
      </c>
      <c r="F296" s="32">
        <f>+[1]SB!B84</f>
        <v>0</v>
      </c>
      <c r="G296" s="32">
        <f>+[1]SB!C84</f>
        <v>0</v>
      </c>
      <c r="H296" s="24">
        <v>2</v>
      </c>
      <c r="I296" s="24">
        <f>+[1]SB!E84</f>
        <v>0</v>
      </c>
      <c r="J296" s="46">
        <f>'[2]METAS SB'!J53</f>
        <v>0</v>
      </c>
      <c r="K296" s="26">
        <f t="shared" si="108"/>
        <v>0</v>
      </c>
      <c r="L296" s="27" t="str">
        <f t="shared" si="72"/>
        <v>MUY BAJO</v>
      </c>
      <c r="M296" s="26">
        <v>0</v>
      </c>
      <c r="N296" s="27" t="str">
        <f t="shared" si="74"/>
        <v>MUY BAJO</v>
      </c>
      <c r="O296" s="26">
        <f t="shared" si="115"/>
        <v>0</v>
      </c>
      <c r="P296" s="27" t="str">
        <f t="shared" si="76"/>
        <v>MUY BAJO</v>
      </c>
      <c r="Q296" s="28">
        <f t="shared" si="116"/>
        <v>0</v>
      </c>
      <c r="R296" s="28">
        <v>0</v>
      </c>
      <c r="S296" s="28">
        <f t="shared" si="117"/>
        <v>0</v>
      </c>
      <c r="T296" s="28">
        <v>0</v>
      </c>
      <c r="U296" s="28">
        <v>0</v>
      </c>
      <c r="W296" s="57">
        <v>1</v>
      </c>
      <c r="X296" s="57">
        <v>1</v>
      </c>
    </row>
    <row r="297" spans="1:24" ht="28.2" customHeight="1" x14ac:dyDescent="0.3">
      <c r="A297" s="54"/>
      <c r="B297" s="23" t="str">
        <f>'[2]METAS SB'!A54</f>
        <v>SB.PY.4.1. Interacción entre los integrantes de la comunidad universitaria</v>
      </c>
      <c r="C297" s="23"/>
      <c r="D297" s="24" t="str">
        <f>'[2]METAS SB'!E54</f>
        <v>GARZÓN</v>
      </c>
      <c r="E297" s="32" t="str">
        <f>'[2]METAS SB'!C54</f>
        <v>ASISTENTES</v>
      </c>
      <c r="F297" s="32">
        <f>+[1]SB!B85</f>
        <v>0</v>
      </c>
      <c r="G297" s="32">
        <f>+[1]SB!C85</f>
        <v>0</v>
      </c>
      <c r="H297" s="24">
        <v>20</v>
      </c>
      <c r="I297" s="24">
        <f>+[1]SB!E85</f>
        <v>0</v>
      </c>
      <c r="J297" s="46">
        <f>'[2]METAS SB'!J54</f>
        <v>0</v>
      </c>
      <c r="K297" s="26">
        <f t="shared" si="108"/>
        <v>0</v>
      </c>
      <c r="L297" s="27" t="str">
        <f t="shared" si="72"/>
        <v>MUY BAJO</v>
      </c>
      <c r="M297" s="26">
        <v>0</v>
      </c>
      <c r="N297" s="27" t="str">
        <f t="shared" si="74"/>
        <v>MUY BAJO</v>
      </c>
      <c r="O297" s="26">
        <f t="shared" si="115"/>
        <v>0</v>
      </c>
      <c r="P297" s="27" t="str">
        <f t="shared" si="76"/>
        <v>MUY BAJO</v>
      </c>
      <c r="Q297" s="28">
        <f t="shared" si="116"/>
        <v>0</v>
      </c>
      <c r="R297" s="28">
        <v>1</v>
      </c>
      <c r="S297" s="28">
        <f t="shared" si="117"/>
        <v>1</v>
      </c>
      <c r="T297" s="28">
        <v>0</v>
      </c>
      <c r="U297" s="28">
        <v>0</v>
      </c>
      <c r="X297" s="57">
        <f>W296*X296</f>
        <v>1</v>
      </c>
    </row>
    <row r="298" spans="1:24" ht="28.2" customHeight="1" x14ac:dyDescent="0.3">
      <c r="A298" s="54"/>
      <c r="B298" s="23" t="str">
        <f>'[2]METAS SB'!A55</f>
        <v>SB.PY.4.1. Interacción entre los integrantes de la comunidad universitaria</v>
      </c>
      <c r="C298" s="23"/>
      <c r="D298" s="24" t="str">
        <f>'[2]METAS SB'!E55</f>
        <v>LA PLATA</v>
      </c>
      <c r="E298" s="32" t="str">
        <f>'[2]METAS SB'!C55</f>
        <v>EVENTOS</v>
      </c>
      <c r="F298" s="32">
        <f>+[1]SB!B86</f>
        <v>15</v>
      </c>
      <c r="G298" s="32">
        <f>+[1]SB!C86</f>
        <v>43</v>
      </c>
      <c r="H298" s="24">
        <v>2</v>
      </c>
      <c r="I298" s="24">
        <f>+[1]SB!E86</f>
        <v>0</v>
      </c>
      <c r="J298" s="46">
        <f>'[2]METAS SB'!J55</f>
        <v>0</v>
      </c>
      <c r="K298" s="26">
        <f t="shared" si="108"/>
        <v>0</v>
      </c>
      <c r="L298" s="27" t="str">
        <f t="shared" si="72"/>
        <v>MUY BAJO</v>
      </c>
      <c r="M298" s="26">
        <v>0</v>
      </c>
      <c r="N298" s="27" t="str">
        <f t="shared" si="74"/>
        <v>MUY BAJO</v>
      </c>
      <c r="O298" s="26">
        <f t="shared" si="115"/>
        <v>0</v>
      </c>
      <c r="P298" s="27" t="str">
        <f t="shared" si="76"/>
        <v>MUY BAJO</v>
      </c>
      <c r="Q298" s="28">
        <f t="shared" si="116"/>
        <v>0</v>
      </c>
      <c r="R298" s="28">
        <v>0</v>
      </c>
      <c r="S298" s="28">
        <f t="shared" si="117"/>
        <v>0</v>
      </c>
      <c r="T298" s="28">
        <v>0</v>
      </c>
      <c r="U298" s="28">
        <v>0</v>
      </c>
    </row>
    <row r="299" spans="1:24" ht="28.2" customHeight="1" x14ac:dyDescent="0.3">
      <c r="A299" s="54"/>
      <c r="B299" s="23" t="str">
        <f>'[2]METAS SB'!A56</f>
        <v>SB.PY.4.1. Interacción entre los integrantes de la comunidad universitaria</v>
      </c>
      <c r="C299" s="23"/>
      <c r="D299" s="24" t="str">
        <f>'[2]METAS SB'!E56</f>
        <v>LA PLATA</v>
      </c>
      <c r="E299" s="32" t="str">
        <f>'[2]METAS SB'!C56</f>
        <v>ASISTENTES</v>
      </c>
      <c r="F299" s="32">
        <f>+[1]SB!B87</f>
        <v>0</v>
      </c>
      <c r="G299" s="32">
        <f>+[1]SB!C87</f>
        <v>0</v>
      </c>
      <c r="H299" s="24">
        <v>20</v>
      </c>
      <c r="I299" s="24">
        <f>+[1]SB!E87</f>
        <v>0</v>
      </c>
      <c r="J299" s="46">
        <f>'[2]METAS SB'!J56</f>
        <v>0</v>
      </c>
      <c r="K299" s="26">
        <f t="shared" si="108"/>
        <v>0</v>
      </c>
      <c r="L299" s="27" t="str">
        <f t="shared" si="72"/>
        <v>MUY BAJO</v>
      </c>
      <c r="M299" s="26">
        <f t="shared" ref="M299:M309" si="118">+Q299/R299</f>
        <v>0</v>
      </c>
      <c r="N299" s="27" t="str">
        <f t="shared" si="74"/>
        <v>MUY BAJO</v>
      </c>
      <c r="O299" s="26">
        <f t="shared" si="115"/>
        <v>0</v>
      </c>
      <c r="P299" s="27" t="str">
        <f t="shared" si="76"/>
        <v>MUY BAJO</v>
      </c>
      <c r="Q299" s="28">
        <f t="shared" si="116"/>
        <v>0</v>
      </c>
      <c r="R299" s="28">
        <v>1</v>
      </c>
      <c r="S299" s="28">
        <f t="shared" si="117"/>
        <v>1</v>
      </c>
      <c r="T299" s="28">
        <v>0</v>
      </c>
      <c r="U299" s="28">
        <v>0</v>
      </c>
    </row>
    <row r="300" spans="1:24" ht="28.2" customHeight="1" x14ac:dyDescent="0.3">
      <c r="A300" s="54"/>
      <c r="B300" s="23" t="str">
        <f>'[2]METAS SB'!A57</f>
        <v>SB.PY.4.1. Interacción entre los integrantes de la comunidad universitaria</v>
      </c>
      <c r="C300" s="23"/>
      <c r="D300" s="24" t="str">
        <f>'[2]METAS SB'!E57</f>
        <v>PITALITO</v>
      </c>
      <c r="E300" s="32" t="str">
        <f>'[2]METAS SB'!C57</f>
        <v>EVENTOS</v>
      </c>
      <c r="F300" s="32">
        <f>+[1]SB!B88</f>
        <v>0</v>
      </c>
      <c r="G300" s="32">
        <f>+[1]SB!C88</f>
        <v>0</v>
      </c>
      <c r="H300" s="24">
        <v>2</v>
      </c>
      <c r="I300" s="24">
        <f>+[1]SB!E88</f>
        <v>0</v>
      </c>
      <c r="J300" s="46">
        <f>'[2]METAS SB'!J57</f>
        <v>1</v>
      </c>
      <c r="K300" s="26">
        <f t="shared" si="108"/>
        <v>0.5</v>
      </c>
      <c r="L300" s="27" t="str">
        <f t="shared" si="72"/>
        <v>MEDIO</v>
      </c>
      <c r="M300" s="26">
        <v>0</v>
      </c>
      <c r="N300" s="27" t="str">
        <f t="shared" si="74"/>
        <v>MUY BAJO</v>
      </c>
      <c r="O300" s="26">
        <f t="shared" si="115"/>
        <v>0</v>
      </c>
      <c r="P300" s="27" t="str">
        <f t="shared" si="76"/>
        <v>MUY BAJO</v>
      </c>
      <c r="Q300" s="28">
        <f t="shared" si="116"/>
        <v>1</v>
      </c>
      <c r="R300" s="28">
        <v>0</v>
      </c>
      <c r="S300" s="77">
        <f t="shared" si="117"/>
        <v>-1</v>
      </c>
      <c r="T300" s="28">
        <v>1</v>
      </c>
      <c r="U300" s="28">
        <v>0</v>
      </c>
    </row>
    <row r="301" spans="1:24" ht="28.2" customHeight="1" x14ac:dyDescent="0.3">
      <c r="A301" s="54"/>
      <c r="B301" s="23" t="str">
        <f>'[2]METAS SB'!A58</f>
        <v>SB.PY.4.1. Interacción entre los integrantes de la comunidad universitaria</v>
      </c>
      <c r="C301" s="23"/>
      <c r="D301" s="24" t="str">
        <f>'[2]METAS SB'!E58</f>
        <v>PITALITO</v>
      </c>
      <c r="E301" s="32" t="str">
        <f>'[2]METAS SB'!C58</f>
        <v>ASISTENTES</v>
      </c>
      <c r="F301" s="32">
        <f>+[1]SB!B89</f>
        <v>0</v>
      </c>
      <c r="G301" s="32">
        <f>+[1]SB!C89</f>
        <v>0</v>
      </c>
      <c r="H301" s="24">
        <v>30</v>
      </c>
      <c r="I301" s="24">
        <f>+[1]SB!E89</f>
        <v>0</v>
      </c>
      <c r="J301" s="46">
        <f>'[2]METAS SB'!J58</f>
        <v>0</v>
      </c>
      <c r="K301" s="26">
        <f t="shared" si="108"/>
        <v>0</v>
      </c>
      <c r="L301" s="27" t="str">
        <f t="shared" si="72"/>
        <v>MUY BAJO</v>
      </c>
      <c r="M301" s="26">
        <f t="shared" si="118"/>
        <v>0</v>
      </c>
      <c r="N301" s="27" t="str">
        <f t="shared" si="74"/>
        <v>MUY BAJO</v>
      </c>
      <c r="O301" s="26">
        <f t="shared" si="115"/>
        <v>0</v>
      </c>
      <c r="P301" s="27" t="str">
        <f t="shared" si="76"/>
        <v>MUY BAJO</v>
      </c>
      <c r="Q301" s="28">
        <f t="shared" si="116"/>
        <v>0</v>
      </c>
      <c r="R301" s="28">
        <v>2</v>
      </c>
      <c r="S301" s="28">
        <f t="shared" si="117"/>
        <v>2</v>
      </c>
      <c r="T301" s="28">
        <v>0</v>
      </c>
      <c r="U301" s="28">
        <v>0</v>
      </c>
    </row>
    <row r="302" spans="1:24" ht="28.2" customHeight="1" x14ac:dyDescent="0.3">
      <c r="A302" s="54"/>
      <c r="B302" s="23" t="str">
        <f>'[2]METAS SB'!A59</f>
        <v>SB.PY.4.2. Atención a la población con enfoque diferencial</v>
      </c>
      <c r="C302" s="23"/>
      <c r="D302" s="24" t="str">
        <f>'[2]METAS SB'!E59</f>
        <v>NEIVA</v>
      </c>
      <c r="E302" s="32" t="str">
        <f>'[2]METAS SB'!C59</f>
        <v>ESTUDIANTES</v>
      </c>
      <c r="F302" s="32">
        <f>+[1]SB!B90</f>
        <v>0</v>
      </c>
      <c r="G302" s="32">
        <f>+[1]SB!C90</f>
        <v>0</v>
      </c>
      <c r="H302" s="24">
        <v>32</v>
      </c>
      <c r="I302" s="24">
        <f>+[1]SB!E90</f>
        <v>0</v>
      </c>
      <c r="J302" s="46">
        <f>'[2]METAS SB'!J59</f>
        <v>52</v>
      </c>
      <c r="K302" s="26">
        <f t="shared" si="108"/>
        <v>1.625</v>
      </c>
      <c r="L302" s="27" t="str">
        <f t="shared" si="72"/>
        <v>MUY ALTO</v>
      </c>
      <c r="M302" s="26">
        <f t="shared" si="118"/>
        <v>0.33823529411764708</v>
      </c>
      <c r="N302" s="27" t="str">
        <f t="shared" si="74"/>
        <v>BAJO</v>
      </c>
      <c r="O302" s="26">
        <f t="shared" si="115"/>
        <v>0.54963235294117652</v>
      </c>
      <c r="P302" s="27" t="str">
        <f t="shared" si="76"/>
        <v>MEDIO</v>
      </c>
      <c r="Q302" s="28">
        <f t="shared" si="116"/>
        <v>92</v>
      </c>
      <c r="R302" s="28">
        <v>272</v>
      </c>
      <c r="S302" s="28">
        <f t="shared" si="117"/>
        <v>180</v>
      </c>
      <c r="T302" s="28">
        <v>33</v>
      </c>
      <c r="U302" s="28">
        <v>59</v>
      </c>
    </row>
    <row r="303" spans="1:24" ht="28.2" customHeight="1" x14ac:dyDescent="0.3">
      <c r="A303" s="54"/>
      <c r="B303" s="23" t="str">
        <f>'[2]METAS SB'!A60</f>
        <v>SB.PY.4.2. Atención a la población con enfoque diferencial</v>
      </c>
      <c r="C303" s="23"/>
      <c r="D303" s="24" t="str">
        <f>'[2]METAS SB'!E60</f>
        <v>GARZÓN</v>
      </c>
      <c r="E303" s="32" t="str">
        <f>'[2]METAS SB'!C60</f>
        <v>ESTUDIANTES</v>
      </c>
      <c r="F303" s="32">
        <f>+[1]SB!B91</f>
        <v>109</v>
      </c>
      <c r="G303" s="32">
        <f>+[1]SB!C91</f>
        <v>346</v>
      </c>
      <c r="H303" s="24">
        <v>0</v>
      </c>
      <c r="I303" s="24">
        <f>+[1]SB!E91</f>
        <v>0</v>
      </c>
      <c r="J303" s="46">
        <f>'[2]METAS SB'!J60</f>
        <v>0</v>
      </c>
      <c r="K303" s="26">
        <v>0</v>
      </c>
      <c r="L303" s="27" t="str">
        <f t="shared" si="72"/>
        <v>MUY BAJO</v>
      </c>
      <c r="M303" s="26">
        <v>0</v>
      </c>
      <c r="N303" s="27" t="str">
        <f t="shared" si="74"/>
        <v>MUY BAJO</v>
      </c>
      <c r="O303" s="26">
        <f t="shared" si="115"/>
        <v>0</v>
      </c>
      <c r="P303" s="27" t="str">
        <f t="shared" si="76"/>
        <v>MUY BAJO</v>
      </c>
      <c r="Q303" s="28">
        <f t="shared" si="116"/>
        <v>0</v>
      </c>
      <c r="R303" s="28">
        <v>0</v>
      </c>
      <c r="S303" s="28">
        <f t="shared" si="117"/>
        <v>0</v>
      </c>
      <c r="T303" s="28">
        <v>0</v>
      </c>
      <c r="U303" s="28">
        <v>0</v>
      </c>
    </row>
    <row r="304" spans="1:24" ht="28.2" customHeight="1" x14ac:dyDescent="0.3">
      <c r="A304" s="54"/>
      <c r="B304" s="23" t="str">
        <f>'[2]METAS SB'!A61</f>
        <v>SB.PY.4.2. Atención a la población con enfoque diferencial</v>
      </c>
      <c r="C304" s="23"/>
      <c r="D304" s="24" t="str">
        <f>'[2]METAS SB'!E61</f>
        <v>LA PLATA</v>
      </c>
      <c r="E304" s="32" t="str">
        <f>'[2]METAS SB'!C61</f>
        <v>ESTUDIANTES</v>
      </c>
      <c r="F304" s="32">
        <f>+[1]SB!B92</f>
        <v>0</v>
      </c>
      <c r="G304" s="32">
        <f>+[1]SB!C92</f>
        <v>0</v>
      </c>
      <c r="H304" s="24">
        <v>1</v>
      </c>
      <c r="I304" s="24">
        <f>+[1]SB!E92</f>
        <v>0</v>
      </c>
      <c r="J304" s="46">
        <f>'[2]METAS SB'!J61</f>
        <v>0</v>
      </c>
      <c r="K304" s="26">
        <v>0</v>
      </c>
      <c r="L304" s="27" t="str">
        <f t="shared" si="72"/>
        <v>MUY BAJO</v>
      </c>
      <c r="M304" s="26">
        <f t="shared" si="118"/>
        <v>0</v>
      </c>
      <c r="N304" s="27" t="str">
        <f t="shared" si="74"/>
        <v>MUY BAJO</v>
      </c>
      <c r="O304" s="26">
        <f t="shared" si="115"/>
        <v>0</v>
      </c>
      <c r="P304" s="27" t="str">
        <f t="shared" si="76"/>
        <v>MUY BAJO</v>
      </c>
      <c r="Q304" s="28">
        <f t="shared" si="116"/>
        <v>0</v>
      </c>
      <c r="R304" s="28">
        <v>1</v>
      </c>
      <c r="S304" s="28">
        <f t="shared" si="117"/>
        <v>1</v>
      </c>
      <c r="T304" s="28">
        <v>0</v>
      </c>
      <c r="U304" s="28">
        <v>0</v>
      </c>
    </row>
    <row r="305" spans="1:21" ht="28.2" customHeight="1" x14ac:dyDescent="0.3">
      <c r="A305" s="54"/>
      <c r="B305" s="23" t="str">
        <f>'[2]METAS SB'!A62</f>
        <v>SB.PY.4.2. Atención a la población con enfoque diferencial</v>
      </c>
      <c r="C305" s="23"/>
      <c r="D305" s="24" t="str">
        <f>'[2]METAS SB'!E62</f>
        <v>PITALITO</v>
      </c>
      <c r="E305" s="32" t="str">
        <f>'[2]METAS SB'!C62</f>
        <v>ESTUDIANTES</v>
      </c>
      <c r="F305" s="32">
        <f>+[1]SB!B93</f>
        <v>0</v>
      </c>
      <c r="G305" s="32">
        <f>+[1]SB!C93</f>
        <v>0</v>
      </c>
      <c r="H305" s="24">
        <v>6</v>
      </c>
      <c r="I305" s="24">
        <f>+[1]SB!E93</f>
        <v>0</v>
      </c>
      <c r="J305" s="46">
        <f>'[2]METAS SB'!J62</f>
        <v>0</v>
      </c>
      <c r="K305" s="26">
        <v>0</v>
      </c>
      <c r="L305" s="27" t="str">
        <f t="shared" si="72"/>
        <v>MUY BAJO</v>
      </c>
      <c r="M305" s="26">
        <f t="shared" si="118"/>
        <v>0</v>
      </c>
      <c r="N305" s="27" t="str">
        <f t="shared" si="74"/>
        <v>MUY BAJO</v>
      </c>
      <c r="O305" s="26">
        <f t="shared" si="115"/>
        <v>0</v>
      </c>
      <c r="P305" s="27" t="str">
        <f t="shared" si="76"/>
        <v>MUY BAJO</v>
      </c>
      <c r="Q305" s="28">
        <f t="shared" si="116"/>
        <v>0</v>
      </c>
      <c r="R305" s="28">
        <v>1</v>
      </c>
      <c r="S305" s="28">
        <f t="shared" si="117"/>
        <v>1</v>
      </c>
      <c r="T305" s="28">
        <v>0</v>
      </c>
      <c r="U305" s="28">
        <v>0</v>
      </c>
    </row>
    <row r="306" spans="1:21" ht="28.2" customHeight="1" x14ac:dyDescent="0.3">
      <c r="A306" s="54"/>
      <c r="B306" s="23" t="str">
        <f>'[2]METAS SB'!A63</f>
        <v>SB.PY.4.3. Inducción institucional a estudiantes nuevos</v>
      </c>
      <c r="C306" s="23"/>
      <c r="D306" s="24" t="str">
        <f>'[2]METAS SB'!E63</f>
        <v>NEIVA</v>
      </c>
      <c r="E306" s="32" t="str">
        <f>'[2]METAS SB'!C63</f>
        <v>ESTUDIANTES</v>
      </c>
      <c r="F306" s="32">
        <f>+[1]SB!B94</f>
        <v>0</v>
      </c>
      <c r="G306" s="32">
        <f>+[1]SB!C94</f>
        <v>0</v>
      </c>
      <c r="H306" s="24">
        <v>1740</v>
      </c>
      <c r="I306" s="24">
        <f>+[1]SB!E94</f>
        <v>0</v>
      </c>
      <c r="J306" s="46">
        <f>'[2]METAS SB'!J63</f>
        <v>1814</v>
      </c>
      <c r="K306" s="26">
        <f t="shared" si="108"/>
        <v>1.042528735632184</v>
      </c>
      <c r="L306" s="27" t="str">
        <f t="shared" si="72"/>
        <v>MUY ALTO</v>
      </c>
      <c r="M306" s="26">
        <f t="shared" si="118"/>
        <v>0.3108108108108108</v>
      </c>
      <c r="N306" s="27" t="str">
        <f t="shared" si="74"/>
        <v>BAJO</v>
      </c>
      <c r="O306" s="26">
        <f t="shared" si="115"/>
        <v>0.32402920161540849</v>
      </c>
      <c r="P306" s="27" t="str">
        <f t="shared" si="76"/>
        <v>BAJO</v>
      </c>
      <c r="Q306" s="28">
        <f t="shared" si="116"/>
        <v>23</v>
      </c>
      <c r="R306" s="28">
        <v>74</v>
      </c>
      <c r="S306" s="28">
        <f t="shared" si="117"/>
        <v>51</v>
      </c>
      <c r="T306" s="28">
        <v>22</v>
      </c>
      <c r="U306" s="28">
        <v>1</v>
      </c>
    </row>
    <row r="307" spans="1:21" ht="28.2" customHeight="1" x14ac:dyDescent="0.3">
      <c r="A307" s="54"/>
      <c r="B307" s="23" t="str">
        <f>'[2]METAS SB'!A64</f>
        <v>SB.PY.4.3. Inducción institucional a estudiantes nuevos</v>
      </c>
      <c r="C307" s="23"/>
      <c r="D307" s="24" t="str">
        <f>'[2]METAS SB'!E64</f>
        <v>GARZÓN</v>
      </c>
      <c r="E307" s="32" t="str">
        <f>'[2]METAS SB'!C64</f>
        <v>ESTUDIANTES</v>
      </c>
      <c r="F307" s="32">
        <f>+[1]SB!B95</f>
        <v>0</v>
      </c>
      <c r="G307" s="32">
        <f>+[1]SB!C95</f>
        <v>0</v>
      </c>
      <c r="H307" s="24">
        <v>220</v>
      </c>
      <c r="I307" s="24">
        <f>+[1]SB!E95</f>
        <v>0</v>
      </c>
      <c r="J307" s="46">
        <f>'[2]METAS SB'!J64</f>
        <v>196</v>
      </c>
      <c r="K307" s="26">
        <f t="shared" si="108"/>
        <v>0.89090909090909087</v>
      </c>
      <c r="L307" s="27" t="str">
        <f t="shared" si="72"/>
        <v>MUY ALTO</v>
      </c>
      <c r="M307" s="26">
        <f t="shared" si="118"/>
        <v>1</v>
      </c>
      <c r="N307" s="27" t="str">
        <f t="shared" si="74"/>
        <v>MUY ALTO</v>
      </c>
      <c r="O307" s="26">
        <f t="shared" si="115"/>
        <v>0.89090909090909087</v>
      </c>
      <c r="P307" s="27" t="str">
        <f t="shared" si="76"/>
        <v>MUY ALTO</v>
      </c>
      <c r="Q307" s="28">
        <f t="shared" si="116"/>
        <v>4</v>
      </c>
      <c r="R307" s="28">
        <v>4</v>
      </c>
      <c r="S307" s="28">
        <f t="shared" si="117"/>
        <v>0</v>
      </c>
      <c r="T307" s="28">
        <v>4</v>
      </c>
      <c r="U307" s="28">
        <v>0</v>
      </c>
    </row>
    <row r="308" spans="1:21" ht="28.2" customHeight="1" x14ac:dyDescent="0.3">
      <c r="A308" s="54"/>
      <c r="B308" s="23" t="str">
        <f>'[2]METAS SB'!A65</f>
        <v>SB.PY.4.3. Inducción institucional a estudiantes nuevos</v>
      </c>
      <c r="C308" s="23"/>
      <c r="D308" s="24" t="str">
        <f>'[2]METAS SB'!E65</f>
        <v>LA PLATA</v>
      </c>
      <c r="E308" s="32" t="str">
        <f>'[2]METAS SB'!C65</f>
        <v>ESTUDIANTES</v>
      </c>
      <c r="F308" s="32"/>
      <c r="G308" s="32"/>
      <c r="H308" s="24">
        <v>150</v>
      </c>
      <c r="I308" s="24"/>
      <c r="J308" s="46">
        <f>'[2]METAS SB'!J65</f>
        <v>111</v>
      </c>
      <c r="K308" s="26">
        <f t="shared" si="108"/>
        <v>0.74</v>
      </c>
      <c r="L308" s="27" t="str">
        <f t="shared" si="72"/>
        <v>ALTO</v>
      </c>
      <c r="M308" s="26">
        <f t="shared" si="118"/>
        <v>1.3333333333333333</v>
      </c>
      <c r="N308" s="27" t="str">
        <f t="shared" si="74"/>
        <v>MUY ALTO</v>
      </c>
      <c r="O308" s="26">
        <f t="shared" si="115"/>
        <v>0.98666666666666658</v>
      </c>
      <c r="P308" s="27" t="str">
        <f t="shared" si="76"/>
        <v>MUY ALTO</v>
      </c>
      <c r="Q308" s="28">
        <f t="shared" si="116"/>
        <v>4</v>
      </c>
      <c r="R308" s="28">
        <v>3</v>
      </c>
      <c r="S308" s="28">
        <f t="shared" si="117"/>
        <v>-1</v>
      </c>
      <c r="T308" s="28">
        <v>4</v>
      </c>
      <c r="U308" s="28">
        <v>0</v>
      </c>
    </row>
    <row r="309" spans="1:21" ht="28.2" customHeight="1" x14ac:dyDescent="0.3">
      <c r="A309" s="54"/>
      <c r="B309" s="23" t="str">
        <f>'[2]METAS SB'!A66</f>
        <v>SB.PY.4.3. Inducción institucional a estudiantes nuevos</v>
      </c>
      <c r="C309" s="23"/>
      <c r="D309" s="24" t="str">
        <f>'[2]METAS SB'!E66</f>
        <v>PITALITO</v>
      </c>
      <c r="E309" s="32" t="str">
        <f>'[2]METAS SB'!C66</f>
        <v>ESTUDIANTES</v>
      </c>
      <c r="F309" s="32">
        <f>+[1]SB!B96</f>
        <v>1691</v>
      </c>
      <c r="G309" s="32">
        <f>+[1]SB!C96</f>
        <v>5279</v>
      </c>
      <c r="H309" s="24">
        <v>250</v>
      </c>
      <c r="I309" s="24">
        <f>+[1]SB!E96</f>
        <v>0</v>
      </c>
      <c r="J309" s="46">
        <f>'[2]METAS SB'!J66</f>
        <v>353</v>
      </c>
      <c r="K309" s="26">
        <f t="shared" si="108"/>
        <v>1.4119999999999999</v>
      </c>
      <c r="L309" s="27" t="str">
        <f t="shared" si="72"/>
        <v>MUY ALTO</v>
      </c>
      <c r="M309" s="26">
        <f t="shared" si="118"/>
        <v>0.8</v>
      </c>
      <c r="N309" s="27" t="str">
        <f t="shared" si="74"/>
        <v>ALTO</v>
      </c>
      <c r="O309" s="26">
        <f t="shared" si="115"/>
        <v>1.1295999999999999</v>
      </c>
      <c r="P309" s="27" t="str">
        <f t="shared" si="76"/>
        <v>MUY ALTO</v>
      </c>
      <c r="Q309" s="28">
        <f t="shared" si="116"/>
        <v>4</v>
      </c>
      <c r="R309" s="28">
        <v>5</v>
      </c>
      <c r="S309" s="28">
        <f t="shared" si="117"/>
        <v>1</v>
      </c>
      <c r="T309" s="28">
        <v>4</v>
      </c>
      <c r="U309" s="28">
        <v>0</v>
      </c>
    </row>
    <row r="310" spans="1:21" ht="28.2" customHeight="1" thickBot="1" x14ac:dyDescent="0.35">
      <c r="A310" s="54"/>
      <c r="B310" s="33" t="s">
        <v>50</v>
      </c>
      <c r="C310" s="33"/>
      <c r="D310" s="34"/>
      <c r="E310" s="34"/>
      <c r="F310" s="34"/>
      <c r="G310" s="34"/>
      <c r="H310" s="34"/>
      <c r="I310" s="34"/>
      <c r="J310" s="34"/>
      <c r="K310" s="35">
        <f>AVERAGE(K294:K309)</f>
        <v>0.49577431537834188</v>
      </c>
      <c r="L310" s="27" t="str">
        <f t="shared" si="72"/>
        <v>MEDIO</v>
      </c>
      <c r="M310" s="35">
        <f>AVERAGE(M294:M309)</f>
        <v>0.27380577808838796</v>
      </c>
      <c r="N310" s="27" t="str">
        <f t="shared" si="74"/>
        <v>BAJO</v>
      </c>
      <c r="O310" s="35">
        <f>AVERAGE(O294:O309)</f>
        <v>0.27995939520529745</v>
      </c>
      <c r="P310" s="27" t="str">
        <f t="shared" si="76"/>
        <v>BAJO</v>
      </c>
      <c r="Q310" s="36">
        <f>SUM(Q294:Q309)</f>
        <v>289</v>
      </c>
      <c r="R310" s="36">
        <f t="shared" ref="R310:U310" si="119">SUM(R294:R309)</f>
        <v>707</v>
      </c>
      <c r="S310" s="36">
        <f t="shared" si="119"/>
        <v>418</v>
      </c>
      <c r="T310" s="36">
        <f t="shared" si="119"/>
        <v>92</v>
      </c>
      <c r="U310" s="36">
        <f t="shared" si="119"/>
        <v>197</v>
      </c>
    </row>
    <row r="311" spans="1:21" ht="28.2" customHeight="1" x14ac:dyDescent="0.3">
      <c r="A311" s="54"/>
      <c r="B311" s="23" t="str">
        <f>'[2]METAS SB'!A67</f>
        <v>SB.PY.5.1. Becas, descuentos y exenciones de matrículas</v>
      </c>
      <c r="C311" s="23"/>
      <c r="D311" s="24" t="str">
        <f>'[2]METAS SB'!E67</f>
        <v>GLOBAL</v>
      </c>
      <c r="E311" s="32" t="str">
        <f>'[2]METAS SB'!C67</f>
        <v>BENEFICIARIOS APROBADOS</v>
      </c>
      <c r="F311" s="32">
        <f>+[1]SB!B103</f>
        <v>0</v>
      </c>
      <c r="G311" s="32">
        <f>+[1]SB!C103</f>
        <v>0</v>
      </c>
      <c r="H311" s="24">
        <v>450</v>
      </c>
      <c r="I311" s="24">
        <f>+[1]SB!E103</f>
        <v>0</v>
      </c>
      <c r="J311" s="46">
        <f>'[2]METAS SB'!J67</f>
        <v>260</v>
      </c>
      <c r="K311" s="26">
        <f t="shared" si="108"/>
        <v>0.57777777777777772</v>
      </c>
      <c r="L311" s="27" t="str">
        <f t="shared" si="72"/>
        <v>MEDIO</v>
      </c>
      <c r="M311" s="26">
        <f t="shared" ref="M311" si="120">+Q311/R311</f>
        <v>0.82666666666666666</v>
      </c>
      <c r="N311" s="27" t="str">
        <f t="shared" si="74"/>
        <v>MUY ALTO</v>
      </c>
      <c r="O311" s="26">
        <f t="shared" ref="O311:O342" si="121">+K311*M311</f>
        <v>0.47762962962962957</v>
      </c>
      <c r="P311" s="27" t="str">
        <f t="shared" si="76"/>
        <v>MEDIO</v>
      </c>
      <c r="Q311" s="28">
        <f t="shared" ref="Q311:Q342" si="122">+U311+T311</f>
        <v>62</v>
      </c>
      <c r="R311" s="28">
        <v>75</v>
      </c>
      <c r="S311" s="28">
        <f t="shared" ref="S311:S342" si="123">+R311-Q311</f>
        <v>13</v>
      </c>
      <c r="T311" s="28">
        <v>22</v>
      </c>
      <c r="U311" s="28">
        <v>40</v>
      </c>
    </row>
    <row r="312" spans="1:21" ht="28.2" customHeight="1" x14ac:dyDescent="0.3">
      <c r="A312" s="54"/>
      <c r="B312" s="23" t="str">
        <f>'[2]METAS SB'!A68</f>
        <v>SB.PY.5.2. Servicio de Restaurante</v>
      </c>
      <c r="C312" s="23"/>
      <c r="D312" s="24" t="str">
        <f>'[2]METAS SB'!E68</f>
        <v>NEIVA</v>
      </c>
      <c r="E312" s="32" t="str">
        <f>'[2]METAS SB'!C68</f>
        <v>Raciones consumidas</v>
      </c>
      <c r="F312" s="32">
        <f>+[1]SB!B104</f>
        <v>0</v>
      </c>
      <c r="G312" s="32">
        <f>+[1]SB!C104</f>
        <v>0</v>
      </c>
      <c r="H312" s="24">
        <v>370713</v>
      </c>
      <c r="I312" s="24">
        <f>+[1]SB!E104</f>
        <v>0</v>
      </c>
      <c r="J312" s="46">
        <f>'[2]METAS SB'!J68</f>
        <v>300568</v>
      </c>
      <c r="K312" s="26">
        <f t="shared" si="108"/>
        <v>0.810783544143313</v>
      </c>
      <c r="L312" s="27" t="str">
        <f t="shared" si="72"/>
        <v>MUY ALTO</v>
      </c>
      <c r="M312" s="26">
        <v>0</v>
      </c>
      <c r="N312" s="27" t="str">
        <f t="shared" si="74"/>
        <v>MUY BAJO</v>
      </c>
      <c r="O312" s="26">
        <f t="shared" si="121"/>
        <v>0</v>
      </c>
      <c r="P312" s="27" t="str">
        <f t="shared" si="76"/>
        <v>MUY BAJO</v>
      </c>
      <c r="Q312" s="28">
        <f t="shared" si="122"/>
        <v>1901</v>
      </c>
      <c r="R312" s="28">
        <v>2800</v>
      </c>
      <c r="S312" s="28">
        <f t="shared" si="123"/>
        <v>899</v>
      </c>
      <c r="T312" s="28">
        <v>759</v>
      </c>
      <c r="U312" s="28">
        <v>1142</v>
      </c>
    </row>
    <row r="313" spans="1:21" ht="28.2" customHeight="1" x14ac:dyDescent="0.3">
      <c r="A313" s="54"/>
      <c r="B313" s="23" t="str">
        <f>'[2]METAS SB'!A69</f>
        <v>SB.PY.5.2. Servicio de Restaurante</v>
      </c>
      <c r="C313" s="23"/>
      <c r="D313" s="24" t="str">
        <f>'[2]METAS SB'!E69</f>
        <v>NEIVA</v>
      </c>
      <c r="E313" s="32" t="str">
        <f>'[2]METAS SB'!C69</f>
        <v>ESTUDIANTES</v>
      </c>
      <c r="F313" s="32">
        <f>+[1]SB!B105</f>
        <v>0</v>
      </c>
      <c r="G313" s="32">
        <f>+[1]SB!C105</f>
        <v>0</v>
      </c>
      <c r="H313" s="24">
        <v>6831</v>
      </c>
      <c r="I313" s="24">
        <f>+[1]SB!E105</f>
        <v>0</v>
      </c>
      <c r="J313" s="46">
        <f>'[2]METAS SB'!J69</f>
        <v>11259</v>
      </c>
      <c r="K313" s="26">
        <f t="shared" si="108"/>
        <v>1.6482213438735178</v>
      </c>
      <c r="L313" s="27" t="str">
        <f t="shared" si="72"/>
        <v>MUY ALTO</v>
      </c>
      <c r="M313" s="26">
        <v>0</v>
      </c>
      <c r="N313" s="27" t="str">
        <f t="shared" si="74"/>
        <v>MUY BAJO</v>
      </c>
      <c r="O313" s="26">
        <f t="shared" si="121"/>
        <v>0</v>
      </c>
      <c r="P313" s="27" t="str">
        <f t="shared" si="76"/>
        <v>MUY BAJO</v>
      </c>
      <c r="Q313" s="28">
        <f t="shared" si="122"/>
        <v>0</v>
      </c>
      <c r="R313" s="28">
        <v>0</v>
      </c>
      <c r="S313" s="28">
        <f t="shared" si="123"/>
        <v>0</v>
      </c>
      <c r="T313" s="28">
        <v>0</v>
      </c>
      <c r="U313" s="28">
        <v>0</v>
      </c>
    </row>
    <row r="314" spans="1:21" ht="28.2" customHeight="1" x14ac:dyDescent="0.3">
      <c r="A314" s="54"/>
      <c r="B314" s="23" t="str">
        <f>'[2]METAS SB'!A70</f>
        <v>SB.PY.5.2. Servicio de Restaurante</v>
      </c>
      <c r="C314" s="23"/>
      <c r="D314" s="24" t="str">
        <f>'[2]METAS SB'!E70</f>
        <v>GARZÓN</v>
      </c>
      <c r="E314" s="32" t="str">
        <f>'[2]METAS SB'!C70</f>
        <v>Raciones consumidas</v>
      </c>
      <c r="F314" s="32">
        <f>+[1]SB!B106</f>
        <v>0</v>
      </c>
      <c r="G314" s="32">
        <f>+[1]SB!C106</f>
        <v>0</v>
      </c>
      <c r="H314" s="24">
        <v>42693</v>
      </c>
      <c r="I314" s="24">
        <f>+[1]SB!E106</f>
        <v>0</v>
      </c>
      <c r="J314" s="46">
        <f>'[2]METAS SB'!J70</f>
        <v>36175</v>
      </c>
      <c r="K314" s="26">
        <f t="shared" si="108"/>
        <v>0.8473286018785281</v>
      </c>
      <c r="L314" s="27" t="str">
        <f t="shared" si="72"/>
        <v>MUY ALTO</v>
      </c>
      <c r="M314" s="26">
        <v>0</v>
      </c>
      <c r="N314" s="27" t="str">
        <f t="shared" si="74"/>
        <v>MUY BAJO</v>
      </c>
      <c r="O314" s="26">
        <f t="shared" si="121"/>
        <v>0</v>
      </c>
      <c r="P314" s="27" t="str">
        <f t="shared" si="76"/>
        <v>MUY BAJO</v>
      </c>
      <c r="Q314" s="28">
        <f t="shared" si="122"/>
        <v>253</v>
      </c>
      <c r="R314" s="28">
        <v>230</v>
      </c>
      <c r="S314" s="28">
        <f t="shared" si="123"/>
        <v>-23</v>
      </c>
      <c r="T314" s="28">
        <v>153</v>
      </c>
      <c r="U314" s="28">
        <v>100</v>
      </c>
    </row>
    <row r="315" spans="1:21" ht="28.2" customHeight="1" x14ac:dyDescent="0.3">
      <c r="A315" s="54"/>
      <c r="B315" s="23" t="str">
        <f>'[2]METAS SB'!A71</f>
        <v>SB.PY.5.2. Servicio de Restaurante</v>
      </c>
      <c r="C315" s="23"/>
      <c r="D315" s="24" t="str">
        <f>'[2]METAS SB'!E71</f>
        <v>GARZÓN</v>
      </c>
      <c r="E315" s="32" t="str">
        <f>'[2]METAS SB'!C71</f>
        <v>ESTUDIANTES</v>
      </c>
      <c r="F315" s="32">
        <f>+[1]SB!B107</f>
        <v>509</v>
      </c>
      <c r="G315" s="32">
        <f>+[1]SB!C107</f>
        <v>1620</v>
      </c>
      <c r="H315" s="24">
        <v>869</v>
      </c>
      <c r="I315" s="24">
        <f>+[1]SB!E107</f>
        <v>0</v>
      </c>
      <c r="J315" s="46">
        <f>'[2]METAS SB'!J71</f>
        <v>2013</v>
      </c>
      <c r="K315" s="26">
        <f t="shared" si="108"/>
        <v>2.3164556962025316</v>
      </c>
      <c r="L315" s="27" t="str">
        <f t="shared" si="72"/>
        <v>MUY ALTO</v>
      </c>
      <c r="M315" s="26">
        <v>0</v>
      </c>
      <c r="N315" s="27" t="str">
        <f t="shared" si="74"/>
        <v>MUY BAJO</v>
      </c>
      <c r="O315" s="26">
        <f t="shared" si="121"/>
        <v>0</v>
      </c>
      <c r="P315" s="27" t="str">
        <f t="shared" si="76"/>
        <v>MUY BAJO</v>
      </c>
      <c r="Q315" s="28">
        <f t="shared" si="122"/>
        <v>0</v>
      </c>
      <c r="R315" s="28">
        <v>0</v>
      </c>
      <c r="S315" s="28">
        <f t="shared" si="123"/>
        <v>0</v>
      </c>
      <c r="T315" s="28">
        <v>0</v>
      </c>
      <c r="U315" s="28">
        <v>0</v>
      </c>
    </row>
    <row r="316" spans="1:21" ht="28.2" customHeight="1" x14ac:dyDescent="0.3">
      <c r="A316" s="54"/>
      <c r="B316" s="23" t="str">
        <f>'[2]METAS SB'!A72</f>
        <v>SB.PY.5.2. Servicio de Restaurante</v>
      </c>
      <c r="C316" s="23"/>
      <c r="D316" s="24" t="str">
        <f>'[2]METAS SB'!E72</f>
        <v>LA PLATA</v>
      </c>
      <c r="E316" s="32" t="str">
        <f>'[2]METAS SB'!C72</f>
        <v>Raciones consumidas</v>
      </c>
      <c r="F316" s="32">
        <f>+[1]SB!B108</f>
        <v>0</v>
      </c>
      <c r="G316" s="32">
        <f>+[1]SB!C108</f>
        <v>0</v>
      </c>
      <c r="H316" s="24">
        <v>46815</v>
      </c>
      <c r="I316" s="24">
        <f>+[1]SB!E108</f>
        <v>0</v>
      </c>
      <c r="J316" s="46">
        <f>'[2]METAS SB'!J72</f>
        <v>36361</v>
      </c>
      <c r="K316" s="26">
        <f t="shared" si="108"/>
        <v>0.77669550357791306</v>
      </c>
      <c r="L316" s="27" t="str">
        <f t="shared" si="72"/>
        <v>ALTO</v>
      </c>
      <c r="M316" s="26">
        <f t="shared" ref="M316:M341" si="124">+Q316/R316</f>
        <v>1.0583333333333333</v>
      </c>
      <c r="N316" s="27" t="str">
        <f t="shared" si="74"/>
        <v>MUY ALTO</v>
      </c>
      <c r="O316" s="26">
        <f t="shared" si="121"/>
        <v>0.82200274128662465</v>
      </c>
      <c r="P316" s="27" t="str">
        <f t="shared" si="76"/>
        <v>MUY ALTO</v>
      </c>
      <c r="Q316" s="28">
        <f t="shared" si="122"/>
        <v>254</v>
      </c>
      <c r="R316" s="28">
        <v>240</v>
      </c>
      <c r="S316" s="28">
        <f t="shared" si="123"/>
        <v>-14</v>
      </c>
      <c r="T316" s="28">
        <v>154</v>
      </c>
      <c r="U316" s="28">
        <v>100</v>
      </c>
    </row>
    <row r="317" spans="1:21" ht="28.2" customHeight="1" x14ac:dyDescent="0.3">
      <c r="A317" s="54"/>
      <c r="B317" s="23" t="str">
        <f>'[2]METAS SB'!A73</f>
        <v>SB.PY.5.2. Servicio de Restaurante</v>
      </c>
      <c r="C317" s="23"/>
      <c r="D317" s="24" t="str">
        <f>'[2]METAS SB'!E73</f>
        <v>LA PLATA</v>
      </c>
      <c r="E317" s="32" t="str">
        <f>'[2]METAS SB'!C73</f>
        <v>ESTUDIANTES</v>
      </c>
      <c r="F317" s="32">
        <f>+[1]SB!B109</f>
        <v>0</v>
      </c>
      <c r="G317" s="32">
        <f>+[1]SB!C109</f>
        <v>0</v>
      </c>
      <c r="H317" s="24">
        <v>899</v>
      </c>
      <c r="I317" s="24">
        <f>+[1]SB!E109</f>
        <v>0</v>
      </c>
      <c r="J317" s="46">
        <f>'[2]METAS SB'!J73</f>
        <v>1476</v>
      </c>
      <c r="K317" s="26">
        <f t="shared" si="108"/>
        <v>1.6418242491657398</v>
      </c>
      <c r="L317" s="27" t="str">
        <f t="shared" si="72"/>
        <v>MUY ALTO</v>
      </c>
      <c r="M317" s="26">
        <v>0</v>
      </c>
      <c r="N317" s="27" t="str">
        <f t="shared" si="74"/>
        <v>MUY BAJO</v>
      </c>
      <c r="O317" s="26">
        <f t="shared" si="121"/>
        <v>0</v>
      </c>
      <c r="P317" s="27" t="str">
        <f t="shared" si="76"/>
        <v>MUY BAJO</v>
      </c>
      <c r="Q317" s="28">
        <f t="shared" si="122"/>
        <v>0</v>
      </c>
      <c r="R317" s="28">
        <v>0</v>
      </c>
      <c r="S317" s="28">
        <f t="shared" si="123"/>
        <v>0</v>
      </c>
      <c r="T317" s="28">
        <v>0</v>
      </c>
      <c r="U317" s="28">
        <v>0</v>
      </c>
    </row>
    <row r="318" spans="1:21" ht="28.2" customHeight="1" x14ac:dyDescent="0.3">
      <c r="A318" s="54"/>
      <c r="B318" s="23" t="str">
        <f>'[2]METAS SB'!A74</f>
        <v>SB.PY.5.2. Servicio de Restaurante</v>
      </c>
      <c r="C318" s="23"/>
      <c r="D318" s="24" t="str">
        <f>'[2]METAS SB'!E74</f>
        <v>PITALITO</v>
      </c>
      <c r="E318" s="32" t="str">
        <f>'[2]METAS SB'!C74</f>
        <v>Raciones consumidas</v>
      </c>
      <c r="F318" s="32">
        <f>+[1]SB!B110</f>
        <v>0</v>
      </c>
      <c r="G318" s="32">
        <f>+[1]SB!C110</f>
        <v>0</v>
      </c>
      <c r="H318" s="24">
        <v>53460</v>
      </c>
      <c r="I318" s="24">
        <f>+[1]SB!E110</f>
        <v>0</v>
      </c>
      <c r="J318" s="46">
        <f>'[2]METAS SB'!J74</f>
        <v>36278</v>
      </c>
      <c r="K318" s="26">
        <f t="shared" si="108"/>
        <v>0.67860082304526748</v>
      </c>
      <c r="L318" s="27" t="str">
        <f t="shared" si="72"/>
        <v>ALTO</v>
      </c>
      <c r="M318" s="26">
        <f t="shared" si="124"/>
        <v>0.80444444444444441</v>
      </c>
      <c r="N318" s="27" t="str">
        <f t="shared" si="74"/>
        <v>MUY ALTO</v>
      </c>
      <c r="O318" s="26">
        <f t="shared" si="121"/>
        <v>0.54589666209419296</v>
      </c>
      <c r="P318" s="27" t="str">
        <f t="shared" si="76"/>
        <v>MEDIO</v>
      </c>
      <c r="Q318" s="28">
        <f t="shared" si="122"/>
        <v>362</v>
      </c>
      <c r="R318" s="28">
        <v>450</v>
      </c>
      <c r="S318" s="28">
        <f t="shared" si="123"/>
        <v>88</v>
      </c>
      <c r="T318" s="28">
        <v>193</v>
      </c>
      <c r="U318" s="28">
        <v>169</v>
      </c>
    </row>
    <row r="319" spans="1:21" ht="28.2" customHeight="1" x14ac:dyDescent="0.3">
      <c r="A319" s="54"/>
      <c r="B319" s="23" t="str">
        <f>'[2]METAS SB'!A75</f>
        <v>SB.PY.5.2. Servicio de Restaurante</v>
      </c>
      <c r="C319" s="23"/>
      <c r="D319" s="24" t="str">
        <f>'[2]METAS SB'!E75</f>
        <v>PITALITO</v>
      </c>
      <c r="E319" s="32" t="str">
        <f>'[2]METAS SB'!C75</f>
        <v>ESTUDIANTES</v>
      </c>
      <c r="F319" s="32">
        <f>+[1]SB!B111</f>
        <v>0</v>
      </c>
      <c r="G319" s="32">
        <f>+[1]SB!C111</f>
        <v>0</v>
      </c>
      <c r="H319" s="24">
        <v>1582</v>
      </c>
      <c r="I319" s="24">
        <f>+[1]SB!E111</f>
        <v>0</v>
      </c>
      <c r="J319" s="46">
        <f>'[2]METAS SB'!J75</f>
        <v>2902</v>
      </c>
      <c r="K319" s="26">
        <f t="shared" si="108"/>
        <v>1.8343868520859672</v>
      </c>
      <c r="L319" s="27" t="str">
        <f t="shared" si="72"/>
        <v>MUY ALTO</v>
      </c>
      <c r="M319" s="26">
        <v>0</v>
      </c>
      <c r="N319" s="27" t="str">
        <f t="shared" si="74"/>
        <v>MUY BAJO</v>
      </c>
      <c r="O319" s="26">
        <f t="shared" si="121"/>
        <v>0</v>
      </c>
      <c r="P319" s="27" t="str">
        <f t="shared" si="76"/>
        <v>MUY BAJO</v>
      </c>
      <c r="Q319" s="28">
        <f t="shared" si="122"/>
        <v>0</v>
      </c>
      <c r="R319" s="28">
        <v>0</v>
      </c>
      <c r="S319" s="28">
        <f t="shared" si="123"/>
        <v>0</v>
      </c>
      <c r="T319" s="28">
        <v>0</v>
      </c>
      <c r="U319" s="28">
        <v>0</v>
      </c>
    </row>
    <row r="320" spans="1:21" ht="28.2" customHeight="1" x14ac:dyDescent="0.3">
      <c r="A320" s="54"/>
      <c r="B320" s="23" t="str">
        <f>'[2]METAS SB'!A76</f>
        <v>SB.PY.5.3. Acompañamiento académico</v>
      </c>
      <c r="C320" s="23"/>
      <c r="D320" s="24" t="str">
        <f>'[2]METAS SB'!E76</f>
        <v>GLOBAL</v>
      </c>
      <c r="E320" s="32" t="str">
        <f>'[2]METAS SB'!C76</f>
        <v>ESTUDIANTES</v>
      </c>
      <c r="F320" s="32">
        <f>+[1]SB!B112</f>
        <v>12734</v>
      </c>
      <c r="G320" s="32">
        <f>+[1]SB!C112</f>
        <v>39752</v>
      </c>
      <c r="H320" s="24">
        <v>12000</v>
      </c>
      <c r="I320" s="24">
        <f>+[1]SB!E112</f>
        <v>0</v>
      </c>
      <c r="J320" s="46">
        <f>'[2]METAS SB'!J76</f>
        <v>9906</v>
      </c>
      <c r="K320" s="26">
        <f t="shared" si="108"/>
        <v>0.82550000000000001</v>
      </c>
      <c r="L320" s="27" t="str">
        <f t="shared" si="72"/>
        <v>MUY ALTO</v>
      </c>
      <c r="M320" s="26">
        <v>0</v>
      </c>
      <c r="N320" s="27" t="str">
        <f t="shared" si="74"/>
        <v>MUY BAJO</v>
      </c>
      <c r="O320" s="26">
        <f t="shared" si="121"/>
        <v>0</v>
      </c>
      <c r="P320" s="27" t="str">
        <f t="shared" si="76"/>
        <v>MUY BAJO</v>
      </c>
      <c r="Q320" s="28">
        <f t="shared" si="122"/>
        <v>251</v>
      </c>
      <c r="R320" s="28">
        <v>807</v>
      </c>
      <c r="S320" s="28">
        <f t="shared" si="123"/>
        <v>556</v>
      </c>
      <c r="T320" s="28">
        <v>89</v>
      </c>
      <c r="U320" s="28">
        <v>162</v>
      </c>
    </row>
    <row r="321" spans="1:21" ht="28.2" customHeight="1" x14ac:dyDescent="0.3">
      <c r="A321" s="54"/>
      <c r="B321" s="23" t="str">
        <f>'[2]METAS SB'!A77</f>
        <v>SB.PY.5.4. Acompañamiento sicosocial</v>
      </c>
      <c r="C321" s="23"/>
      <c r="D321" s="24" t="str">
        <f>'[2]METAS SB'!E77</f>
        <v>NEIVA</v>
      </c>
      <c r="E321" s="32" t="str">
        <f>'[2]METAS SB'!C77</f>
        <v>ESTUDIANTES</v>
      </c>
      <c r="F321" s="32">
        <f>+[1]SB!B113</f>
        <v>0</v>
      </c>
      <c r="G321" s="32">
        <f>+[1]SB!C113</f>
        <v>0</v>
      </c>
      <c r="H321" s="24">
        <v>5000</v>
      </c>
      <c r="I321" s="24">
        <f>+[1]SB!E113</f>
        <v>0</v>
      </c>
      <c r="J321" s="46">
        <f>'[2]METAS SB'!J77</f>
        <v>4142</v>
      </c>
      <c r="K321" s="26">
        <f t="shared" si="108"/>
        <v>0.82840000000000003</v>
      </c>
      <c r="L321" s="27" t="str">
        <f t="shared" si="72"/>
        <v>MUY ALTO</v>
      </c>
      <c r="M321" s="26">
        <v>0</v>
      </c>
      <c r="N321" s="27" t="str">
        <f t="shared" si="74"/>
        <v>MUY BAJO</v>
      </c>
      <c r="O321" s="26">
        <f t="shared" si="121"/>
        <v>0</v>
      </c>
      <c r="P321" s="27" t="str">
        <f t="shared" si="76"/>
        <v>MUY BAJO</v>
      </c>
      <c r="Q321" s="28">
        <f t="shared" si="122"/>
        <v>144</v>
      </c>
      <c r="R321" s="28">
        <v>162</v>
      </c>
      <c r="S321" s="28">
        <f t="shared" si="123"/>
        <v>18</v>
      </c>
      <c r="T321" s="28">
        <v>48</v>
      </c>
      <c r="U321" s="28">
        <v>96</v>
      </c>
    </row>
    <row r="322" spans="1:21" ht="28.2" customHeight="1" x14ac:dyDescent="0.3">
      <c r="A322" s="54"/>
      <c r="B322" s="23" t="str">
        <f>'[2]METAS SB'!A78</f>
        <v>SB.PY.5.4. Acompañamiento sicosocial</v>
      </c>
      <c r="C322" s="23"/>
      <c r="D322" s="24" t="str">
        <f>'[2]METAS SB'!E78</f>
        <v>GARZÓN</v>
      </c>
      <c r="E322" s="32" t="str">
        <f>'[2]METAS SB'!C78</f>
        <v>ESTUDIANTES</v>
      </c>
      <c r="F322" s="32">
        <f>+[1]SB!B114</f>
        <v>0</v>
      </c>
      <c r="G322" s="32">
        <f>+[1]SB!C114</f>
        <v>0</v>
      </c>
      <c r="H322" s="24">
        <v>1000</v>
      </c>
      <c r="I322" s="24">
        <f>+[1]SB!E114</f>
        <v>0</v>
      </c>
      <c r="J322" s="46">
        <f>'[2]METAS SB'!J78</f>
        <v>313</v>
      </c>
      <c r="K322" s="26">
        <f t="shared" si="108"/>
        <v>0.313</v>
      </c>
      <c r="L322" s="27" t="str">
        <f t="shared" si="72"/>
        <v>BAJO</v>
      </c>
      <c r="M322" s="26">
        <v>0</v>
      </c>
      <c r="N322" s="27" t="str">
        <f t="shared" si="74"/>
        <v>MUY BAJO</v>
      </c>
      <c r="O322" s="26">
        <f t="shared" si="121"/>
        <v>0</v>
      </c>
      <c r="P322" s="27" t="str">
        <f t="shared" si="76"/>
        <v>MUY BAJO</v>
      </c>
      <c r="Q322" s="28">
        <f t="shared" si="122"/>
        <v>12</v>
      </c>
      <c r="R322" s="28">
        <v>29</v>
      </c>
      <c r="S322" s="28">
        <f t="shared" si="123"/>
        <v>17</v>
      </c>
      <c r="T322" s="28">
        <v>0</v>
      </c>
      <c r="U322" s="28">
        <v>12</v>
      </c>
    </row>
    <row r="323" spans="1:21" ht="28.2" customHeight="1" x14ac:dyDescent="0.3">
      <c r="A323" s="54"/>
      <c r="B323" s="23" t="str">
        <f>'[2]METAS SB'!A79</f>
        <v>SB.PY.5.4. Acompañamiento sicosocial</v>
      </c>
      <c r="C323" s="23"/>
      <c r="D323" s="24" t="str">
        <f>'[2]METAS SB'!E79</f>
        <v>LA PLATA</v>
      </c>
      <c r="E323" s="32" t="str">
        <f>'[2]METAS SB'!C79</f>
        <v>ESTUDIANTES</v>
      </c>
      <c r="F323" s="32">
        <f>+[1]SB!B115</f>
        <v>0</v>
      </c>
      <c r="G323" s="32">
        <f>+[1]SB!C115</f>
        <v>0</v>
      </c>
      <c r="H323" s="24">
        <v>1000</v>
      </c>
      <c r="I323" s="24">
        <f>+[1]SB!E115</f>
        <v>0</v>
      </c>
      <c r="J323" s="46">
        <f>'[2]METAS SB'!J79</f>
        <v>279</v>
      </c>
      <c r="K323" s="26">
        <f t="shared" si="108"/>
        <v>0.27900000000000003</v>
      </c>
      <c r="L323" s="27" t="str">
        <f t="shared" si="72"/>
        <v>BAJO</v>
      </c>
      <c r="M323" s="26">
        <v>0</v>
      </c>
      <c r="N323" s="27" t="str">
        <f t="shared" si="74"/>
        <v>MUY BAJO</v>
      </c>
      <c r="O323" s="26">
        <f t="shared" si="121"/>
        <v>0</v>
      </c>
      <c r="P323" s="27" t="str">
        <f t="shared" si="76"/>
        <v>MUY BAJO</v>
      </c>
      <c r="Q323" s="28">
        <f t="shared" si="122"/>
        <v>12</v>
      </c>
      <c r="R323" s="28">
        <v>29</v>
      </c>
      <c r="S323" s="28">
        <f t="shared" si="123"/>
        <v>17</v>
      </c>
      <c r="T323" s="28">
        <v>0</v>
      </c>
      <c r="U323" s="28">
        <v>12</v>
      </c>
    </row>
    <row r="324" spans="1:21" ht="28.2" customHeight="1" x14ac:dyDescent="0.3">
      <c r="A324" s="54"/>
      <c r="B324" s="23" t="str">
        <f>'[2]METAS SB'!A80</f>
        <v>SB.PY.5.4. Acompañamiento sicosocial</v>
      </c>
      <c r="C324" s="23"/>
      <c r="D324" s="24" t="str">
        <f>'[2]METAS SB'!E80</f>
        <v>PITALITO</v>
      </c>
      <c r="E324" s="32" t="str">
        <f>'[2]METAS SB'!C80</f>
        <v>ESTUDIANTES</v>
      </c>
      <c r="F324" s="32">
        <f>+[1]SB!B116</f>
        <v>0</v>
      </c>
      <c r="G324" s="32">
        <f>+[1]SB!C116</f>
        <v>0</v>
      </c>
      <c r="H324" s="24">
        <v>1000</v>
      </c>
      <c r="I324" s="24">
        <f>+[1]SB!E116</f>
        <v>0</v>
      </c>
      <c r="J324" s="46">
        <f>'[2]METAS SB'!J80</f>
        <v>493</v>
      </c>
      <c r="K324" s="26">
        <f t="shared" si="108"/>
        <v>0.49299999999999999</v>
      </c>
      <c r="L324" s="27" t="str">
        <f t="shared" si="72"/>
        <v>MEDIO</v>
      </c>
      <c r="M324" s="26">
        <v>0</v>
      </c>
      <c r="N324" s="27" t="str">
        <f t="shared" si="74"/>
        <v>MUY BAJO</v>
      </c>
      <c r="O324" s="26">
        <f t="shared" si="121"/>
        <v>0</v>
      </c>
      <c r="P324" s="27" t="str">
        <f t="shared" si="76"/>
        <v>MUY BAJO</v>
      </c>
      <c r="Q324" s="28">
        <f t="shared" si="122"/>
        <v>12</v>
      </c>
      <c r="R324" s="28">
        <v>29</v>
      </c>
      <c r="S324" s="28">
        <f t="shared" si="123"/>
        <v>17</v>
      </c>
      <c r="T324" s="28">
        <v>0</v>
      </c>
      <c r="U324" s="28">
        <v>12</v>
      </c>
    </row>
    <row r="325" spans="1:21" ht="28.2" customHeight="1" x14ac:dyDescent="0.3">
      <c r="A325" s="54"/>
      <c r="B325" s="23" t="str">
        <f>'[2]METAS SB'!A81</f>
        <v>SB.PY.5.5  Talleres de formación económica</v>
      </c>
      <c r="C325" s="23"/>
      <c r="D325" s="24" t="str">
        <f>'[2]METAS SB'!E81</f>
        <v>NEIVA</v>
      </c>
      <c r="E325" s="32" t="str">
        <f>'[2]METAS SB'!C81</f>
        <v>ESTUDIANTES</v>
      </c>
      <c r="F325" s="32">
        <f>+[1]SB!B117</f>
        <v>12000</v>
      </c>
      <c r="G325" s="32">
        <f>+[1]SB!C117</f>
        <v>36000</v>
      </c>
      <c r="H325" s="24">
        <v>100</v>
      </c>
      <c r="I325" s="24">
        <f>+[1]SB!E117</f>
        <v>0</v>
      </c>
      <c r="J325" s="46">
        <f>'[2]METAS SB'!J81</f>
        <v>1546</v>
      </c>
      <c r="K325" s="26">
        <f t="shared" si="108"/>
        <v>15.46</v>
      </c>
      <c r="L325" s="27" t="str">
        <f t="shared" si="72"/>
        <v>MUY ALTO</v>
      </c>
      <c r="M325" s="26">
        <f t="shared" si="124"/>
        <v>0</v>
      </c>
      <c r="N325" s="27" t="str">
        <f t="shared" si="74"/>
        <v>MUY BAJO</v>
      </c>
      <c r="O325" s="26">
        <f t="shared" si="121"/>
        <v>0</v>
      </c>
      <c r="P325" s="27" t="str">
        <f t="shared" si="76"/>
        <v>MUY BAJO</v>
      </c>
      <c r="Q325" s="28">
        <f t="shared" si="122"/>
        <v>0</v>
      </c>
      <c r="R325" s="28">
        <v>15</v>
      </c>
      <c r="S325" s="28">
        <f t="shared" si="123"/>
        <v>15</v>
      </c>
      <c r="T325" s="28">
        <v>0</v>
      </c>
      <c r="U325" s="28">
        <v>0</v>
      </c>
    </row>
    <row r="326" spans="1:21" ht="28.2" customHeight="1" x14ac:dyDescent="0.3">
      <c r="A326" s="54"/>
      <c r="B326" s="23" t="str">
        <f>'[2]METAS SB'!A82</f>
        <v>SB.PY.5.6 Tablet USCO</v>
      </c>
      <c r="C326" s="23"/>
      <c r="D326" s="24" t="str">
        <f>'[2]METAS SB'!E82</f>
        <v>NEIVA</v>
      </c>
      <c r="E326" s="32" t="str">
        <f>'[2]METAS SB'!C82</f>
        <v xml:space="preserve">BENEFICIARIOS  </v>
      </c>
      <c r="F326" s="32">
        <f>+[1]SB!B118</f>
        <v>0</v>
      </c>
      <c r="G326" s="32">
        <f>+[1]SB!C118</f>
        <v>0</v>
      </c>
      <c r="H326" s="24">
        <v>700</v>
      </c>
      <c r="I326" s="24">
        <f>+[1]SB!E118</f>
        <v>0</v>
      </c>
      <c r="J326" s="46">
        <f>'[2]METAS SB'!J82</f>
        <v>334</v>
      </c>
      <c r="K326" s="26">
        <f t="shared" si="108"/>
        <v>0.47714285714285715</v>
      </c>
      <c r="L326" s="27" t="str">
        <f t="shared" si="72"/>
        <v>MEDIO</v>
      </c>
      <c r="M326" s="26">
        <f t="shared" si="124"/>
        <v>0.53846153846153844</v>
      </c>
      <c r="N326" s="27" t="str">
        <f t="shared" si="74"/>
        <v>MEDIO</v>
      </c>
      <c r="O326" s="26">
        <f t="shared" si="121"/>
        <v>0.25692307692307692</v>
      </c>
      <c r="P326" s="27" t="str">
        <f t="shared" si="76"/>
        <v>BAJO</v>
      </c>
      <c r="Q326" s="28">
        <f t="shared" si="122"/>
        <v>14</v>
      </c>
      <c r="R326" s="28">
        <v>26</v>
      </c>
      <c r="S326" s="28">
        <f t="shared" si="123"/>
        <v>12</v>
      </c>
      <c r="T326" s="28">
        <v>4</v>
      </c>
      <c r="U326" s="28">
        <v>10</v>
      </c>
    </row>
    <row r="327" spans="1:21" ht="28.2" customHeight="1" x14ac:dyDescent="0.3">
      <c r="A327" s="54"/>
      <c r="B327" s="23" t="str">
        <f>'[2]METAS SB'!A83</f>
        <v>SB.PY.5.6 Tablet USCO</v>
      </c>
      <c r="C327" s="23"/>
      <c r="D327" s="24" t="str">
        <f>'[2]METAS SB'!E83</f>
        <v>GARZÓN</v>
      </c>
      <c r="E327" s="32" t="str">
        <f>'[2]METAS SB'!C83</f>
        <v xml:space="preserve">BENEFICIARIOS  </v>
      </c>
      <c r="F327" s="32">
        <f>+[1]SB!B119</f>
        <v>0</v>
      </c>
      <c r="G327" s="32">
        <f>+[1]SB!C119</f>
        <v>0</v>
      </c>
      <c r="H327" s="24">
        <v>120</v>
      </c>
      <c r="I327" s="24">
        <f>+[1]SB!E119</f>
        <v>0</v>
      </c>
      <c r="J327" s="46">
        <f>'[2]METAS SB'!J83</f>
        <v>51</v>
      </c>
      <c r="K327" s="26">
        <f t="shared" si="108"/>
        <v>0.42499999999999999</v>
      </c>
      <c r="L327" s="27" t="str">
        <f t="shared" si="72"/>
        <v>MEDIO</v>
      </c>
      <c r="M327" s="26">
        <v>0</v>
      </c>
      <c r="N327" s="27" t="str">
        <f t="shared" si="74"/>
        <v>MUY BAJO</v>
      </c>
      <c r="O327" s="26">
        <f t="shared" si="121"/>
        <v>0</v>
      </c>
      <c r="P327" s="27" t="str">
        <f t="shared" si="76"/>
        <v>MUY BAJO</v>
      </c>
      <c r="Q327" s="28">
        <f t="shared" si="122"/>
        <v>0</v>
      </c>
      <c r="R327" s="28">
        <v>0</v>
      </c>
      <c r="S327" s="28">
        <f t="shared" si="123"/>
        <v>0</v>
      </c>
      <c r="T327" s="28">
        <v>0</v>
      </c>
      <c r="U327" s="28">
        <v>0</v>
      </c>
    </row>
    <row r="328" spans="1:21" ht="28.2" customHeight="1" x14ac:dyDescent="0.3">
      <c r="A328" s="54"/>
      <c r="B328" s="23" t="str">
        <f>'[2]METAS SB'!A84</f>
        <v>SB.PY.5.6 Tablet USCO</v>
      </c>
      <c r="C328" s="23"/>
      <c r="D328" s="24" t="str">
        <f>'[2]METAS SB'!E84</f>
        <v>LA PLATA</v>
      </c>
      <c r="E328" s="32" t="str">
        <f>'[2]METAS SB'!C84</f>
        <v xml:space="preserve">BENEFICIARIOS  </v>
      </c>
      <c r="F328" s="32">
        <f>+[1]SB!B120</f>
        <v>0</v>
      </c>
      <c r="G328" s="32">
        <f>+[1]SB!C120</f>
        <v>0</v>
      </c>
      <c r="H328" s="24">
        <v>130</v>
      </c>
      <c r="I328" s="24">
        <f>+[1]SB!E120</f>
        <v>0</v>
      </c>
      <c r="J328" s="46">
        <f>'[2]METAS SB'!J84</f>
        <v>38</v>
      </c>
      <c r="K328" s="26">
        <f t="shared" si="108"/>
        <v>0.29230769230769232</v>
      </c>
      <c r="L328" s="27" t="str">
        <f t="shared" si="72"/>
        <v>BAJO</v>
      </c>
      <c r="M328" s="26">
        <v>0</v>
      </c>
      <c r="N328" s="27" t="str">
        <f t="shared" si="74"/>
        <v>MUY BAJO</v>
      </c>
      <c r="O328" s="26">
        <f t="shared" si="121"/>
        <v>0</v>
      </c>
      <c r="P328" s="27" t="str">
        <f t="shared" si="76"/>
        <v>MUY BAJO</v>
      </c>
      <c r="Q328" s="28">
        <f t="shared" si="122"/>
        <v>0</v>
      </c>
      <c r="R328" s="28">
        <v>0</v>
      </c>
      <c r="S328" s="28">
        <f t="shared" si="123"/>
        <v>0</v>
      </c>
      <c r="T328" s="28">
        <v>0</v>
      </c>
      <c r="U328" s="28">
        <v>0</v>
      </c>
    </row>
    <row r="329" spans="1:21" ht="28.2" customHeight="1" x14ac:dyDescent="0.3">
      <c r="A329" s="54"/>
      <c r="B329" s="23" t="str">
        <f>'[2]METAS SB'!A85</f>
        <v>SB.PY.5.6 Tablet USCO</v>
      </c>
      <c r="C329" s="23"/>
      <c r="D329" s="24" t="str">
        <f>'[2]METAS SB'!E85</f>
        <v>PITALITO</v>
      </c>
      <c r="E329" s="32" t="str">
        <f>'[2]METAS SB'!C85</f>
        <v xml:space="preserve">BENEFICIARIOS  </v>
      </c>
      <c r="F329" s="32">
        <f>+[1]SB!B121</f>
        <v>0</v>
      </c>
      <c r="G329" s="32">
        <f>+[1]SB!C121</f>
        <v>0</v>
      </c>
      <c r="H329" s="24">
        <v>250</v>
      </c>
      <c r="I329" s="24">
        <f>+[1]SB!E121</f>
        <v>0</v>
      </c>
      <c r="J329" s="46">
        <f>'[2]METAS SB'!J85</f>
        <v>93</v>
      </c>
      <c r="K329" s="26">
        <f t="shared" si="108"/>
        <v>0.372</v>
      </c>
      <c r="L329" s="27" t="str">
        <f t="shared" si="72"/>
        <v>BAJO</v>
      </c>
      <c r="M329" s="26">
        <v>0</v>
      </c>
      <c r="N329" s="27" t="str">
        <f t="shared" si="74"/>
        <v>MUY BAJO</v>
      </c>
      <c r="O329" s="26">
        <f t="shared" si="121"/>
        <v>0</v>
      </c>
      <c r="P329" s="27" t="str">
        <f t="shared" si="76"/>
        <v>MUY BAJO</v>
      </c>
      <c r="Q329" s="28">
        <f t="shared" si="122"/>
        <v>0</v>
      </c>
      <c r="R329" s="28">
        <v>0</v>
      </c>
      <c r="S329" s="28">
        <f t="shared" si="123"/>
        <v>0</v>
      </c>
      <c r="T329" s="28">
        <v>0</v>
      </c>
      <c r="U329" s="28">
        <v>0</v>
      </c>
    </row>
    <row r="330" spans="1:21" ht="28.2" customHeight="1" x14ac:dyDescent="0.3">
      <c r="A330" s="54"/>
      <c r="B330" s="23" t="str">
        <f>'[2]METAS SB'!A86</f>
        <v>SB.PY.5.7 Talleres de adaptabilidad institucional</v>
      </c>
      <c r="C330" s="23"/>
      <c r="D330" s="24" t="str">
        <f>'[2]METAS SB'!E86</f>
        <v>NEIVA</v>
      </c>
      <c r="E330" s="32" t="str">
        <f>'[2]METAS SB'!C86</f>
        <v>ESTUDIANTES</v>
      </c>
      <c r="F330" s="32"/>
      <c r="G330" s="32"/>
      <c r="H330" s="24">
        <v>800</v>
      </c>
      <c r="I330" s="24"/>
      <c r="J330" s="46">
        <f>'[2]METAS SB'!J86</f>
        <v>246</v>
      </c>
      <c r="K330" s="26">
        <f t="shared" si="108"/>
        <v>0.3075</v>
      </c>
      <c r="L330" s="27" t="str">
        <f t="shared" si="72"/>
        <v>BAJO</v>
      </c>
      <c r="M330" s="26">
        <f t="shared" si="124"/>
        <v>0.5357142857142857</v>
      </c>
      <c r="N330" s="27" t="str">
        <f t="shared" si="74"/>
        <v>MEDIO</v>
      </c>
      <c r="O330" s="26">
        <f t="shared" si="121"/>
        <v>0.16473214285714285</v>
      </c>
      <c r="P330" s="27" t="str">
        <f t="shared" si="76"/>
        <v>MUY BAJO</v>
      </c>
      <c r="Q330" s="28">
        <f t="shared" si="122"/>
        <v>15</v>
      </c>
      <c r="R330" s="28">
        <v>28</v>
      </c>
      <c r="S330" s="28">
        <f t="shared" si="123"/>
        <v>13</v>
      </c>
      <c r="T330" s="28">
        <v>5</v>
      </c>
      <c r="U330" s="28">
        <v>10</v>
      </c>
    </row>
    <row r="331" spans="1:21" ht="28.2" customHeight="1" x14ac:dyDescent="0.3">
      <c r="A331" s="54"/>
      <c r="B331" s="23" t="str">
        <f>'[2]METAS SB'!A87</f>
        <v>SB.PY.5.7 Talleres de adaptabilidad institucional</v>
      </c>
      <c r="C331" s="23"/>
      <c r="D331" s="24" t="str">
        <f>'[2]METAS SB'!E87</f>
        <v>GARZÓN</v>
      </c>
      <c r="E331" s="32" t="str">
        <f>'[2]METAS SB'!C87</f>
        <v>ESTUDIANTES</v>
      </c>
      <c r="F331" s="32"/>
      <c r="G331" s="32"/>
      <c r="H331" s="24">
        <v>50</v>
      </c>
      <c r="I331" s="24"/>
      <c r="J331" s="46">
        <f>'[2]METAS SB'!J87</f>
        <v>0</v>
      </c>
      <c r="K331" s="26">
        <f t="shared" si="108"/>
        <v>0</v>
      </c>
      <c r="L331" s="27" t="str">
        <f t="shared" si="72"/>
        <v>MUY BAJO</v>
      </c>
      <c r="M331" s="26">
        <f t="shared" si="124"/>
        <v>0</v>
      </c>
      <c r="N331" s="27" t="str">
        <f t="shared" si="74"/>
        <v>MUY BAJO</v>
      </c>
      <c r="O331" s="26">
        <f t="shared" si="121"/>
        <v>0</v>
      </c>
      <c r="P331" s="27" t="str">
        <f t="shared" si="76"/>
        <v>MUY BAJO</v>
      </c>
      <c r="Q331" s="28">
        <f t="shared" si="122"/>
        <v>0</v>
      </c>
      <c r="R331" s="28">
        <v>1</v>
      </c>
      <c r="S331" s="28">
        <f t="shared" si="123"/>
        <v>1</v>
      </c>
      <c r="T331" s="28">
        <v>0</v>
      </c>
      <c r="U331" s="28">
        <v>0</v>
      </c>
    </row>
    <row r="332" spans="1:21" ht="28.2" customHeight="1" x14ac:dyDescent="0.3">
      <c r="A332" s="54"/>
      <c r="B332" s="23" t="str">
        <f>'[2]METAS SB'!A88</f>
        <v>SB.PY.5.7 Talleres de adaptabilidad institucional</v>
      </c>
      <c r="C332" s="23"/>
      <c r="D332" s="24" t="str">
        <f>'[2]METAS SB'!E88</f>
        <v>LA PLATA</v>
      </c>
      <c r="E332" s="32" t="str">
        <f>'[2]METAS SB'!C88</f>
        <v>ESTUDIANTES</v>
      </c>
      <c r="F332" s="32"/>
      <c r="G332" s="32"/>
      <c r="H332" s="24">
        <v>150</v>
      </c>
      <c r="I332" s="24"/>
      <c r="J332" s="46">
        <f>'[2]METAS SB'!J88</f>
        <v>0</v>
      </c>
      <c r="K332" s="26">
        <f t="shared" si="108"/>
        <v>0</v>
      </c>
      <c r="L332" s="27" t="str">
        <f t="shared" si="72"/>
        <v>MUY BAJO</v>
      </c>
      <c r="M332" s="26">
        <f t="shared" si="124"/>
        <v>0</v>
      </c>
      <c r="N332" s="27" t="str">
        <f t="shared" si="74"/>
        <v>MUY BAJO</v>
      </c>
      <c r="O332" s="26">
        <f t="shared" si="121"/>
        <v>0</v>
      </c>
      <c r="P332" s="27" t="str">
        <f t="shared" si="76"/>
        <v>MUY BAJO</v>
      </c>
      <c r="Q332" s="28">
        <f t="shared" si="122"/>
        <v>0</v>
      </c>
      <c r="R332" s="28">
        <v>1</v>
      </c>
      <c r="S332" s="28">
        <f t="shared" si="123"/>
        <v>1</v>
      </c>
      <c r="T332" s="28">
        <v>0</v>
      </c>
      <c r="U332" s="28">
        <v>0</v>
      </c>
    </row>
    <row r="333" spans="1:21" ht="28.2" customHeight="1" x14ac:dyDescent="0.3">
      <c r="A333" s="54"/>
      <c r="B333" s="23" t="str">
        <f>'[2]METAS SB'!A89</f>
        <v>SB.PY.5.7 Talleres de adaptabilidad institucional</v>
      </c>
      <c r="C333" s="23"/>
      <c r="D333" s="24" t="str">
        <f>'[2]METAS SB'!E89</f>
        <v>PITALITO</v>
      </c>
      <c r="E333" s="32" t="str">
        <f>'[2]METAS SB'!C89</f>
        <v>ESTUDIANTES</v>
      </c>
      <c r="F333" s="32"/>
      <c r="G333" s="32"/>
      <c r="H333" s="24">
        <v>170</v>
      </c>
      <c r="I333" s="24"/>
      <c r="J333" s="46">
        <f>'[2]METAS SB'!J89</f>
        <v>0</v>
      </c>
      <c r="K333" s="26">
        <f t="shared" si="108"/>
        <v>0</v>
      </c>
      <c r="L333" s="27" t="str">
        <f t="shared" si="72"/>
        <v>MUY BAJO</v>
      </c>
      <c r="M333" s="26">
        <f t="shared" si="124"/>
        <v>0</v>
      </c>
      <c r="N333" s="27" t="str">
        <f t="shared" si="74"/>
        <v>MUY BAJO</v>
      </c>
      <c r="O333" s="26">
        <f t="shared" si="121"/>
        <v>0</v>
      </c>
      <c r="P333" s="27" t="str">
        <f t="shared" si="76"/>
        <v>MUY BAJO</v>
      </c>
      <c r="Q333" s="28">
        <f t="shared" si="122"/>
        <v>0</v>
      </c>
      <c r="R333" s="28">
        <v>1</v>
      </c>
      <c r="S333" s="28">
        <f t="shared" si="123"/>
        <v>1</v>
      </c>
      <c r="T333" s="28">
        <v>0</v>
      </c>
      <c r="U333" s="28">
        <v>0</v>
      </c>
    </row>
    <row r="334" spans="1:21" ht="28.2" customHeight="1" x14ac:dyDescent="0.3">
      <c r="A334" s="54"/>
      <c r="B334" s="23" t="str">
        <f>'[2]METAS SB'!A90</f>
        <v>SB.PY.5.8 Derechos Humanos (DDHH)
ASESORIA Y SEGUIMIENTO HACIA LA
PROTECCIÓN Y GARANTIA DDHH</v>
      </c>
      <c r="C334" s="23"/>
      <c r="D334" s="24" t="str">
        <f>'[2]METAS SB'!E90</f>
        <v>NEIVA</v>
      </c>
      <c r="E334" s="32" t="str">
        <f>'[2]METAS SB'!C90</f>
        <v>PERSONAS</v>
      </c>
      <c r="F334" s="32"/>
      <c r="G334" s="32"/>
      <c r="H334" s="24">
        <v>11</v>
      </c>
      <c r="I334" s="24"/>
      <c r="J334" s="46">
        <f>'[2]METAS SB'!J90</f>
        <v>5</v>
      </c>
      <c r="K334" s="26">
        <f t="shared" si="108"/>
        <v>0.45454545454545453</v>
      </c>
      <c r="L334" s="27" t="str">
        <f t="shared" si="72"/>
        <v>MEDIO</v>
      </c>
      <c r="M334" s="26">
        <v>0</v>
      </c>
      <c r="N334" s="27" t="str">
        <f t="shared" si="74"/>
        <v>MUY BAJO</v>
      </c>
      <c r="O334" s="26">
        <f t="shared" si="121"/>
        <v>0</v>
      </c>
      <c r="P334" s="27" t="str">
        <f t="shared" si="76"/>
        <v>MUY BAJO</v>
      </c>
      <c r="Q334" s="28">
        <f t="shared" si="122"/>
        <v>0</v>
      </c>
      <c r="R334" s="28">
        <v>0</v>
      </c>
      <c r="S334" s="28">
        <f t="shared" si="123"/>
        <v>0</v>
      </c>
      <c r="T334" s="28">
        <v>0</v>
      </c>
      <c r="U334" s="28">
        <v>0</v>
      </c>
    </row>
    <row r="335" spans="1:21" ht="28.2" customHeight="1" x14ac:dyDescent="0.3">
      <c r="A335" s="54"/>
      <c r="B335" s="23" t="str">
        <f>'[2]METAS SB'!A91</f>
        <v>SB.PY.5.8 Derechos Humanos (DDHH)
ASESORIA Y SEGUIMIENTO HACIA LA
PROTECCIÓN Y GARANTIA DDHH</v>
      </c>
      <c r="C335" s="23"/>
      <c r="D335" s="24" t="str">
        <f>'[2]METAS SB'!E91</f>
        <v>GARZÓN</v>
      </c>
      <c r="E335" s="32" t="str">
        <f>'[2]METAS SB'!C91</f>
        <v>PERSONAS</v>
      </c>
      <c r="F335" s="32"/>
      <c r="G335" s="32"/>
      <c r="H335" s="24">
        <v>1</v>
      </c>
      <c r="I335" s="24"/>
      <c r="J335" s="46">
        <f>'[2]METAS SB'!J91</f>
        <v>0</v>
      </c>
      <c r="K335" s="26">
        <f t="shared" si="108"/>
        <v>0</v>
      </c>
      <c r="L335" s="27" t="str">
        <f t="shared" si="72"/>
        <v>MUY BAJO</v>
      </c>
      <c r="M335" s="26">
        <v>0</v>
      </c>
      <c r="N335" s="27" t="str">
        <f t="shared" si="74"/>
        <v>MUY BAJO</v>
      </c>
      <c r="O335" s="26">
        <f t="shared" si="121"/>
        <v>0</v>
      </c>
      <c r="P335" s="27" t="str">
        <f t="shared" si="76"/>
        <v>MUY BAJO</v>
      </c>
      <c r="Q335" s="28">
        <f t="shared" si="122"/>
        <v>0</v>
      </c>
      <c r="R335" s="28">
        <v>0</v>
      </c>
      <c r="S335" s="28">
        <f t="shared" si="123"/>
        <v>0</v>
      </c>
      <c r="T335" s="28">
        <v>0</v>
      </c>
      <c r="U335" s="28">
        <v>0</v>
      </c>
    </row>
    <row r="336" spans="1:21" ht="28.2" customHeight="1" x14ac:dyDescent="0.3">
      <c r="A336" s="54"/>
      <c r="B336" s="23" t="str">
        <f>'[2]METAS SB'!A92</f>
        <v>SB.PY.5.8 Derechos Humanos (DDHH)
ASESORIA Y SEGUIMIENTO HACIA LA
PROTECCIÓN Y GARANTIA DDHH</v>
      </c>
      <c r="C336" s="23"/>
      <c r="D336" s="24" t="str">
        <f>'[2]METAS SB'!E92</f>
        <v>LA PLATA</v>
      </c>
      <c r="E336" s="32" t="str">
        <f>'[2]METAS SB'!C92</f>
        <v>PERSONAS</v>
      </c>
      <c r="F336" s="32"/>
      <c r="G336" s="32"/>
      <c r="H336" s="24">
        <v>1</v>
      </c>
      <c r="I336" s="24"/>
      <c r="J336" s="46">
        <f>'[2]METAS SB'!J92</f>
        <v>0</v>
      </c>
      <c r="K336" s="26">
        <f t="shared" si="108"/>
        <v>0</v>
      </c>
      <c r="L336" s="27" t="str">
        <f t="shared" si="72"/>
        <v>MUY BAJO</v>
      </c>
      <c r="M336" s="26">
        <v>0</v>
      </c>
      <c r="N336" s="27" t="str">
        <f t="shared" si="74"/>
        <v>MUY BAJO</v>
      </c>
      <c r="O336" s="26">
        <f t="shared" si="121"/>
        <v>0</v>
      </c>
      <c r="P336" s="27" t="str">
        <f t="shared" si="76"/>
        <v>MUY BAJO</v>
      </c>
      <c r="Q336" s="28">
        <f t="shared" si="122"/>
        <v>0</v>
      </c>
      <c r="R336" s="28">
        <v>0</v>
      </c>
      <c r="S336" s="28">
        <f t="shared" si="123"/>
        <v>0</v>
      </c>
      <c r="T336" s="28">
        <v>0</v>
      </c>
      <c r="U336" s="28">
        <v>0</v>
      </c>
    </row>
    <row r="337" spans="1:21" ht="28.2" customHeight="1" x14ac:dyDescent="0.3">
      <c r="A337" s="54"/>
      <c r="B337" s="23" t="str">
        <f>'[2]METAS SB'!A93</f>
        <v>SB.PY.5.8 Derechos Humanos (DDHH)
ASESORIA Y SEGUIMIENTO HACIA LA
PROTECCIÓN Y GARANTIA DDHH</v>
      </c>
      <c r="C337" s="23"/>
      <c r="D337" s="24" t="str">
        <f>'[2]METAS SB'!E93</f>
        <v>PITALITO</v>
      </c>
      <c r="E337" s="32" t="str">
        <f>'[2]METAS SB'!C93</f>
        <v>PERSONAS</v>
      </c>
      <c r="F337" s="32"/>
      <c r="G337" s="32"/>
      <c r="H337" s="24">
        <v>1</v>
      </c>
      <c r="I337" s="24"/>
      <c r="J337" s="46">
        <f>'[2]METAS SB'!J93</f>
        <v>0</v>
      </c>
      <c r="K337" s="26">
        <f t="shared" si="108"/>
        <v>0</v>
      </c>
      <c r="L337" s="27" t="str">
        <f t="shared" si="72"/>
        <v>MUY BAJO</v>
      </c>
      <c r="M337" s="26">
        <v>0</v>
      </c>
      <c r="N337" s="27" t="str">
        <f t="shared" si="74"/>
        <v>MUY BAJO</v>
      </c>
      <c r="O337" s="26">
        <f t="shared" si="121"/>
        <v>0</v>
      </c>
      <c r="P337" s="27" t="str">
        <f t="shared" si="76"/>
        <v>MUY BAJO</v>
      </c>
      <c r="Q337" s="28">
        <f t="shared" si="122"/>
        <v>0</v>
      </c>
      <c r="R337" s="28">
        <v>0</v>
      </c>
      <c r="S337" s="28">
        <f t="shared" si="123"/>
        <v>0</v>
      </c>
      <c r="T337" s="28">
        <v>0</v>
      </c>
      <c r="U337" s="28">
        <v>0</v>
      </c>
    </row>
    <row r="338" spans="1:21" ht="28.2" customHeight="1" x14ac:dyDescent="0.3">
      <c r="A338" s="54"/>
      <c r="B338" s="23" t="str">
        <f>'[2]METAS SB'!A94</f>
        <v>SB.PY.5.9 Derechos Humanos (DDHH)
PROMOCIÓN Y FORMACIÓN EN DDHH</v>
      </c>
      <c r="C338" s="23"/>
      <c r="D338" s="24" t="str">
        <f>'[2]METAS SB'!E94</f>
        <v>NEIVA</v>
      </c>
      <c r="E338" s="32" t="str">
        <f>'[2]METAS SB'!C94</f>
        <v>PERSONAS</v>
      </c>
      <c r="F338" s="32"/>
      <c r="G338" s="32"/>
      <c r="H338" s="24">
        <v>8</v>
      </c>
      <c r="I338" s="24"/>
      <c r="J338" s="46">
        <f>'[2]METAS SB'!J94</f>
        <v>10</v>
      </c>
      <c r="K338" s="26">
        <f t="shared" si="108"/>
        <v>1.25</v>
      </c>
      <c r="L338" s="27" t="str">
        <f t="shared" si="72"/>
        <v>MUY ALTO</v>
      </c>
      <c r="M338" s="26">
        <f t="shared" si="124"/>
        <v>0.25</v>
      </c>
      <c r="N338" s="27" t="str">
        <f t="shared" si="74"/>
        <v>BAJO</v>
      </c>
      <c r="O338" s="26">
        <f t="shared" si="121"/>
        <v>0.3125</v>
      </c>
      <c r="P338" s="27" t="str">
        <f t="shared" si="76"/>
        <v>BAJO</v>
      </c>
      <c r="Q338" s="28">
        <f t="shared" si="122"/>
        <v>22</v>
      </c>
      <c r="R338" s="28">
        <v>88</v>
      </c>
      <c r="S338" s="28">
        <f t="shared" si="123"/>
        <v>66</v>
      </c>
      <c r="T338" s="28">
        <v>2</v>
      </c>
      <c r="U338" s="28">
        <v>20</v>
      </c>
    </row>
    <row r="339" spans="1:21" ht="28.2" customHeight="1" x14ac:dyDescent="0.3">
      <c r="A339" s="54"/>
      <c r="B339" s="23" t="str">
        <f>'[2]METAS SB'!A95</f>
        <v>SB.PY.5.9 Derechos Humanos (DDHH)
PROMOCIÓN Y FORMACIÓN EN DDHH</v>
      </c>
      <c r="C339" s="23"/>
      <c r="D339" s="24" t="str">
        <f>'[2]METAS SB'!E95</f>
        <v>GARZÓN</v>
      </c>
      <c r="E339" s="32" t="str">
        <f>'[2]METAS SB'!C95</f>
        <v>PERSONAS</v>
      </c>
      <c r="F339" s="32"/>
      <c r="G339" s="32"/>
      <c r="H339" s="24">
        <v>2</v>
      </c>
      <c r="I339" s="24"/>
      <c r="J339" s="46">
        <f>'[2]METAS SB'!J95</f>
        <v>0</v>
      </c>
      <c r="K339" s="26">
        <f t="shared" si="108"/>
        <v>0</v>
      </c>
      <c r="L339" s="27" t="str">
        <f t="shared" si="72"/>
        <v>MUY BAJO</v>
      </c>
      <c r="M339" s="26">
        <f t="shared" si="124"/>
        <v>0</v>
      </c>
      <c r="N339" s="27" t="str">
        <f t="shared" si="74"/>
        <v>MUY BAJO</v>
      </c>
      <c r="O339" s="26">
        <f t="shared" si="121"/>
        <v>0</v>
      </c>
      <c r="P339" s="27" t="str">
        <f t="shared" si="76"/>
        <v>MUY BAJO</v>
      </c>
      <c r="Q339" s="28">
        <f t="shared" si="122"/>
        <v>0</v>
      </c>
      <c r="R339" s="28">
        <v>1</v>
      </c>
      <c r="S339" s="28">
        <f t="shared" si="123"/>
        <v>1</v>
      </c>
      <c r="T339" s="28">
        <v>0</v>
      </c>
      <c r="U339" s="28">
        <v>0</v>
      </c>
    </row>
    <row r="340" spans="1:21" ht="28.2" customHeight="1" x14ac:dyDescent="0.3">
      <c r="A340" s="54"/>
      <c r="B340" s="23" t="str">
        <f>'[2]METAS SB'!A96</f>
        <v>SB.PY.5.9 Derechos Humanos (DDHH)
PROMOCIÓN Y FORMACIÓN EN DDHH</v>
      </c>
      <c r="C340" s="23"/>
      <c r="D340" s="24" t="str">
        <f>'[2]METAS SB'!E96</f>
        <v>LA PLATA</v>
      </c>
      <c r="E340" s="32" t="str">
        <f>'[2]METAS SB'!C96</f>
        <v>PERSONAS</v>
      </c>
      <c r="F340" s="32"/>
      <c r="G340" s="32"/>
      <c r="H340" s="24">
        <v>1</v>
      </c>
      <c r="I340" s="24"/>
      <c r="J340" s="46">
        <f>'[2]METAS SB'!J96</f>
        <v>25</v>
      </c>
      <c r="K340" s="26">
        <f t="shared" si="108"/>
        <v>25</v>
      </c>
      <c r="L340" s="27" t="str">
        <f t="shared" si="72"/>
        <v>MUY ALTO</v>
      </c>
      <c r="M340" s="26">
        <f t="shared" si="124"/>
        <v>0</v>
      </c>
      <c r="N340" s="27" t="str">
        <f t="shared" si="74"/>
        <v>MUY BAJO</v>
      </c>
      <c r="O340" s="26">
        <f t="shared" si="121"/>
        <v>0</v>
      </c>
      <c r="P340" s="27" t="str">
        <f t="shared" si="76"/>
        <v>MUY BAJO</v>
      </c>
      <c r="Q340" s="28">
        <f t="shared" si="122"/>
        <v>0</v>
      </c>
      <c r="R340" s="28">
        <v>1</v>
      </c>
      <c r="S340" s="28">
        <f t="shared" si="123"/>
        <v>1</v>
      </c>
      <c r="T340" s="28">
        <v>0</v>
      </c>
      <c r="U340" s="28">
        <v>0</v>
      </c>
    </row>
    <row r="341" spans="1:21" ht="28.2" customHeight="1" x14ac:dyDescent="0.3">
      <c r="A341" s="54"/>
      <c r="B341" s="23" t="str">
        <f>'[2]METAS SB'!A97</f>
        <v>SB.PY.5.9 Derechos Humanos (DDHH)
PROMOCIÓN Y FORMACIÓN EN DDHH</v>
      </c>
      <c r="C341" s="23"/>
      <c r="D341" s="24" t="str">
        <f>'[2]METAS SB'!E97</f>
        <v>PITALITO</v>
      </c>
      <c r="E341" s="32" t="str">
        <f>'[2]METAS SB'!C97</f>
        <v>PERSONAS</v>
      </c>
      <c r="F341" s="32"/>
      <c r="G341" s="32"/>
      <c r="H341" s="24">
        <v>2</v>
      </c>
      <c r="I341" s="24"/>
      <c r="J341" s="46">
        <f>'[2]METAS SB'!J97</f>
        <v>0</v>
      </c>
      <c r="K341" s="26">
        <f t="shared" si="108"/>
        <v>0</v>
      </c>
      <c r="L341" s="27" t="str">
        <f t="shared" si="72"/>
        <v>MUY BAJO</v>
      </c>
      <c r="M341" s="26">
        <f t="shared" si="124"/>
        <v>0</v>
      </c>
      <c r="N341" s="27" t="str">
        <f t="shared" si="74"/>
        <v>MUY BAJO</v>
      </c>
      <c r="O341" s="26">
        <f t="shared" si="121"/>
        <v>0</v>
      </c>
      <c r="P341" s="27" t="str">
        <f t="shared" si="76"/>
        <v>MUY BAJO</v>
      </c>
      <c r="Q341" s="28">
        <f t="shared" si="122"/>
        <v>0</v>
      </c>
      <c r="R341" s="28">
        <v>1</v>
      </c>
      <c r="S341" s="28">
        <f t="shared" si="123"/>
        <v>1</v>
      </c>
      <c r="T341" s="28">
        <v>0</v>
      </c>
      <c r="U341" s="28">
        <v>0</v>
      </c>
    </row>
    <row r="342" spans="1:21" ht="28.2" customHeight="1" x14ac:dyDescent="0.3">
      <c r="A342" s="54"/>
      <c r="B342" s="23" t="str">
        <f>'[2]METAS SB'!A98</f>
        <v>SB.PY.5.10  SERVICIOS DE USO BlciUSCO</v>
      </c>
      <c r="C342" s="23"/>
      <c r="D342" s="24" t="str">
        <f>'[2]METAS SB'!E98</f>
        <v>NEIVA</v>
      </c>
      <c r="E342" s="32" t="str">
        <f>'[2]METAS SB'!C98</f>
        <v>ESTUDIANTES</v>
      </c>
      <c r="F342" s="32">
        <f>+[1]SB!B122</f>
        <v>6500</v>
      </c>
      <c r="G342" s="32">
        <f>+[1]SB!C122</f>
        <v>19500</v>
      </c>
      <c r="H342" s="24">
        <v>400</v>
      </c>
      <c r="I342" s="24">
        <f>+[1]SB!E122</f>
        <v>0</v>
      </c>
      <c r="J342" s="46">
        <f>'[2]METAS SB'!J98</f>
        <v>170</v>
      </c>
      <c r="K342" s="26">
        <f t="shared" si="108"/>
        <v>0.42499999999999999</v>
      </c>
      <c r="L342" s="27" t="str">
        <f t="shared" si="72"/>
        <v>MEDIO</v>
      </c>
      <c r="M342" s="26">
        <v>0</v>
      </c>
      <c r="N342" s="27" t="str">
        <f t="shared" si="74"/>
        <v>MUY BAJO</v>
      </c>
      <c r="O342" s="26">
        <f t="shared" si="121"/>
        <v>0</v>
      </c>
      <c r="P342" s="27" t="str">
        <f t="shared" si="76"/>
        <v>MUY BAJO</v>
      </c>
      <c r="Q342" s="28">
        <f t="shared" si="122"/>
        <v>0</v>
      </c>
      <c r="R342" s="28">
        <v>0</v>
      </c>
      <c r="S342" s="28">
        <f t="shared" si="123"/>
        <v>0</v>
      </c>
      <c r="T342" s="28">
        <v>0</v>
      </c>
      <c r="U342" s="28">
        <v>0</v>
      </c>
    </row>
    <row r="343" spans="1:21" ht="28.2" customHeight="1" thickBot="1" x14ac:dyDescent="0.35">
      <c r="A343" s="58"/>
      <c r="B343" s="33" t="s">
        <v>51</v>
      </c>
      <c r="C343" s="33"/>
      <c r="D343" s="34"/>
      <c r="E343" s="34"/>
      <c r="F343" s="34"/>
      <c r="G343" s="34"/>
      <c r="H343" s="34"/>
      <c r="I343" s="34"/>
      <c r="J343" s="34"/>
      <c r="K343" s="35">
        <f>AVERAGE(K311:K342)</f>
        <v>1.8229521998670799</v>
      </c>
      <c r="L343" s="27" t="str">
        <f t="shared" si="72"/>
        <v>MUY ALTO</v>
      </c>
      <c r="M343" s="35">
        <f>AVERAGE(M311:M342)</f>
        <v>0.1254256333943834</v>
      </c>
      <c r="N343" s="27" t="str">
        <f t="shared" si="74"/>
        <v>MUY BAJO</v>
      </c>
      <c r="O343" s="35">
        <f>AVERAGE(O311:O342)</f>
        <v>8.0615132899708342E-2</v>
      </c>
      <c r="P343" s="27" t="str">
        <f t="shared" si="76"/>
        <v>MUY BAJO</v>
      </c>
      <c r="Q343" s="36">
        <f>SUM(Q311:Q342)</f>
        <v>3314</v>
      </c>
      <c r="R343" s="36">
        <f t="shared" ref="R343:U343" si="125">SUM(R311:R342)</f>
        <v>5014</v>
      </c>
      <c r="S343" s="36">
        <f t="shared" si="125"/>
        <v>1700</v>
      </c>
      <c r="T343" s="36">
        <f t="shared" si="125"/>
        <v>1429</v>
      </c>
      <c r="U343" s="36">
        <f t="shared" si="125"/>
        <v>1885</v>
      </c>
    </row>
    <row r="344" spans="1:21" ht="31.95" customHeight="1" x14ac:dyDescent="0.3">
      <c r="A344" s="40"/>
      <c r="B344" s="41" t="s">
        <v>52</v>
      </c>
      <c r="C344" s="41"/>
      <c r="D344" s="42"/>
      <c r="E344" s="42"/>
      <c r="F344" s="42"/>
      <c r="G344" s="42"/>
      <c r="H344" s="42"/>
      <c r="I344" s="42"/>
      <c r="J344" s="42"/>
      <c r="K344" s="43">
        <f>AVERAGE(K343,K310,K293,K280,K267)</f>
        <v>0.92874651159396415</v>
      </c>
      <c r="L344" s="27" t="str">
        <f t="shared" si="72"/>
        <v>MUY ALTO</v>
      </c>
      <c r="M344" s="43">
        <f>AVERAGE(M343,M310,M293,M280,M267)</f>
        <v>0.25214593944589181</v>
      </c>
      <c r="N344" s="27" t="str">
        <f t="shared" si="74"/>
        <v>BAJO</v>
      </c>
      <c r="O344" s="43">
        <f>AVERAGE(O343,O310,O293,O280,O267)</f>
        <v>0.22424368465808525</v>
      </c>
      <c r="P344" s="27" t="str">
        <f t="shared" si="76"/>
        <v>BAJO</v>
      </c>
      <c r="Q344" s="44">
        <f>+Q343+Q310+Q293+Q280+Q267</f>
        <v>4702</v>
      </c>
      <c r="R344" s="44">
        <f>+R343+R310+R293+R280+R267</f>
        <v>8542</v>
      </c>
      <c r="S344" s="44">
        <f>+S343+S310+S293+S280+S267</f>
        <v>3760</v>
      </c>
      <c r="T344" s="44">
        <f>+T343+T310+T293+T280+T267</f>
        <v>1892</v>
      </c>
      <c r="U344" s="44">
        <f>+U343+U310+U293+U280+U267</f>
        <v>2810</v>
      </c>
    </row>
    <row r="345" spans="1:21" ht="31.95" customHeight="1" x14ac:dyDescent="0.3">
      <c r="A345" s="59" t="s">
        <v>53</v>
      </c>
      <c r="B345" s="23" t="str">
        <f>+[1]SA!A5</f>
        <v>SA.PY.1.1. Construcción de edificios</v>
      </c>
      <c r="C345" s="23"/>
      <c r="D345" s="60" t="str">
        <f>+[1]SA!F5</f>
        <v>NEIVA</v>
      </c>
      <c r="E345" s="61" t="str">
        <f>+[1]SA!D5</f>
        <v>Mt2 Construidos</v>
      </c>
      <c r="F345" s="61">
        <f>+[1]SA!B5</f>
        <v>42989</v>
      </c>
      <c r="G345" s="61">
        <f>+[1]SA!C5</f>
        <v>50089</v>
      </c>
      <c r="H345" s="60">
        <v>1100</v>
      </c>
      <c r="I345" s="60" t="str">
        <f>+[1]SA!E5</f>
        <v>A</v>
      </c>
      <c r="J345" s="62">
        <f>'[2]METAS SA'!J2</f>
        <v>0</v>
      </c>
      <c r="K345" s="26">
        <f t="shared" ref="K345:K356" si="126">+J345/H345</f>
        <v>0</v>
      </c>
      <c r="L345" s="27" t="str">
        <f t="shared" si="72"/>
        <v>MUY BAJO</v>
      </c>
      <c r="M345" s="26">
        <f>+Q345/R345</f>
        <v>0.55739058629232041</v>
      </c>
      <c r="N345" s="27" t="str">
        <f t="shared" si="74"/>
        <v>MEDIO</v>
      </c>
      <c r="O345" s="26">
        <f>+K345*M345</f>
        <v>0</v>
      </c>
      <c r="P345" s="27" t="str">
        <f t="shared" si="76"/>
        <v>MUY BAJO</v>
      </c>
      <c r="Q345" s="28">
        <f t="shared" ref="Q345:Q356" si="127">+U345+T345</f>
        <v>1350</v>
      </c>
      <c r="R345" s="28">
        <v>2422</v>
      </c>
      <c r="S345" s="28">
        <f t="shared" ref="S345:S356" si="128">+R345-Q345</f>
        <v>1072</v>
      </c>
      <c r="T345" s="28">
        <v>0</v>
      </c>
      <c r="U345" s="28">
        <v>1350</v>
      </c>
    </row>
    <row r="346" spans="1:21" ht="31.95" customHeight="1" x14ac:dyDescent="0.3">
      <c r="A346" s="63"/>
      <c r="B346" s="23" t="str">
        <f>+[1]SA!A6</f>
        <v>SA.PY.1.1. Construcción de edificios</v>
      </c>
      <c r="C346" s="23"/>
      <c r="D346" s="60" t="str">
        <f>+[1]SA!F6</f>
        <v>PITALITO</v>
      </c>
      <c r="E346" s="61" t="str">
        <f>+[1]SA!D6</f>
        <v>Mt2 Construidos</v>
      </c>
      <c r="F346" s="61">
        <f>+[1]SA!B6</f>
        <v>3697</v>
      </c>
      <c r="G346" s="61">
        <f>+[1]SA!C6</f>
        <v>7397</v>
      </c>
      <c r="H346" s="60">
        <v>700</v>
      </c>
      <c r="I346" s="60" t="str">
        <f>+[1]SA!E6</f>
        <v>A</v>
      </c>
      <c r="J346" s="62">
        <f>'[2]METAS SA'!J3</f>
        <v>0</v>
      </c>
      <c r="K346" s="26">
        <f t="shared" si="126"/>
        <v>0</v>
      </c>
      <c r="L346" s="27" t="str">
        <f t="shared" si="72"/>
        <v>MUY BAJO</v>
      </c>
      <c r="M346" s="26">
        <f t="shared" ref="M346:M356" si="129">+Q346/R346</f>
        <v>1.3283582089552239</v>
      </c>
      <c r="N346" s="27" t="str">
        <f t="shared" si="74"/>
        <v>MUY ALTO</v>
      </c>
      <c r="O346" s="26">
        <f t="shared" ref="O346:O356" si="130">+K346*M346</f>
        <v>0</v>
      </c>
      <c r="P346" s="27" t="str">
        <f t="shared" si="76"/>
        <v>MUY BAJO</v>
      </c>
      <c r="Q346" s="28">
        <f t="shared" si="127"/>
        <v>2047</v>
      </c>
      <c r="R346" s="28">
        <v>1541</v>
      </c>
      <c r="S346" s="28">
        <f t="shared" si="128"/>
        <v>-506</v>
      </c>
      <c r="T346" s="28">
        <v>2047</v>
      </c>
      <c r="U346" s="28">
        <v>0</v>
      </c>
    </row>
    <row r="347" spans="1:21" ht="31.95" customHeight="1" x14ac:dyDescent="0.3">
      <c r="A347" s="63"/>
      <c r="B347" s="23" t="str">
        <f>+[1]SA!A7</f>
        <v>SA.PY.1.1. Construcción de edificios</v>
      </c>
      <c r="C347" s="23"/>
      <c r="D347" s="60" t="str">
        <f>+[1]SA!F7</f>
        <v>GARZÓN</v>
      </c>
      <c r="E347" s="61" t="str">
        <f>+[1]SA!D7</f>
        <v>Mt2 Construidos</v>
      </c>
      <c r="F347" s="61">
        <f>+[1]SA!B7</f>
        <v>2455</v>
      </c>
      <c r="G347" s="61">
        <f>+[1]SA!C7</f>
        <v>4355</v>
      </c>
      <c r="H347" s="60">
        <v>500</v>
      </c>
      <c r="I347" s="60" t="str">
        <f>+[1]SA!E7</f>
        <v>A</v>
      </c>
      <c r="J347" s="62">
        <f>'[2]METAS SA'!J4</f>
        <v>0</v>
      </c>
      <c r="K347" s="26">
        <f t="shared" si="126"/>
        <v>0</v>
      </c>
      <c r="L347" s="27" t="str">
        <f t="shared" si="72"/>
        <v>MUY BAJO</v>
      </c>
      <c r="M347" s="26">
        <f t="shared" si="129"/>
        <v>0</v>
      </c>
      <c r="N347" s="27" t="str">
        <f t="shared" si="74"/>
        <v>MUY BAJO</v>
      </c>
      <c r="O347" s="26">
        <f t="shared" si="130"/>
        <v>0</v>
      </c>
      <c r="P347" s="27" t="str">
        <f t="shared" si="76"/>
        <v>MUY BAJO</v>
      </c>
      <c r="Q347" s="28">
        <f t="shared" si="127"/>
        <v>0</v>
      </c>
      <c r="R347" s="28">
        <v>1101</v>
      </c>
      <c r="S347" s="28">
        <f t="shared" si="128"/>
        <v>1101</v>
      </c>
      <c r="T347" s="28">
        <v>0</v>
      </c>
      <c r="U347" s="28">
        <v>0</v>
      </c>
    </row>
    <row r="348" spans="1:21" ht="31.95" customHeight="1" x14ac:dyDescent="0.3">
      <c r="A348" s="63"/>
      <c r="B348" s="23" t="str">
        <f>+[1]SA!A8</f>
        <v>SA.PY.1.1. Construcción de edificios</v>
      </c>
      <c r="C348" s="23"/>
      <c r="D348" s="60" t="str">
        <f>+[1]SA!F8</f>
        <v>LA PLATA</v>
      </c>
      <c r="E348" s="61" t="str">
        <f>+[1]SA!D8</f>
        <v>Mt2 Construidos</v>
      </c>
      <c r="F348" s="61">
        <f>+[1]SA!B8</f>
        <v>2778</v>
      </c>
      <c r="G348" s="61">
        <f>+[1]SA!C8</f>
        <v>4678</v>
      </c>
      <c r="H348" s="60">
        <v>500</v>
      </c>
      <c r="I348" s="60" t="str">
        <f>+[1]SA!E8</f>
        <v>A</v>
      </c>
      <c r="J348" s="62">
        <f>'[2]METAS SA'!J5</f>
        <v>345</v>
      </c>
      <c r="K348" s="26">
        <f t="shared" si="126"/>
        <v>0.69</v>
      </c>
      <c r="L348" s="27" t="str">
        <f t="shared" si="72"/>
        <v>ALTO</v>
      </c>
      <c r="M348" s="26">
        <f t="shared" si="129"/>
        <v>0.3024523160762943</v>
      </c>
      <c r="N348" s="27" t="str">
        <f t="shared" si="74"/>
        <v>BAJO</v>
      </c>
      <c r="O348" s="26">
        <f t="shared" si="130"/>
        <v>0.20869209809264305</v>
      </c>
      <c r="P348" s="27" t="str">
        <f t="shared" si="76"/>
        <v>BAJO</v>
      </c>
      <c r="Q348" s="28">
        <f t="shared" si="127"/>
        <v>333</v>
      </c>
      <c r="R348" s="28">
        <v>1101</v>
      </c>
      <c r="S348" s="28">
        <f t="shared" si="128"/>
        <v>768</v>
      </c>
      <c r="T348" s="28">
        <v>0</v>
      </c>
      <c r="U348" s="28">
        <v>333</v>
      </c>
    </row>
    <row r="349" spans="1:21" ht="31.95" customHeight="1" x14ac:dyDescent="0.3">
      <c r="A349" s="63"/>
      <c r="B349" s="23" t="str">
        <f>+[1]SA!A9</f>
        <v>SA.PY.1.2. Adecuar planta física existente</v>
      </c>
      <c r="C349" s="23"/>
      <c r="D349" s="60" t="str">
        <f>+[1]SA!F9</f>
        <v>NEIVA</v>
      </c>
      <c r="E349" s="61" t="str">
        <f>+[1]SA!D9</f>
        <v>Mt2 Adecuados</v>
      </c>
      <c r="F349" s="61">
        <f>+[1]SA!B9</f>
        <v>78538</v>
      </c>
      <c r="G349" s="61">
        <f>+[1]SA!C9</f>
        <v>78538</v>
      </c>
      <c r="H349" s="60">
        <v>1800</v>
      </c>
      <c r="I349" s="60" t="str">
        <f>+[1]SA!E9</f>
        <v>S</v>
      </c>
      <c r="J349" s="62">
        <f>'[2]METAS SA'!J6</f>
        <v>2585.41</v>
      </c>
      <c r="K349" s="26">
        <f t="shared" si="126"/>
        <v>1.4363388888888888</v>
      </c>
      <c r="L349" s="27" t="str">
        <f t="shared" si="72"/>
        <v>MUY ALTO</v>
      </c>
      <c r="M349" s="26">
        <f t="shared" si="129"/>
        <v>1.698284561049445</v>
      </c>
      <c r="N349" s="27" t="str">
        <f t="shared" si="74"/>
        <v>MUY ALTO</v>
      </c>
      <c r="O349" s="26">
        <f t="shared" si="130"/>
        <v>2.4393121594349143</v>
      </c>
      <c r="P349" s="27" t="str">
        <f t="shared" si="76"/>
        <v>MUY ALTO</v>
      </c>
      <c r="Q349" s="28">
        <f t="shared" si="127"/>
        <v>1683</v>
      </c>
      <c r="R349" s="28">
        <v>991</v>
      </c>
      <c r="S349" s="28">
        <f t="shared" si="128"/>
        <v>-692</v>
      </c>
      <c r="T349" s="28">
        <v>652</v>
      </c>
      <c r="U349" s="28">
        <v>1031</v>
      </c>
    </row>
    <row r="350" spans="1:21" ht="31.95" customHeight="1" x14ac:dyDescent="0.3">
      <c r="A350" s="63"/>
      <c r="B350" s="23" t="str">
        <f>+[1]SA!A10</f>
        <v>SA.PY.1.2. Adecuar planta física existente</v>
      </c>
      <c r="C350" s="23"/>
      <c r="D350" s="60" t="str">
        <f>+[1]SA!F10</f>
        <v>PITALITO</v>
      </c>
      <c r="E350" s="61" t="str">
        <f>+[1]SA!D10</f>
        <v>Mt2 Adecuados</v>
      </c>
      <c r="F350" s="61">
        <f>+[1]SA!B10</f>
        <v>9015</v>
      </c>
      <c r="G350" s="61">
        <f>+[1]SA!C10</f>
        <v>9015</v>
      </c>
      <c r="H350" s="60">
        <v>400</v>
      </c>
      <c r="I350" s="60" t="str">
        <f>+[1]SA!E10</f>
        <v>S</v>
      </c>
      <c r="J350" s="62">
        <f>'[2]METAS SA'!J7</f>
        <v>12</v>
      </c>
      <c r="K350" s="26">
        <f t="shared" si="126"/>
        <v>0.03</v>
      </c>
      <c r="L350" s="27" t="str">
        <f t="shared" si="72"/>
        <v>MUY BAJO</v>
      </c>
      <c r="M350" s="26">
        <f t="shared" si="129"/>
        <v>0.16818181818181818</v>
      </c>
      <c r="N350" s="27" t="str">
        <f t="shared" si="74"/>
        <v>MUY BAJO</v>
      </c>
      <c r="O350" s="26">
        <f t="shared" si="130"/>
        <v>5.0454545454545457E-3</v>
      </c>
      <c r="P350" s="27" t="str">
        <f t="shared" si="76"/>
        <v>MUY BAJO</v>
      </c>
      <c r="Q350" s="28">
        <f t="shared" si="127"/>
        <v>37</v>
      </c>
      <c r="R350" s="28">
        <v>220</v>
      </c>
      <c r="S350" s="28">
        <f t="shared" si="128"/>
        <v>183</v>
      </c>
      <c r="T350" s="28">
        <v>37</v>
      </c>
      <c r="U350" s="28">
        <v>0</v>
      </c>
    </row>
    <row r="351" spans="1:21" ht="31.95" customHeight="1" x14ac:dyDescent="0.3">
      <c r="A351" s="63"/>
      <c r="B351" s="23" t="str">
        <f>+[1]SA!A11</f>
        <v>SA.PY.1.2. Adecuar planta física existente</v>
      </c>
      <c r="C351" s="23"/>
      <c r="D351" s="60" t="str">
        <f>+[1]SA!F11</f>
        <v>GARZÓN</v>
      </c>
      <c r="E351" s="61" t="str">
        <f>+[1]SA!D11</f>
        <v>Mt2 Adecuados</v>
      </c>
      <c r="F351" s="61">
        <f>+[1]SA!B11</f>
        <v>5899</v>
      </c>
      <c r="G351" s="61">
        <f>+[1]SA!C11</f>
        <v>5899</v>
      </c>
      <c r="H351" s="60">
        <v>200</v>
      </c>
      <c r="I351" s="60" t="str">
        <f>+[1]SA!E11</f>
        <v>S</v>
      </c>
      <c r="J351" s="62">
        <f>'[2]METAS SA'!J8</f>
        <v>13</v>
      </c>
      <c r="K351" s="26">
        <f t="shared" si="126"/>
        <v>6.5000000000000002E-2</v>
      </c>
      <c r="L351" s="27" t="str">
        <f t="shared" si="72"/>
        <v>MUY BAJO</v>
      </c>
      <c r="M351" s="26">
        <f t="shared" si="129"/>
        <v>0.50909090909090904</v>
      </c>
      <c r="N351" s="27" t="str">
        <f t="shared" si="74"/>
        <v>MEDIO</v>
      </c>
      <c r="O351" s="26">
        <f t="shared" si="130"/>
        <v>3.3090909090909087E-2</v>
      </c>
      <c r="P351" s="27" t="str">
        <f t="shared" si="76"/>
        <v>MUY BAJO</v>
      </c>
      <c r="Q351" s="28">
        <f t="shared" si="127"/>
        <v>56</v>
      </c>
      <c r="R351" s="28">
        <v>110</v>
      </c>
      <c r="S351" s="28">
        <f t="shared" si="128"/>
        <v>54</v>
      </c>
      <c r="T351" s="28">
        <v>56</v>
      </c>
      <c r="U351" s="28">
        <v>0</v>
      </c>
    </row>
    <row r="352" spans="1:21" ht="31.95" customHeight="1" x14ac:dyDescent="0.3">
      <c r="A352" s="63"/>
      <c r="B352" s="23" t="str">
        <f>+[1]SA!A12</f>
        <v>SA.PY.1.2. Adecuar planta física existente</v>
      </c>
      <c r="C352" s="23"/>
      <c r="D352" s="60" t="str">
        <f>+[1]SA!F12</f>
        <v>LA PLATA</v>
      </c>
      <c r="E352" s="61" t="str">
        <f>+[1]SA!D12</f>
        <v>Mt2 Adecuados</v>
      </c>
      <c r="F352" s="61">
        <f>+[1]SA!B12</f>
        <v>11172</v>
      </c>
      <c r="G352" s="61">
        <f>+[1]SA!C12</f>
        <v>11172</v>
      </c>
      <c r="H352" s="60">
        <v>200</v>
      </c>
      <c r="I352" s="60" t="str">
        <f>+[1]SA!E12</f>
        <v>S</v>
      </c>
      <c r="J352" s="62">
        <f>'[2]METAS SA'!J9</f>
        <v>0</v>
      </c>
      <c r="K352" s="26">
        <f t="shared" si="126"/>
        <v>0</v>
      </c>
      <c r="L352" s="27" t="str">
        <f t="shared" si="72"/>
        <v>MUY BAJO</v>
      </c>
      <c r="M352" s="26">
        <f t="shared" si="129"/>
        <v>0.41818181818181815</v>
      </c>
      <c r="N352" s="27" t="str">
        <f t="shared" si="74"/>
        <v>MEDIO</v>
      </c>
      <c r="O352" s="26">
        <f t="shared" si="130"/>
        <v>0</v>
      </c>
      <c r="P352" s="27" t="str">
        <f t="shared" si="76"/>
        <v>MUY BAJO</v>
      </c>
      <c r="Q352" s="28">
        <f t="shared" si="127"/>
        <v>46</v>
      </c>
      <c r="R352" s="28">
        <v>110</v>
      </c>
      <c r="S352" s="28">
        <f t="shared" si="128"/>
        <v>64</v>
      </c>
      <c r="T352" s="28">
        <v>46</v>
      </c>
      <c r="U352" s="28">
        <v>0</v>
      </c>
    </row>
    <row r="353" spans="1:21" ht="31.95" customHeight="1" x14ac:dyDescent="0.3">
      <c r="A353" s="63"/>
      <c r="B353" s="23" t="str">
        <f>+[1]SA!A13</f>
        <v>SA.PY.1.3. Mantener edificaciones y campos deportivos</v>
      </c>
      <c r="C353" s="23"/>
      <c r="D353" s="60" t="str">
        <f>+[1]SA!F13</f>
        <v>NEIVA</v>
      </c>
      <c r="E353" s="61" t="str">
        <f>+[1]SA!D13</f>
        <v>Mt2 Mantenidos</v>
      </c>
      <c r="F353" s="61">
        <f>+[1]SA!B13</f>
        <v>78538</v>
      </c>
      <c r="G353" s="61">
        <f>+[1]SA!C13</f>
        <v>78538</v>
      </c>
      <c r="H353" s="60">
        <v>4207</v>
      </c>
      <c r="I353" s="60" t="str">
        <f>+[1]SA!E13</f>
        <v>S</v>
      </c>
      <c r="J353" s="62">
        <f>'[2]METAS SA'!J10</f>
        <v>2436</v>
      </c>
      <c r="K353" s="26">
        <f t="shared" si="126"/>
        <v>0.57903494176372716</v>
      </c>
      <c r="L353" s="27" t="str">
        <f t="shared" si="72"/>
        <v>MEDIO</v>
      </c>
      <c r="M353" s="26">
        <f t="shared" si="129"/>
        <v>0.14162348877374784</v>
      </c>
      <c r="N353" s="27" t="str">
        <f t="shared" si="74"/>
        <v>MUY BAJO</v>
      </c>
      <c r="O353" s="26">
        <f t="shared" si="130"/>
        <v>8.2004948574482942E-2</v>
      </c>
      <c r="P353" s="27" t="str">
        <f t="shared" si="76"/>
        <v>MUY BAJO</v>
      </c>
      <c r="Q353" s="28">
        <f t="shared" si="127"/>
        <v>164</v>
      </c>
      <c r="R353" s="28">
        <v>1158</v>
      </c>
      <c r="S353" s="28">
        <f t="shared" si="128"/>
        <v>994</v>
      </c>
      <c r="T353" s="28">
        <v>53</v>
      </c>
      <c r="U353" s="28">
        <v>111</v>
      </c>
    </row>
    <row r="354" spans="1:21" ht="31.95" customHeight="1" x14ac:dyDescent="0.3">
      <c r="A354" s="63"/>
      <c r="B354" s="23" t="str">
        <f>+[1]SA!A14</f>
        <v>SA.PY.1.3. Mantener edificaciones y campos deportivos</v>
      </c>
      <c r="C354" s="23"/>
      <c r="D354" s="60" t="str">
        <f>+[1]SA!F14</f>
        <v>PITALITO</v>
      </c>
      <c r="E354" s="61" t="str">
        <f>+[1]SA!D14</f>
        <v>Mt2 Mantenidos</v>
      </c>
      <c r="F354" s="61">
        <f>+[1]SA!B14</f>
        <v>9015</v>
      </c>
      <c r="G354" s="61">
        <f>+[1]SA!C14</f>
        <v>9015</v>
      </c>
      <c r="H354" s="60">
        <v>400</v>
      </c>
      <c r="I354" s="60" t="str">
        <f>+[1]SA!E14</f>
        <v>S</v>
      </c>
      <c r="J354" s="62">
        <f>'[2]METAS SA'!J11</f>
        <v>0</v>
      </c>
      <c r="K354" s="26">
        <f t="shared" si="126"/>
        <v>0</v>
      </c>
      <c r="L354" s="27" t="str">
        <f t="shared" si="72"/>
        <v>MUY BAJO</v>
      </c>
      <c r="M354" s="26">
        <f t="shared" si="129"/>
        <v>0</v>
      </c>
      <c r="N354" s="27" t="str">
        <f t="shared" si="74"/>
        <v>MUY BAJO</v>
      </c>
      <c r="O354" s="26">
        <f t="shared" si="130"/>
        <v>0</v>
      </c>
      <c r="P354" s="27" t="str">
        <f t="shared" si="76"/>
        <v>MUY BAJO</v>
      </c>
      <c r="Q354" s="28">
        <f t="shared" si="127"/>
        <v>0</v>
      </c>
      <c r="R354" s="28">
        <v>110</v>
      </c>
      <c r="S354" s="28">
        <f t="shared" si="128"/>
        <v>110</v>
      </c>
      <c r="T354" s="28">
        <v>0</v>
      </c>
      <c r="U354" s="28">
        <v>0</v>
      </c>
    </row>
    <row r="355" spans="1:21" ht="31.95" customHeight="1" x14ac:dyDescent="0.3">
      <c r="A355" s="63"/>
      <c r="B355" s="23" t="str">
        <f>+[1]SA!A15</f>
        <v>SA.PY.1.3. Mantener edificaciones y campos deportivos</v>
      </c>
      <c r="C355" s="23"/>
      <c r="D355" s="60" t="str">
        <f>+[1]SA!F15</f>
        <v>GARZÓN</v>
      </c>
      <c r="E355" s="61" t="str">
        <f>+[1]SA!D15</f>
        <v>Mt2 Mantenidos</v>
      </c>
      <c r="F355" s="61">
        <f>+[1]SA!B15</f>
        <v>5899</v>
      </c>
      <c r="G355" s="61">
        <f>+[1]SA!C15</f>
        <v>5899</v>
      </c>
      <c r="H355" s="60">
        <v>325</v>
      </c>
      <c r="I355" s="60" t="str">
        <f>+[1]SA!E15</f>
        <v>S</v>
      </c>
      <c r="J355" s="62">
        <f>'[2]METAS SA'!J12</f>
        <v>510</v>
      </c>
      <c r="K355" s="26">
        <f t="shared" si="126"/>
        <v>1.5692307692307692</v>
      </c>
      <c r="L355" s="27" t="str">
        <f t="shared" si="72"/>
        <v>MUY ALTO</v>
      </c>
      <c r="M355" s="26">
        <f t="shared" si="129"/>
        <v>0</v>
      </c>
      <c r="N355" s="27" t="str">
        <f t="shared" si="74"/>
        <v>MUY BAJO</v>
      </c>
      <c r="O355" s="26">
        <f t="shared" si="130"/>
        <v>0</v>
      </c>
      <c r="P355" s="27" t="str">
        <f t="shared" si="76"/>
        <v>MUY BAJO</v>
      </c>
      <c r="Q355" s="28">
        <f t="shared" si="127"/>
        <v>0</v>
      </c>
      <c r="R355" s="28">
        <v>89</v>
      </c>
      <c r="S355" s="28">
        <f t="shared" si="128"/>
        <v>89</v>
      </c>
      <c r="T355" s="28">
        <v>0</v>
      </c>
      <c r="U355" s="28">
        <v>0</v>
      </c>
    </row>
    <row r="356" spans="1:21" ht="31.95" customHeight="1" x14ac:dyDescent="0.3">
      <c r="A356" s="63"/>
      <c r="B356" s="23" t="str">
        <f>+[1]SA!A16</f>
        <v>SA.PY.1.3. Mantener edificaciones y campos deportivos</v>
      </c>
      <c r="C356" s="23"/>
      <c r="D356" s="60" t="str">
        <f>+[1]SA!F16</f>
        <v>LA PLATA</v>
      </c>
      <c r="E356" s="61" t="str">
        <f>+[1]SA!D16</f>
        <v>Mt2 Mantenidos</v>
      </c>
      <c r="F356" s="61">
        <f>+[1]SA!B16</f>
        <v>11172</v>
      </c>
      <c r="G356" s="61">
        <f>+[1]SA!C16</f>
        <v>11172</v>
      </c>
      <c r="H356" s="60">
        <v>325</v>
      </c>
      <c r="I356" s="60" t="str">
        <f>+[1]SA!E16</f>
        <v>S</v>
      </c>
      <c r="J356" s="62">
        <f>'[2]METAS SA'!J13</f>
        <v>0</v>
      </c>
      <c r="K356" s="26">
        <f t="shared" si="126"/>
        <v>0</v>
      </c>
      <c r="L356" s="27" t="str">
        <f t="shared" si="72"/>
        <v>MUY BAJO</v>
      </c>
      <c r="M356" s="26">
        <f t="shared" si="129"/>
        <v>0</v>
      </c>
      <c r="N356" s="27" t="str">
        <f t="shared" si="74"/>
        <v>MUY BAJO</v>
      </c>
      <c r="O356" s="26">
        <f t="shared" si="130"/>
        <v>0</v>
      </c>
      <c r="P356" s="27" t="str">
        <f t="shared" si="76"/>
        <v>MUY BAJO</v>
      </c>
      <c r="Q356" s="28">
        <f t="shared" si="127"/>
        <v>0</v>
      </c>
      <c r="R356" s="28">
        <v>89</v>
      </c>
      <c r="S356" s="28">
        <f t="shared" si="128"/>
        <v>89</v>
      </c>
      <c r="T356" s="28">
        <v>0</v>
      </c>
      <c r="U356" s="28">
        <v>0</v>
      </c>
    </row>
    <row r="357" spans="1:21" ht="30" customHeight="1" thickBot="1" x14ac:dyDescent="0.35">
      <c r="A357" s="63"/>
      <c r="B357" s="33" t="s">
        <v>54</v>
      </c>
      <c r="C357" s="33"/>
      <c r="D357" s="34"/>
      <c r="E357" s="34"/>
      <c r="F357" s="34"/>
      <c r="G357" s="34"/>
      <c r="H357" s="34"/>
      <c r="I357" s="34"/>
      <c r="J357" s="64"/>
      <c r="K357" s="35">
        <f>AVERAGE(K345:K356)</f>
        <v>0.36413371665694871</v>
      </c>
      <c r="L357" s="27" t="str">
        <f t="shared" si="72"/>
        <v>BAJO</v>
      </c>
      <c r="M357" s="35">
        <f>AVERAGE(M345:M356)</f>
        <v>0.426963642216798</v>
      </c>
      <c r="N357" s="27" t="str">
        <f t="shared" si="74"/>
        <v>MEDIO</v>
      </c>
      <c r="O357" s="35">
        <f>AVERAGE(O345:O356)</f>
        <v>0.23067879747820033</v>
      </c>
      <c r="P357" s="27" t="str">
        <f t="shared" si="76"/>
        <v>BAJO</v>
      </c>
      <c r="Q357" s="36">
        <f>SUM(Q345:Q356)</f>
        <v>5716</v>
      </c>
      <c r="R357" s="36">
        <f t="shared" ref="R357:U357" si="131">SUM(R345:R356)</f>
        <v>9042</v>
      </c>
      <c r="S357" s="36">
        <f t="shared" si="131"/>
        <v>3326</v>
      </c>
      <c r="T357" s="36">
        <f t="shared" si="131"/>
        <v>2891</v>
      </c>
      <c r="U357" s="36">
        <f t="shared" si="131"/>
        <v>2825</v>
      </c>
    </row>
    <row r="358" spans="1:21" ht="40.950000000000003" customHeight="1" x14ac:dyDescent="0.3">
      <c r="A358" s="63"/>
      <c r="B358" s="23" t="str">
        <f>'[2]METAS SA'!A14</f>
        <v>SA.PY.2.1. Dotación de equipos para laboratorios de Docencia</v>
      </c>
      <c r="C358" s="23"/>
      <c r="D358" s="24" t="str">
        <f>'[2]METAS SA'!E14</f>
        <v>NEIVA</v>
      </c>
      <c r="E358" s="32" t="str">
        <f>'[2]METAS SA'!C14</f>
        <v>#Laboratorios Dotados</v>
      </c>
      <c r="F358" s="32">
        <f>+[1]SA!B23</f>
        <v>77</v>
      </c>
      <c r="G358" s="32">
        <f>+[1]SA!C23</f>
        <v>34</v>
      </c>
      <c r="H358" s="24">
        <v>11</v>
      </c>
      <c r="I358" s="24" t="str">
        <f>+[1]SA!E23</f>
        <v>A</v>
      </c>
      <c r="J358" s="62">
        <f>'[2]METAS SA'!J14</f>
        <v>2</v>
      </c>
      <c r="K358" s="26">
        <f>+J358/H358</f>
        <v>0.18181818181818182</v>
      </c>
      <c r="L358" s="27" t="str">
        <f t="shared" si="72"/>
        <v>MUY BAJO</v>
      </c>
      <c r="M358" s="26">
        <f>+Q358/R358</f>
        <v>0.14307342922028765</v>
      </c>
      <c r="N358" s="27" t="str">
        <f t="shared" si="74"/>
        <v>MUY BAJO</v>
      </c>
      <c r="O358" s="26">
        <f>+K358*M358</f>
        <v>2.6013350767325027E-2</v>
      </c>
      <c r="P358" s="27" t="str">
        <f t="shared" si="76"/>
        <v>MUY BAJO</v>
      </c>
      <c r="Q358" s="28">
        <f t="shared" ref="Q358:Q402" si="132">+U358+T358</f>
        <v>189</v>
      </c>
      <c r="R358" s="28">
        <v>1321</v>
      </c>
      <c r="S358" s="28">
        <f t="shared" ref="S358:S402" si="133">+R358-Q358</f>
        <v>1132</v>
      </c>
      <c r="T358" s="28">
        <v>189</v>
      </c>
      <c r="U358" s="28">
        <v>0</v>
      </c>
    </row>
    <row r="359" spans="1:21" ht="45" customHeight="1" x14ac:dyDescent="0.3">
      <c r="A359" s="63"/>
      <c r="B359" s="23" t="str">
        <f>'[2]METAS SA'!A15</f>
        <v>SA.PY.2.1. Dotación de equipos para laboratorios de Docencia</v>
      </c>
      <c r="C359" s="23"/>
      <c r="D359" s="24" t="str">
        <f>'[2]METAS SA'!E15</f>
        <v>PITALITO</v>
      </c>
      <c r="E359" s="32" t="str">
        <f>'[2]METAS SA'!C15</f>
        <v>#Laboratorios Dotados</v>
      </c>
      <c r="F359" s="32">
        <f>+[1]SA!B24</f>
        <v>4</v>
      </c>
      <c r="G359" s="32">
        <f>+[1]SA!C24</f>
        <v>4</v>
      </c>
      <c r="H359" s="24">
        <v>1</v>
      </c>
      <c r="I359" s="24" t="str">
        <f>+[1]SA!E24</f>
        <v>A</v>
      </c>
      <c r="J359" s="62">
        <f>'[2]METAS SA'!J15</f>
        <v>0</v>
      </c>
      <c r="K359" s="26">
        <f t="shared" ref="K359:K398" si="134">+J359/H359</f>
        <v>0</v>
      </c>
      <c r="L359" s="27" t="str">
        <f t="shared" si="72"/>
        <v>MUY BAJO</v>
      </c>
      <c r="M359" s="26">
        <f t="shared" ref="M359:M398" si="135">+Q359/R359</f>
        <v>0</v>
      </c>
      <c r="N359" s="27" t="str">
        <f t="shared" si="74"/>
        <v>MUY BAJO</v>
      </c>
      <c r="O359" s="26">
        <f t="shared" ref="O359:O402" si="136">+K359*M359</f>
        <v>0</v>
      </c>
      <c r="P359" s="27" t="str">
        <f t="shared" si="76"/>
        <v>MUY BAJO</v>
      </c>
      <c r="Q359" s="28">
        <f t="shared" si="132"/>
        <v>0</v>
      </c>
      <c r="R359" s="28">
        <v>165</v>
      </c>
      <c r="S359" s="28">
        <f t="shared" si="133"/>
        <v>165</v>
      </c>
      <c r="T359" s="28">
        <v>0</v>
      </c>
      <c r="U359" s="28">
        <v>0</v>
      </c>
    </row>
    <row r="360" spans="1:21" ht="47.4" customHeight="1" x14ac:dyDescent="0.3">
      <c r="A360" s="63"/>
      <c r="B360" s="23" t="str">
        <f>'[2]METAS SA'!A16</f>
        <v>SA.PY.2.1. Dotación de equipos para laboratorios de Docencia</v>
      </c>
      <c r="C360" s="23"/>
      <c r="D360" s="24" t="str">
        <f>'[2]METAS SA'!E16</f>
        <v>GARZÓN</v>
      </c>
      <c r="E360" s="32" t="str">
        <f>'[2]METAS SA'!C16</f>
        <v>#Laboratorios Dotados</v>
      </c>
      <c r="F360" s="32">
        <f>+[1]SA!B25</f>
        <v>3</v>
      </c>
      <c r="G360" s="32">
        <f>+[1]SA!C25</f>
        <v>3</v>
      </c>
      <c r="H360" s="24">
        <v>1</v>
      </c>
      <c r="I360" s="24" t="str">
        <f>+[1]SA!E25</f>
        <v>A</v>
      </c>
      <c r="J360" s="62">
        <f>'[2]METAS SA'!J16</f>
        <v>0</v>
      </c>
      <c r="K360" s="26">
        <f t="shared" si="134"/>
        <v>0</v>
      </c>
      <c r="L360" s="27" t="str">
        <f t="shared" si="72"/>
        <v>MUY BAJO</v>
      </c>
      <c r="M360" s="26">
        <f t="shared" si="135"/>
        <v>0</v>
      </c>
      <c r="N360" s="27" t="str">
        <f t="shared" si="74"/>
        <v>MUY BAJO</v>
      </c>
      <c r="O360" s="26">
        <f t="shared" si="136"/>
        <v>0</v>
      </c>
      <c r="P360" s="27" t="str">
        <f t="shared" si="76"/>
        <v>MUY BAJO</v>
      </c>
      <c r="Q360" s="28">
        <f t="shared" si="132"/>
        <v>0</v>
      </c>
      <c r="R360" s="28">
        <v>165</v>
      </c>
      <c r="S360" s="28">
        <f t="shared" si="133"/>
        <v>165</v>
      </c>
      <c r="T360" s="28">
        <v>0</v>
      </c>
      <c r="U360" s="28">
        <v>0</v>
      </c>
    </row>
    <row r="361" spans="1:21" ht="44.4" customHeight="1" x14ac:dyDescent="0.3">
      <c r="A361" s="63"/>
      <c r="B361" s="23" t="str">
        <f>'[2]METAS SA'!A17</f>
        <v>SA.PY.2.1. Dotación de equipos para laboratorios de Docencia</v>
      </c>
      <c r="C361" s="23"/>
      <c r="D361" s="24" t="str">
        <f>'[2]METAS SA'!E17</f>
        <v>LA PLATA</v>
      </c>
      <c r="E361" s="32" t="str">
        <f>'[2]METAS SA'!C17</f>
        <v xml:space="preserve">#Laboratorios Dotados </v>
      </c>
      <c r="F361" s="32">
        <f>+[1]SA!B26</f>
        <v>3</v>
      </c>
      <c r="G361" s="32">
        <f>+[1]SA!C26</f>
        <v>3</v>
      </c>
      <c r="H361" s="24">
        <v>1</v>
      </c>
      <c r="I361" s="24" t="str">
        <f>+[1]SA!E26</f>
        <v>A</v>
      </c>
      <c r="J361" s="62">
        <f>'[2]METAS SA'!J17</f>
        <v>1</v>
      </c>
      <c r="K361" s="26">
        <f t="shared" si="134"/>
        <v>1</v>
      </c>
      <c r="L361" s="27" t="str">
        <f t="shared" si="72"/>
        <v>MUY ALTO</v>
      </c>
      <c r="M361" s="26">
        <f t="shared" si="135"/>
        <v>1.6363636363636365</v>
      </c>
      <c r="N361" s="27" t="str">
        <f t="shared" si="74"/>
        <v>MUY ALTO</v>
      </c>
      <c r="O361" s="26">
        <f t="shared" si="136"/>
        <v>1.6363636363636365</v>
      </c>
      <c r="P361" s="27" t="str">
        <f t="shared" si="76"/>
        <v>MUY ALTO</v>
      </c>
      <c r="Q361" s="28">
        <f t="shared" si="132"/>
        <v>270</v>
      </c>
      <c r="R361" s="28">
        <v>165</v>
      </c>
      <c r="S361" s="28">
        <f t="shared" si="133"/>
        <v>-105</v>
      </c>
      <c r="T361" s="28">
        <v>270</v>
      </c>
      <c r="U361" s="28">
        <v>0</v>
      </c>
    </row>
    <row r="362" spans="1:21" ht="50.4" customHeight="1" x14ac:dyDescent="0.3">
      <c r="A362" s="63"/>
      <c r="B362" s="23" t="str">
        <f>'[2]METAS SA'!A18</f>
        <v>SA.PY.2.2. Mantenimiento Preventivo y Correctivo Laboratorios de Docencia</v>
      </c>
      <c r="C362" s="23"/>
      <c r="D362" s="24" t="str">
        <f>'[2]METAS SA'!E18</f>
        <v>NEIVA</v>
      </c>
      <c r="E362" s="32" t="str">
        <f>'[2]METAS SA'!C18</f>
        <v>#Laboratorios Mantenidos</v>
      </c>
      <c r="F362" s="32">
        <f>+[1]SA!B27</f>
        <v>77</v>
      </c>
      <c r="G362" s="32">
        <f>+[1]SA!C27</f>
        <v>45</v>
      </c>
      <c r="H362" s="24">
        <v>15</v>
      </c>
      <c r="I362" s="24" t="str">
        <f>+[1]SA!E27</f>
        <v>A</v>
      </c>
      <c r="J362" s="62">
        <f>'[2]METAS SA'!J18</f>
        <v>1</v>
      </c>
      <c r="K362" s="26">
        <f t="shared" si="134"/>
        <v>6.6666666666666666E-2</v>
      </c>
      <c r="L362" s="27" t="str">
        <f t="shared" si="72"/>
        <v>MUY BAJO</v>
      </c>
      <c r="M362" s="26">
        <f t="shared" si="135"/>
        <v>0.25324675324675322</v>
      </c>
      <c r="N362" s="27" t="str">
        <f t="shared" si="74"/>
        <v>BAJO</v>
      </c>
      <c r="O362" s="26">
        <f t="shared" si="136"/>
        <v>1.6883116883116882E-2</v>
      </c>
      <c r="P362" s="27" t="str">
        <f t="shared" si="76"/>
        <v>MUY BAJO</v>
      </c>
      <c r="Q362" s="28">
        <f t="shared" si="132"/>
        <v>39</v>
      </c>
      <c r="R362" s="28">
        <v>154</v>
      </c>
      <c r="S362" s="28">
        <f t="shared" si="133"/>
        <v>115</v>
      </c>
      <c r="T362" s="28">
        <v>34</v>
      </c>
      <c r="U362" s="28">
        <v>5</v>
      </c>
    </row>
    <row r="363" spans="1:21" ht="44.4" customHeight="1" x14ac:dyDescent="0.3">
      <c r="A363" s="63"/>
      <c r="B363" s="23" t="str">
        <f>'[2]METAS SA'!A19</f>
        <v>SA.PY.2.2. Mantenimiento Preventivo y Correctivo Laboratorios de Docencia</v>
      </c>
      <c r="C363" s="23"/>
      <c r="D363" s="24" t="str">
        <f>'[2]METAS SA'!E19</f>
        <v>PITALITO</v>
      </c>
      <c r="E363" s="32" t="str">
        <f>'[2]METAS SA'!C19</f>
        <v>#Laboratorios Mantenidos</v>
      </c>
      <c r="F363" s="32">
        <f>+[1]SA!B28</f>
        <v>4</v>
      </c>
      <c r="G363" s="32">
        <f>+[1]SA!C28</f>
        <v>4</v>
      </c>
      <c r="H363" s="24">
        <v>4</v>
      </c>
      <c r="I363" s="24" t="str">
        <f>+[1]SA!E28</f>
        <v>S</v>
      </c>
      <c r="J363" s="62">
        <f>'[2]METAS SA'!J19</f>
        <v>0</v>
      </c>
      <c r="K363" s="26">
        <f t="shared" si="134"/>
        <v>0</v>
      </c>
      <c r="L363" s="27" t="str">
        <f t="shared" si="72"/>
        <v>MUY BAJO</v>
      </c>
      <c r="M363" s="26">
        <f t="shared" si="135"/>
        <v>0</v>
      </c>
      <c r="N363" s="27" t="str">
        <f t="shared" si="74"/>
        <v>MUY BAJO</v>
      </c>
      <c r="O363" s="26">
        <f t="shared" si="136"/>
        <v>0</v>
      </c>
      <c r="P363" s="27" t="str">
        <f t="shared" si="76"/>
        <v>MUY BAJO</v>
      </c>
      <c r="Q363" s="28">
        <f t="shared" si="132"/>
        <v>0</v>
      </c>
      <c r="R363" s="28">
        <v>79</v>
      </c>
      <c r="S363" s="28">
        <f t="shared" si="133"/>
        <v>79</v>
      </c>
      <c r="T363" s="28">
        <v>0</v>
      </c>
      <c r="U363" s="28">
        <v>0</v>
      </c>
    </row>
    <row r="364" spans="1:21" ht="55.95" customHeight="1" x14ac:dyDescent="0.3">
      <c r="A364" s="63"/>
      <c r="B364" s="23" t="str">
        <f>'[2]METAS SA'!A20</f>
        <v>SA.PY.2.2. Mantenimiento Preventivo y Correctivo Laboratorios de Docencia</v>
      </c>
      <c r="C364" s="23"/>
      <c r="D364" s="24" t="str">
        <f>'[2]METAS SA'!E20</f>
        <v>GARZÓN</v>
      </c>
      <c r="E364" s="32" t="str">
        <f>'[2]METAS SA'!C20</f>
        <v>#Laboratorios Mantenidos</v>
      </c>
      <c r="F364" s="32">
        <f>+[1]SA!B29</f>
        <v>3</v>
      </c>
      <c r="G364" s="32">
        <f>+[1]SA!C29</f>
        <v>3</v>
      </c>
      <c r="H364" s="24">
        <v>3</v>
      </c>
      <c r="I364" s="24" t="str">
        <f>+[1]SA!E29</f>
        <v>S</v>
      </c>
      <c r="J364" s="62">
        <f>'[2]METAS SA'!J20</f>
        <v>0</v>
      </c>
      <c r="K364" s="26">
        <f t="shared" si="134"/>
        <v>0</v>
      </c>
      <c r="L364" s="27" t="str">
        <f t="shared" si="72"/>
        <v>MUY BAJO</v>
      </c>
      <c r="M364" s="26">
        <f t="shared" si="135"/>
        <v>0</v>
      </c>
      <c r="N364" s="27" t="str">
        <f t="shared" si="74"/>
        <v>MUY BAJO</v>
      </c>
      <c r="O364" s="26">
        <f t="shared" si="136"/>
        <v>0</v>
      </c>
      <c r="P364" s="27" t="str">
        <f t="shared" si="76"/>
        <v>MUY BAJO</v>
      </c>
      <c r="Q364" s="28">
        <f t="shared" si="132"/>
        <v>0</v>
      </c>
      <c r="R364" s="28">
        <v>59</v>
      </c>
      <c r="S364" s="28">
        <f t="shared" si="133"/>
        <v>59</v>
      </c>
      <c r="T364" s="28">
        <v>0</v>
      </c>
      <c r="U364" s="28">
        <v>0</v>
      </c>
    </row>
    <row r="365" spans="1:21" ht="42" customHeight="1" x14ac:dyDescent="0.3">
      <c r="A365" s="63"/>
      <c r="B365" s="23" t="str">
        <f>'[2]METAS SA'!A21</f>
        <v>SA.PY.2.2. Mantenimiento Preventivo y Correctivo Laboratorios de Docencia</v>
      </c>
      <c r="C365" s="23"/>
      <c r="D365" s="24" t="str">
        <f>'[2]METAS SA'!E21</f>
        <v>LA PLATA</v>
      </c>
      <c r="E365" s="32" t="str">
        <f>'[2]METAS SA'!C21</f>
        <v>#Laboratorios Mantenidos</v>
      </c>
      <c r="F365" s="32">
        <f>+[1]SA!B30</f>
        <v>3</v>
      </c>
      <c r="G365" s="32">
        <f>+[1]SA!C30</f>
        <v>3</v>
      </c>
      <c r="H365" s="24">
        <v>3</v>
      </c>
      <c r="I365" s="24" t="str">
        <f>+[1]SA!E30</f>
        <v>S</v>
      </c>
      <c r="J365" s="62">
        <f>'[2]METAS SA'!J21</f>
        <v>1</v>
      </c>
      <c r="K365" s="26">
        <f t="shared" si="134"/>
        <v>0.33333333333333331</v>
      </c>
      <c r="L365" s="27" t="str">
        <f t="shared" si="72"/>
        <v>BAJO</v>
      </c>
      <c r="M365" s="26">
        <f t="shared" si="135"/>
        <v>0.47457627118644069</v>
      </c>
      <c r="N365" s="27" t="str">
        <f t="shared" si="74"/>
        <v>MEDIO</v>
      </c>
      <c r="O365" s="26">
        <f t="shared" si="136"/>
        <v>0.15819209039548021</v>
      </c>
      <c r="P365" s="27" t="str">
        <f t="shared" si="76"/>
        <v>MUY BAJO</v>
      </c>
      <c r="Q365" s="28">
        <f t="shared" si="132"/>
        <v>28</v>
      </c>
      <c r="R365" s="28">
        <v>59</v>
      </c>
      <c r="S365" s="28">
        <f t="shared" si="133"/>
        <v>31</v>
      </c>
      <c r="T365" s="28">
        <v>28</v>
      </c>
      <c r="U365" s="28">
        <v>0</v>
      </c>
    </row>
    <row r="366" spans="1:21" ht="46.2" customHeight="1" x14ac:dyDescent="0.3">
      <c r="A366" s="63"/>
      <c r="B366" s="23" t="str">
        <f>'[2]METAS SA'!A22</f>
        <v>SA.PY.2.3. Dotación de vidriería, reactivos e insumos para laboratorios de docencia</v>
      </c>
      <c r="C366" s="23"/>
      <c r="D366" s="24" t="str">
        <f>'[2]METAS SA'!E22</f>
        <v>NEIVA</v>
      </c>
      <c r="E366" s="32" t="str">
        <f>'[2]METAS SA'!C22</f>
        <v xml:space="preserve">#Laboratorios Dotados </v>
      </c>
      <c r="F366" s="32">
        <f>+[1]SA!B31</f>
        <v>77</v>
      </c>
      <c r="G366" s="32">
        <f>+[1]SA!C31</f>
        <v>49</v>
      </c>
      <c r="H366" s="24">
        <v>19</v>
      </c>
      <c r="I366" s="24" t="str">
        <f>+[1]SA!E31</f>
        <v>A</v>
      </c>
      <c r="J366" s="62">
        <f>'[2]METAS SA'!J22</f>
        <v>0</v>
      </c>
      <c r="K366" s="26">
        <f t="shared" si="134"/>
        <v>0</v>
      </c>
      <c r="L366" s="27" t="str">
        <f t="shared" si="72"/>
        <v>MUY BAJO</v>
      </c>
      <c r="M366" s="26">
        <f t="shared" si="135"/>
        <v>0</v>
      </c>
      <c r="N366" s="27" t="str">
        <f t="shared" si="74"/>
        <v>MUY BAJO</v>
      </c>
      <c r="O366" s="26">
        <f t="shared" si="136"/>
        <v>0</v>
      </c>
      <c r="P366" s="27" t="str">
        <f t="shared" si="76"/>
        <v>MUY BAJO</v>
      </c>
      <c r="Q366" s="28">
        <f t="shared" si="132"/>
        <v>0</v>
      </c>
      <c r="R366" s="28">
        <v>125</v>
      </c>
      <c r="S366" s="28">
        <f t="shared" si="133"/>
        <v>125</v>
      </c>
      <c r="T366" s="28">
        <v>0</v>
      </c>
      <c r="U366" s="28">
        <v>0</v>
      </c>
    </row>
    <row r="367" spans="1:21" ht="44.4" customHeight="1" x14ac:dyDescent="0.3">
      <c r="A367" s="63"/>
      <c r="B367" s="23" t="str">
        <f>'[2]METAS SA'!A23</f>
        <v>SA.PY.2.3. Dotación de vidriería, reactivos e insumos para laboratorios de docencia</v>
      </c>
      <c r="C367" s="23"/>
      <c r="D367" s="24" t="str">
        <f>'[2]METAS SA'!E23</f>
        <v>PITALITO</v>
      </c>
      <c r="E367" s="32" t="str">
        <f>'[2]METAS SA'!C23</f>
        <v xml:space="preserve">#Laboratorios Dotados </v>
      </c>
      <c r="F367" s="32">
        <f>+[1]SA!B32</f>
        <v>4</v>
      </c>
      <c r="G367" s="32">
        <f>+[1]SA!C32</f>
        <v>4</v>
      </c>
      <c r="H367" s="24">
        <v>4</v>
      </c>
      <c r="I367" s="24" t="str">
        <f>+[1]SA!E32</f>
        <v>S</v>
      </c>
      <c r="J367" s="62">
        <f>'[2]METAS SA'!J23</f>
        <v>0</v>
      </c>
      <c r="K367" s="26">
        <f t="shared" si="134"/>
        <v>0</v>
      </c>
      <c r="L367" s="27" t="str">
        <f t="shared" si="72"/>
        <v>MUY BAJO</v>
      </c>
      <c r="M367" s="26">
        <f t="shared" si="135"/>
        <v>0</v>
      </c>
      <c r="N367" s="27" t="str">
        <f t="shared" si="74"/>
        <v>MUY BAJO</v>
      </c>
      <c r="O367" s="26">
        <f t="shared" si="136"/>
        <v>0</v>
      </c>
      <c r="P367" s="27" t="str">
        <f t="shared" si="76"/>
        <v>MUY BAJO</v>
      </c>
      <c r="Q367" s="28">
        <f t="shared" si="132"/>
        <v>0</v>
      </c>
      <c r="R367" s="28">
        <v>16</v>
      </c>
      <c r="S367" s="28">
        <f t="shared" si="133"/>
        <v>16</v>
      </c>
      <c r="T367" s="28">
        <v>0</v>
      </c>
      <c r="U367" s="28">
        <v>0</v>
      </c>
    </row>
    <row r="368" spans="1:21" ht="50.4" customHeight="1" x14ac:dyDescent="0.3">
      <c r="A368" s="63"/>
      <c r="B368" s="23" t="str">
        <f>'[2]METAS SA'!A24</f>
        <v>SA.PY.2.3. Dotación de vidriería, reactivos e insumos para laboratorios de docencia</v>
      </c>
      <c r="C368" s="23"/>
      <c r="D368" s="24" t="str">
        <f>'[2]METAS SA'!E24</f>
        <v>GARZÓN</v>
      </c>
      <c r="E368" s="32" t="str">
        <f>'[2]METAS SA'!C24</f>
        <v xml:space="preserve">#Laboratorios Dotados </v>
      </c>
      <c r="F368" s="32">
        <f>+[1]SA!B33</f>
        <v>3</v>
      </c>
      <c r="G368" s="32">
        <f>+[1]SA!C33</f>
        <v>3</v>
      </c>
      <c r="H368" s="24">
        <v>3</v>
      </c>
      <c r="I368" s="24" t="str">
        <f>+[1]SA!E33</f>
        <v>S</v>
      </c>
      <c r="J368" s="62">
        <f>'[2]METAS SA'!J24</f>
        <v>0</v>
      </c>
      <c r="K368" s="26">
        <f t="shared" si="134"/>
        <v>0</v>
      </c>
      <c r="L368" s="27" t="str">
        <f t="shared" si="72"/>
        <v>MUY BAJO</v>
      </c>
      <c r="M368" s="26">
        <f t="shared" si="135"/>
        <v>0</v>
      </c>
      <c r="N368" s="27" t="str">
        <f t="shared" si="74"/>
        <v>MUY BAJO</v>
      </c>
      <c r="O368" s="26">
        <f t="shared" si="136"/>
        <v>0</v>
      </c>
      <c r="P368" s="27" t="str">
        <f t="shared" si="76"/>
        <v>MUY BAJO</v>
      </c>
      <c r="Q368" s="28">
        <f t="shared" si="132"/>
        <v>0</v>
      </c>
      <c r="R368" s="28">
        <v>12</v>
      </c>
      <c r="S368" s="28">
        <f t="shared" si="133"/>
        <v>12</v>
      </c>
      <c r="T368" s="28">
        <v>0</v>
      </c>
      <c r="U368" s="28">
        <v>0</v>
      </c>
    </row>
    <row r="369" spans="1:21" ht="50.4" customHeight="1" x14ac:dyDescent="0.3">
      <c r="A369" s="63"/>
      <c r="B369" s="23" t="str">
        <f>'[2]METAS SA'!A25</f>
        <v>SA.PY.2.3. Dotación de vidriería, reactivos e insumos para laboratorios de docencia</v>
      </c>
      <c r="C369" s="23"/>
      <c r="D369" s="24" t="str">
        <f>'[2]METAS SA'!E25</f>
        <v>LA PLATA</v>
      </c>
      <c r="E369" s="32" t="str">
        <f>'[2]METAS SA'!C25</f>
        <v xml:space="preserve">#Laboratorios Dotados </v>
      </c>
      <c r="F369" s="32">
        <f>+[1]SA!B34</f>
        <v>3</v>
      </c>
      <c r="G369" s="32">
        <f>+[1]SA!C34</f>
        <v>3</v>
      </c>
      <c r="H369" s="24">
        <v>3</v>
      </c>
      <c r="I369" s="24" t="str">
        <f>+[1]SA!E34</f>
        <v>S</v>
      </c>
      <c r="J369" s="62">
        <f>'[2]METAS SA'!J25</f>
        <v>0</v>
      </c>
      <c r="K369" s="26">
        <f t="shared" si="134"/>
        <v>0</v>
      </c>
      <c r="L369" s="27" t="str">
        <f t="shared" si="72"/>
        <v>MUY BAJO</v>
      </c>
      <c r="M369" s="26">
        <f t="shared" si="135"/>
        <v>0.5</v>
      </c>
      <c r="N369" s="27" t="str">
        <f t="shared" si="74"/>
        <v>MEDIO</v>
      </c>
      <c r="O369" s="26">
        <f t="shared" si="136"/>
        <v>0</v>
      </c>
      <c r="P369" s="27" t="str">
        <f t="shared" si="76"/>
        <v>MUY BAJO</v>
      </c>
      <c r="Q369" s="28">
        <f t="shared" si="132"/>
        <v>6</v>
      </c>
      <c r="R369" s="28">
        <v>12</v>
      </c>
      <c r="S369" s="28">
        <f t="shared" si="133"/>
        <v>6</v>
      </c>
      <c r="T369" s="28">
        <v>6</v>
      </c>
      <c r="U369" s="28">
        <v>0</v>
      </c>
    </row>
    <row r="370" spans="1:21" ht="50.4" customHeight="1" x14ac:dyDescent="0.3">
      <c r="A370" s="63"/>
      <c r="B370" s="23" t="str">
        <f>'[2]METAS SA'!A26</f>
        <v>SA.PY.2.4. Dotación de equipos y aplicativos para laboratorios de Investigación</v>
      </c>
      <c r="C370" s="23"/>
      <c r="D370" s="24" t="str">
        <f>'[2]METAS SA'!E26</f>
        <v>NEIVA</v>
      </c>
      <c r="E370" s="32" t="str">
        <f>'[2]METAS SA'!C26</f>
        <v xml:space="preserve">#Laboratorios Dotados </v>
      </c>
      <c r="F370" s="32">
        <f>+[1]SA!B35</f>
        <v>9</v>
      </c>
      <c r="G370" s="32">
        <f>+[1]SA!C35</f>
        <v>9</v>
      </c>
      <c r="H370" s="24">
        <v>9</v>
      </c>
      <c r="I370" s="24" t="str">
        <f>+[1]SA!E35</f>
        <v>S</v>
      </c>
      <c r="J370" s="62">
        <f>'[2]METAS SA'!J26</f>
        <v>2</v>
      </c>
      <c r="K370" s="26">
        <f t="shared" si="134"/>
        <v>0.22222222222222221</v>
      </c>
      <c r="L370" s="27" t="str">
        <f t="shared" si="72"/>
        <v>BAJO</v>
      </c>
      <c r="M370" s="26">
        <f t="shared" si="135"/>
        <v>8.4745762711864403E-2</v>
      </c>
      <c r="N370" s="27" t="str">
        <f t="shared" si="74"/>
        <v>MUY BAJO</v>
      </c>
      <c r="O370" s="26">
        <f t="shared" si="136"/>
        <v>1.8832391713747645E-2</v>
      </c>
      <c r="P370" s="27" t="str">
        <f t="shared" si="76"/>
        <v>MUY BAJO</v>
      </c>
      <c r="Q370" s="28">
        <f t="shared" si="132"/>
        <v>5</v>
      </c>
      <c r="R370" s="28">
        <v>59</v>
      </c>
      <c r="S370" s="28">
        <f t="shared" si="133"/>
        <v>54</v>
      </c>
      <c r="T370" s="28">
        <v>5</v>
      </c>
      <c r="U370" s="28">
        <v>0</v>
      </c>
    </row>
    <row r="371" spans="1:21" ht="50.4" customHeight="1" x14ac:dyDescent="0.3">
      <c r="A371" s="63"/>
      <c r="B371" s="23" t="str">
        <f>'[2]METAS SA'!A27</f>
        <v>SA.PY.2.5. Mantenimiento de equipos y aplicativos para laboratorios de Investigación</v>
      </c>
      <c r="C371" s="23"/>
      <c r="D371" s="24" t="str">
        <f>'[2]METAS SA'!E27</f>
        <v>NEIVA</v>
      </c>
      <c r="E371" s="32" t="str">
        <f>'[2]METAS SA'!C27</f>
        <v>#Laboratorios Mantenidos</v>
      </c>
      <c r="F371" s="32">
        <f>+[1]SA!B36</f>
        <v>9</v>
      </c>
      <c r="G371" s="32">
        <f>+[1]SA!C36</f>
        <v>9</v>
      </c>
      <c r="H371" s="24">
        <v>9</v>
      </c>
      <c r="I371" s="24" t="str">
        <f>+[1]SA!E36</f>
        <v>S</v>
      </c>
      <c r="J371" s="62">
        <f>'[2]METAS SA'!J27</f>
        <v>4</v>
      </c>
      <c r="K371" s="26">
        <f t="shared" si="134"/>
        <v>0.44444444444444442</v>
      </c>
      <c r="L371" s="27" t="str">
        <f t="shared" si="72"/>
        <v>MEDIO</v>
      </c>
      <c r="M371" s="26">
        <f t="shared" si="135"/>
        <v>2.2999999999999998</v>
      </c>
      <c r="N371" s="27" t="str">
        <f t="shared" si="74"/>
        <v>MUY ALTO</v>
      </c>
      <c r="O371" s="26">
        <f t="shared" si="136"/>
        <v>1.0222222222222221</v>
      </c>
      <c r="P371" s="27" t="str">
        <f t="shared" si="76"/>
        <v>MUY ALTO</v>
      </c>
      <c r="Q371" s="28">
        <f t="shared" si="132"/>
        <v>92</v>
      </c>
      <c r="R371" s="28">
        <v>40</v>
      </c>
      <c r="S371" s="28">
        <f t="shared" si="133"/>
        <v>-52</v>
      </c>
      <c r="T371" s="28">
        <v>13</v>
      </c>
      <c r="U371" s="28">
        <v>79</v>
      </c>
    </row>
    <row r="372" spans="1:21" ht="50.4" customHeight="1" x14ac:dyDescent="0.3">
      <c r="A372" s="63"/>
      <c r="B372" s="23" t="str">
        <f>'[2]METAS SA'!A28</f>
        <v>SA.PY.2.6. Dotación de vidriería, reactivos e insumos para laboratorios de investigación</v>
      </c>
      <c r="C372" s="23"/>
      <c r="D372" s="24" t="str">
        <f>'[2]METAS SA'!E28</f>
        <v>NEIVA</v>
      </c>
      <c r="E372" s="32" t="str">
        <f>'[2]METAS SA'!C28</f>
        <v xml:space="preserve">#Laboratorios Dotados </v>
      </c>
      <c r="F372" s="32">
        <f>+[1]SA!B37</f>
        <v>9</v>
      </c>
      <c r="G372" s="32">
        <f>+[1]SA!C37</f>
        <v>9</v>
      </c>
      <c r="H372" s="24">
        <v>9</v>
      </c>
      <c r="I372" s="24" t="str">
        <f>+[1]SA!E37</f>
        <v>S</v>
      </c>
      <c r="J372" s="62">
        <f>'[2]METAS SA'!J28</f>
        <v>0</v>
      </c>
      <c r="K372" s="26">
        <f t="shared" si="134"/>
        <v>0</v>
      </c>
      <c r="L372" s="27" t="str">
        <f t="shared" si="72"/>
        <v>MUY BAJO</v>
      </c>
      <c r="M372" s="26">
        <f t="shared" si="135"/>
        <v>0.16363636363636364</v>
      </c>
      <c r="N372" s="27" t="str">
        <f t="shared" si="74"/>
        <v>MUY BAJO</v>
      </c>
      <c r="O372" s="26">
        <f t="shared" si="136"/>
        <v>0</v>
      </c>
      <c r="P372" s="27" t="str">
        <f t="shared" si="76"/>
        <v>MUY BAJO</v>
      </c>
      <c r="Q372" s="28">
        <f t="shared" si="132"/>
        <v>18</v>
      </c>
      <c r="R372" s="28">
        <v>110</v>
      </c>
      <c r="S372" s="28">
        <f t="shared" si="133"/>
        <v>92</v>
      </c>
      <c r="T372" s="28">
        <v>18</v>
      </c>
      <c r="U372" s="28">
        <v>0</v>
      </c>
    </row>
    <row r="373" spans="1:21" ht="30" customHeight="1" x14ac:dyDescent="0.3">
      <c r="A373" s="63"/>
      <c r="B373" s="23" t="str">
        <f>'[2]METAS SA'!A29</f>
        <v>SA.PY.2.7. Dotación de Aulas de equipos y muebles</v>
      </c>
      <c r="C373" s="23"/>
      <c r="D373" s="24" t="str">
        <f>'[2]METAS SA'!E29</f>
        <v>NEIVA</v>
      </c>
      <c r="E373" s="32" t="str">
        <f>'[2]METAS SA'!C29</f>
        <v xml:space="preserve">#Aulas Dotadas </v>
      </c>
      <c r="F373" s="32">
        <f>+[1]SA!B38</f>
        <v>84</v>
      </c>
      <c r="G373" s="32">
        <f>+[1]SA!C38</f>
        <v>64</v>
      </c>
      <c r="H373" s="24">
        <v>45</v>
      </c>
      <c r="I373" s="24" t="str">
        <f>+[1]SA!E38</f>
        <v>A</v>
      </c>
      <c r="J373" s="62">
        <f>'[2]METAS SA'!J29</f>
        <v>23</v>
      </c>
      <c r="K373" s="26">
        <f t="shared" si="134"/>
        <v>0.51111111111111107</v>
      </c>
      <c r="L373" s="27" t="str">
        <f t="shared" si="72"/>
        <v>MEDIO</v>
      </c>
      <c r="M373" s="26">
        <f t="shared" si="135"/>
        <v>0.18541300527240773</v>
      </c>
      <c r="N373" s="27" t="str">
        <f t="shared" si="74"/>
        <v>MUY BAJO</v>
      </c>
      <c r="O373" s="26">
        <f t="shared" si="136"/>
        <v>9.4766647139230609E-2</v>
      </c>
      <c r="P373" s="27" t="str">
        <f t="shared" si="76"/>
        <v>MUY BAJO</v>
      </c>
      <c r="Q373" s="28">
        <f t="shared" si="132"/>
        <v>211</v>
      </c>
      <c r="R373" s="28">
        <v>1138</v>
      </c>
      <c r="S373" s="28">
        <f t="shared" si="133"/>
        <v>927</v>
      </c>
      <c r="T373" s="28">
        <v>31</v>
      </c>
      <c r="U373" s="28">
        <v>180</v>
      </c>
    </row>
    <row r="374" spans="1:21" ht="43.2" customHeight="1" x14ac:dyDescent="0.3">
      <c r="A374" s="63"/>
      <c r="B374" s="23" t="str">
        <f>'[2]METAS SA'!A30</f>
        <v>SA.PY.2.7. Dotación de Aulas de equipos y muebles</v>
      </c>
      <c r="C374" s="23"/>
      <c r="D374" s="24" t="str">
        <f>'[2]METAS SA'!E30</f>
        <v>NEIVA</v>
      </c>
      <c r="E374" s="32" t="str">
        <f>'[2]METAS SA'!C30</f>
        <v xml:space="preserve">#Aulas Especializadas Dotadas </v>
      </c>
      <c r="F374" s="32">
        <f>+[1]SA!B39</f>
        <v>0</v>
      </c>
      <c r="G374" s="32">
        <f>+[1]SA!C39</f>
        <v>0</v>
      </c>
      <c r="H374" s="24">
        <v>1</v>
      </c>
      <c r="I374" s="24" t="str">
        <f>+[1]SA!E39</f>
        <v>A</v>
      </c>
      <c r="J374" s="62">
        <f>'[2]METAS SA'!J30</f>
        <v>0</v>
      </c>
      <c r="K374" s="26">
        <f t="shared" si="134"/>
        <v>0</v>
      </c>
      <c r="L374" s="27" t="str">
        <f t="shared" si="72"/>
        <v>MUY BAJO</v>
      </c>
      <c r="M374" s="26">
        <f t="shared" si="135"/>
        <v>0</v>
      </c>
      <c r="N374" s="27" t="str">
        <f t="shared" si="74"/>
        <v>MUY BAJO</v>
      </c>
      <c r="O374" s="26">
        <f t="shared" si="136"/>
        <v>0</v>
      </c>
      <c r="P374" s="27" t="str">
        <f t="shared" si="76"/>
        <v>MUY BAJO</v>
      </c>
      <c r="Q374" s="28">
        <f t="shared" si="132"/>
        <v>0</v>
      </c>
      <c r="R374" s="28">
        <v>220</v>
      </c>
      <c r="S374" s="28">
        <f t="shared" si="133"/>
        <v>220</v>
      </c>
      <c r="T374" s="28">
        <v>0</v>
      </c>
      <c r="U374" s="28">
        <v>0</v>
      </c>
    </row>
    <row r="375" spans="1:21" ht="30" customHeight="1" x14ac:dyDescent="0.3">
      <c r="A375" s="63"/>
      <c r="B375" s="23" t="str">
        <f>'[2]METAS SA'!A31</f>
        <v>SA.PY.2.7. Dotación de Aulas de equipos y muebles</v>
      </c>
      <c r="C375" s="23"/>
      <c r="D375" s="24" t="str">
        <f>'[2]METAS SA'!E31</f>
        <v>PITALITO</v>
      </c>
      <c r="E375" s="32" t="str">
        <f>'[2]METAS SA'!C31</f>
        <v xml:space="preserve">#Aulas Dotadas </v>
      </c>
      <c r="F375" s="32">
        <f>+[1]SA!B40</f>
        <v>22</v>
      </c>
      <c r="G375" s="32">
        <f>+[1]SA!C40</f>
        <v>38</v>
      </c>
      <c r="H375" s="24">
        <v>5</v>
      </c>
      <c r="I375" s="24" t="str">
        <f>+[1]SA!E40</f>
        <v>A</v>
      </c>
      <c r="J375" s="62">
        <f>'[2]METAS SA'!J31</f>
        <v>0</v>
      </c>
      <c r="K375" s="26">
        <f t="shared" si="134"/>
        <v>0</v>
      </c>
      <c r="L375" s="27" t="str">
        <f t="shared" si="72"/>
        <v>MUY BAJO</v>
      </c>
      <c r="M375" s="26">
        <f t="shared" si="135"/>
        <v>0</v>
      </c>
      <c r="N375" s="27" t="str">
        <f t="shared" si="74"/>
        <v>MUY BAJO</v>
      </c>
      <c r="O375" s="26">
        <f t="shared" si="136"/>
        <v>0</v>
      </c>
      <c r="P375" s="27" t="str">
        <f t="shared" si="76"/>
        <v>MUY BAJO</v>
      </c>
      <c r="Q375" s="28">
        <f t="shared" si="132"/>
        <v>0</v>
      </c>
      <c r="R375" s="28">
        <v>39</v>
      </c>
      <c r="S375" s="28">
        <f t="shared" si="133"/>
        <v>39</v>
      </c>
      <c r="T375" s="28">
        <v>0</v>
      </c>
      <c r="U375" s="28">
        <v>0</v>
      </c>
    </row>
    <row r="376" spans="1:21" ht="30" customHeight="1" x14ac:dyDescent="0.3">
      <c r="A376" s="63"/>
      <c r="B376" s="23" t="str">
        <f>'[2]METAS SA'!A32</f>
        <v>SA.PY.2.7. Dotación de Aulas de equipos y muebles</v>
      </c>
      <c r="C376" s="23"/>
      <c r="D376" s="24" t="str">
        <f>'[2]METAS SA'!E32</f>
        <v>GARZÓN</v>
      </c>
      <c r="E376" s="32" t="str">
        <f>'[2]METAS SA'!C32</f>
        <v xml:space="preserve">#Aulas Dotadas </v>
      </c>
      <c r="F376" s="32">
        <f>+[1]SA!B41</f>
        <v>15</v>
      </c>
      <c r="G376" s="32">
        <f>+[1]SA!C41</f>
        <v>21</v>
      </c>
      <c r="H376" s="24">
        <v>5</v>
      </c>
      <c r="I376" s="24" t="str">
        <f>+[1]SA!E41</f>
        <v>A</v>
      </c>
      <c r="J376" s="62">
        <f>'[2]METAS SA'!J32</f>
        <v>0</v>
      </c>
      <c r="K376" s="26">
        <f t="shared" si="134"/>
        <v>0</v>
      </c>
      <c r="L376" s="27" t="str">
        <f t="shared" si="72"/>
        <v>MUY BAJO</v>
      </c>
      <c r="M376" s="26">
        <f t="shared" si="135"/>
        <v>0</v>
      </c>
      <c r="N376" s="27" t="str">
        <f t="shared" si="74"/>
        <v>MUY BAJO</v>
      </c>
      <c r="O376" s="26">
        <f t="shared" si="136"/>
        <v>0</v>
      </c>
      <c r="P376" s="27" t="str">
        <f t="shared" si="76"/>
        <v>MUY BAJO</v>
      </c>
      <c r="Q376" s="28">
        <f t="shared" si="132"/>
        <v>0</v>
      </c>
      <c r="R376" s="28">
        <v>39</v>
      </c>
      <c r="S376" s="28">
        <f t="shared" si="133"/>
        <v>39</v>
      </c>
      <c r="T376" s="28">
        <v>0</v>
      </c>
      <c r="U376" s="28">
        <v>0</v>
      </c>
    </row>
    <row r="377" spans="1:21" ht="30" customHeight="1" x14ac:dyDescent="0.3">
      <c r="A377" s="63"/>
      <c r="B377" s="23" t="str">
        <f>'[2]METAS SA'!A33</f>
        <v>SA.PY.2.7. Dotación de Aulas de equipos y muebles</v>
      </c>
      <c r="C377" s="23"/>
      <c r="D377" s="24" t="str">
        <f>'[2]METAS SA'!E33</f>
        <v>LA PLATA</v>
      </c>
      <c r="E377" s="32" t="str">
        <f>'[2]METAS SA'!C33</f>
        <v xml:space="preserve">#Aulas Dotadas </v>
      </c>
      <c r="F377" s="32">
        <f>+[1]SA!B42</f>
        <v>14</v>
      </c>
      <c r="G377" s="32">
        <f>+[1]SA!C42</f>
        <v>24</v>
      </c>
      <c r="H377" s="24">
        <v>5</v>
      </c>
      <c r="I377" s="24" t="str">
        <f>+[1]SA!E42</f>
        <v>A</v>
      </c>
      <c r="J377" s="62">
        <f>'[2]METAS SA'!J33</f>
        <v>0</v>
      </c>
      <c r="K377" s="26">
        <f t="shared" si="134"/>
        <v>0</v>
      </c>
      <c r="L377" s="27" t="str">
        <f t="shared" si="72"/>
        <v>MUY BAJO</v>
      </c>
      <c r="M377" s="26">
        <v>0</v>
      </c>
      <c r="N377" s="27" t="str">
        <f t="shared" si="74"/>
        <v>MUY BAJO</v>
      </c>
      <c r="O377" s="26">
        <f t="shared" si="136"/>
        <v>0</v>
      </c>
      <c r="P377" s="27" t="str">
        <f t="shared" si="76"/>
        <v>MUY BAJO</v>
      </c>
      <c r="Q377" s="28">
        <f t="shared" si="132"/>
        <v>0</v>
      </c>
      <c r="R377" s="28">
        <v>39</v>
      </c>
      <c r="S377" s="28"/>
      <c r="T377" s="28">
        <v>0</v>
      </c>
      <c r="U377" s="28">
        <v>0</v>
      </c>
    </row>
    <row r="378" spans="1:21" ht="30" customHeight="1" x14ac:dyDescent="0.3">
      <c r="A378" s="63"/>
      <c r="B378" s="23" t="str">
        <f>'[2]METAS SA'!A34</f>
        <v>SA.PY.2.8. Mantenimiento dotación de aulas</v>
      </c>
      <c r="C378" s="23"/>
      <c r="D378" s="24" t="str">
        <f>'[2]METAS SA'!E34</f>
        <v>NEIVA</v>
      </c>
      <c r="E378" s="32" t="str">
        <f>'[2]METAS SA'!C34</f>
        <v># Aulas con dotación mantenida</v>
      </c>
      <c r="F378" s="32">
        <f>+[1]SA!B43</f>
        <v>84</v>
      </c>
      <c r="G378" s="32">
        <f>+[1]SA!C43</f>
        <v>128</v>
      </c>
      <c r="H378" s="24">
        <v>84</v>
      </c>
      <c r="I378" s="24" t="str">
        <f>+[1]SA!E43</f>
        <v>S</v>
      </c>
      <c r="J378" s="62">
        <f>'[2]METAS SA'!J34</f>
        <v>0</v>
      </c>
      <c r="K378" s="26">
        <f t="shared" si="134"/>
        <v>0</v>
      </c>
      <c r="L378" s="27" t="str">
        <f t="shared" si="72"/>
        <v>MUY BAJO</v>
      </c>
      <c r="M378" s="26">
        <f t="shared" si="135"/>
        <v>0</v>
      </c>
      <c r="N378" s="27" t="str">
        <f t="shared" si="74"/>
        <v>MUY BAJO</v>
      </c>
      <c r="O378" s="26">
        <f t="shared" si="136"/>
        <v>0</v>
      </c>
      <c r="P378" s="27" t="str">
        <f t="shared" si="76"/>
        <v>MUY BAJO</v>
      </c>
      <c r="Q378" s="28">
        <f t="shared" si="132"/>
        <v>0</v>
      </c>
      <c r="R378" s="28">
        <v>11</v>
      </c>
      <c r="S378" s="28">
        <f t="shared" si="133"/>
        <v>11</v>
      </c>
      <c r="T378" s="28">
        <v>0</v>
      </c>
      <c r="U378" s="28">
        <v>0</v>
      </c>
    </row>
    <row r="379" spans="1:21" ht="30" customHeight="1" x14ac:dyDescent="0.3">
      <c r="A379" s="63"/>
      <c r="B379" s="23" t="str">
        <f>'[2]METAS SA'!A35</f>
        <v>SA.PY.2.8. Mantenimiento dotación de aulas</v>
      </c>
      <c r="C379" s="23"/>
      <c r="D379" s="24" t="str">
        <f>'[2]METAS SA'!E35</f>
        <v>PITALITO</v>
      </c>
      <c r="E379" s="32" t="str">
        <f>'[2]METAS SA'!C35</f>
        <v># Aulas con dotación mantenida</v>
      </c>
      <c r="F379" s="32">
        <f>+[1]SA!B44</f>
        <v>22</v>
      </c>
      <c r="G379" s="32">
        <f>+[1]SA!C44</f>
        <v>22</v>
      </c>
      <c r="H379" s="24">
        <v>22</v>
      </c>
      <c r="I379" s="24" t="str">
        <f>+[1]SA!E44</f>
        <v>S</v>
      </c>
      <c r="J379" s="62">
        <f>'[2]METAS SA'!J35</f>
        <v>0</v>
      </c>
      <c r="K379" s="26">
        <f t="shared" si="134"/>
        <v>0</v>
      </c>
      <c r="L379" s="27" t="str">
        <f t="shared" si="72"/>
        <v>MUY BAJO</v>
      </c>
      <c r="M379" s="26">
        <f t="shared" si="135"/>
        <v>0</v>
      </c>
      <c r="N379" s="27" t="str">
        <f t="shared" si="74"/>
        <v>MUY BAJO</v>
      </c>
      <c r="O379" s="26">
        <f t="shared" si="136"/>
        <v>0</v>
      </c>
      <c r="P379" s="27" t="str">
        <f t="shared" si="76"/>
        <v>MUY BAJO</v>
      </c>
      <c r="Q379" s="28">
        <f t="shared" si="132"/>
        <v>0</v>
      </c>
      <c r="R379" s="28">
        <v>6</v>
      </c>
      <c r="S379" s="28">
        <f t="shared" si="133"/>
        <v>6</v>
      </c>
      <c r="T379" s="28">
        <v>0</v>
      </c>
      <c r="U379" s="28">
        <v>0</v>
      </c>
    </row>
    <row r="380" spans="1:21" ht="30" customHeight="1" x14ac:dyDescent="0.3">
      <c r="A380" s="63"/>
      <c r="B380" s="23" t="str">
        <f>'[2]METAS SA'!A36</f>
        <v>SA.PY.2.8. Mantenimiento dotación de aulas</v>
      </c>
      <c r="C380" s="23"/>
      <c r="D380" s="24" t="str">
        <f>'[2]METAS SA'!E36</f>
        <v>GARZÓN</v>
      </c>
      <c r="E380" s="32" t="str">
        <f>'[2]METAS SA'!C36</f>
        <v># Aulas con dotación mantenida</v>
      </c>
      <c r="F380" s="32">
        <f>+[1]SA!B45</f>
        <v>15</v>
      </c>
      <c r="G380" s="32">
        <f>+[1]SA!C45</f>
        <v>15</v>
      </c>
      <c r="H380" s="24">
        <v>15</v>
      </c>
      <c r="I380" s="24" t="str">
        <f>+[1]SA!E45</f>
        <v>S</v>
      </c>
      <c r="J380" s="62">
        <f>'[2]METAS SA'!J36</f>
        <v>0</v>
      </c>
      <c r="K380" s="26">
        <f t="shared" si="134"/>
        <v>0</v>
      </c>
      <c r="L380" s="27" t="str">
        <f t="shared" si="72"/>
        <v>MUY BAJO</v>
      </c>
      <c r="M380" s="26">
        <f t="shared" si="135"/>
        <v>0</v>
      </c>
      <c r="N380" s="27" t="str">
        <f t="shared" si="74"/>
        <v>MUY BAJO</v>
      </c>
      <c r="O380" s="26">
        <f t="shared" si="136"/>
        <v>0</v>
      </c>
      <c r="P380" s="27" t="str">
        <f t="shared" si="76"/>
        <v>MUY BAJO</v>
      </c>
      <c r="Q380" s="28">
        <f t="shared" si="132"/>
        <v>0</v>
      </c>
      <c r="R380" s="28">
        <v>6</v>
      </c>
      <c r="S380" s="28">
        <f t="shared" si="133"/>
        <v>6</v>
      </c>
      <c r="T380" s="28">
        <v>0</v>
      </c>
      <c r="U380" s="28">
        <v>0</v>
      </c>
    </row>
    <row r="381" spans="1:21" ht="30" customHeight="1" x14ac:dyDescent="0.3">
      <c r="A381" s="63"/>
      <c r="B381" s="23" t="str">
        <f>'[2]METAS SA'!A37</f>
        <v>SA.PY.2.8. Mantenimiento dotación de aulas</v>
      </c>
      <c r="C381" s="23"/>
      <c r="D381" s="24" t="str">
        <f>'[2]METAS SA'!E37</f>
        <v>LA PLATA</v>
      </c>
      <c r="E381" s="32" t="str">
        <f>'[2]METAS SA'!C37</f>
        <v># Aulas con dotación mantenida</v>
      </c>
      <c r="F381" s="32">
        <f>+[1]SA!B46</f>
        <v>14</v>
      </c>
      <c r="G381" s="32">
        <f>+[1]SA!C46</f>
        <v>14</v>
      </c>
      <c r="H381" s="24">
        <v>14</v>
      </c>
      <c r="I381" s="24" t="str">
        <f>+[1]SA!E46</f>
        <v>S</v>
      </c>
      <c r="J381" s="62">
        <f>'[2]METAS SA'!J37</f>
        <v>0</v>
      </c>
      <c r="K381" s="26">
        <f t="shared" si="134"/>
        <v>0</v>
      </c>
      <c r="L381" s="27" t="str">
        <f t="shared" si="72"/>
        <v>MUY BAJO</v>
      </c>
      <c r="M381" s="26">
        <f t="shared" si="135"/>
        <v>0</v>
      </c>
      <c r="N381" s="27" t="str">
        <f t="shared" si="74"/>
        <v>MUY BAJO</v>
      </c>
      <c r="O381" s="26">
        <f t="shared" si="136"/>
        <v>0</v>
      </c>
      <c r="P381" s="27" t="str">
        <f t="shared" si="76"/>
        <v>MUY BAJO</v>
      </c>
      <c r="Q381" s="28">
        <f t="shared" si="132"/>
        <v>0</v>
      </c>
      <c r="R381" s="28">
        <v>6</v>
      </c>
      <c r="S381" s="28">
        <f t="shared" si="133"/>
        <v>6</v>
      </c>
      <c r="T381" s="28">
        <v>0</v>
      </c>
      <c r="U381" s="28">
        <v>0</v>
      </c>
    </row>
    <row r="382" spans="1:21" ht="30" customHeight="1" x14ac:dyDescent="0.3">
      <c r="A382" s="63"/>
      <c r="B382" s="23" t="str">
        <f>'[2]METAS SA'!A38</f>
        <v>SA.PY.2.9. Dotación de oficinas</v>
      </c>
      <c r="C382" s="23"/>
      <c r="D382" s="24" t="str">
        <f>'[2]METAS SA'!E38</f>
        <v>NEIVA</v>
      </c>
      <c r="E382" s="32" t="str">
        <f>'[2]METAS SA'!C38</f>
        <v># Oficinas dotadas</v>
      </c>
      <c r="F382" s="32">
        <f>+[1]SA!B47</f>
        <v>184</v>
      </c>
      <c r="G382" s="32">
        <f>+[1]SA!C47</f>
        <v>73</v>
      </c>
      <c r="H382" s="24">
        <v>38</v>
      </c>
      <c r="I382" s="24" t="str">
        <f>+[1]SA!E47</f>
        <v>A</v>
      </c>
      <c r="J382" s="62">
        <f>'[2]METAS SA'!J38</f>
        <v>1</v>
      </c>
      <c r="K382" s="26">
        <f t="shared" si="134"/>
        <v>2.6315789473684209E-2</v>
      </c>
      <c r="L382" s="27" t="str">
        <f t="shared" si="72"/>
        <v>MUY BAJO</v>
      </c>
      <c r="M382" s="26">
        <f t="shared" si="135"/>
        <v>1.0075757575757576</v>
      </c>
      <c r="N382" s="27" t="str">
        <f t="shared" si="74"/>
        <v>MUY ALTO</v>
      </c>
      <c r="O382" s="26">
        <f t="shared" si="136"/>
        <v>2.6515151515151512E-2</v>
      </c>
      <c r="P382" s="27" t="str">
        <f t="shared" si="76"/>
        <v>MUY BAJO</v>
      </c>
      <c r="Q382" s="28">
        <f t="shared" si="132"/>
        <v>133</v>
      </c>
      <c r="R382" s="28">
        <v>132</v>
      </c>
      <c r="S382" s="28">
        <f t="shared" si="133"/>
        <v>-1</v>
      </c>
      <c r="T382" s="28">
        <v>123</v>
      </c>
      <c r="U382" s="28">
        <v>10</v>
      </c>
    </row>
    <row r="383" spans="1:21" ht="30" customHeight="1" x14ac:dyDescent="0.3">
      <c r="A383" s="63"/>
      <c r="B383" s="23" t="str">
        <f>'[2]METAS SA'!A39</f>
        <v>SA.PY.2.9. Dotación de oficinas</v>
      </c>
      <c r="C383" s="23"/>
      <c r="D383" s="24" t="str">
        <f>'[2]METAS SA'!E39</f>
        <v>PITALITO</v>
      </c>
      <c r="E383" s="32" t="str">
        <f>'[2]METAS SA'!C39</f>
        <v># Oficinas dotadas</v>
      </c>
      <c r="F383" s="32">
        <f>+[1]SA!B48</f>
        <v>4</v>
      </c>
      <c r="G383" s="32">
        <f>+[1]SA!C48</f>
        <v>6</v>
      </c>
      <c r="H383" s="24">
        <v>0</v>
      </c>
      <c r="I383" s="24" t="str">
        <f>+[1]SA!E48</f>
        <v>A</v>
      </c>
      <c r="J383" s="62">
        <f>'[2]METAS SA'!J39</f>
        <v>0</v>
      </c>
      <c r="K383" s="26">
        <v>0</v>
      </c>
      <c r="L383" s="27" t="str">
        <f t="shared" si="72"/>
        <v>MUY BAJO</v>
      </c>
      <c r="M383" s="26">
        <v>0</v>
      </c>
      <c r="N383" s="27" t="str">
        <f t="shared" si="74"/>
        <v>MUY BAJO</v>
      </c>
      <c r="O383" s="26">
        <f t="shared" si="136"/>
        <v>0</v>
      </c>
      <c r="P383" s="27" t="str">
        <f t="shared" si="76"/>
        <v>MUY BAJO</v>
      </c>
      <c r="Q383" s="28">
        <f t="shared" si="132"/>
        <v>0</v>
      </c>
      <c r="R383" s="28">
        <v>0</v>
      </c>
      <c r="S383" s="28">
        <f t="shared" si="133"/>
        <v>0</v>
      </c>
      <c r="T383" s="28">
        <v>0</v>
      </c>
      <c r="U383" s="28">
        <v>0</v>
      </c>
    </row>
    <row r="384" spans="1:21" ht="30" customHeight="1" x14ac:dyDescent="0.3">
      <c r="A384" s="63"/>
      <c r="B384" s="23" t="str">
        <f>'[2]METAS SA'!A40</f>
        <v>SA.PY.2.9. Dotación de oficinas</v>
      </c>
      <c r="C384" s="23"/>
      <c r="D384" s="24" t="str">
        <f>'[2]METAS SA'!E40</f>
        <v>GARZÓN</v>
      </c>
      <c r="E384" s="32" t="str">
        <f>'[2]METAS SA'!C40</f>
        <v># Oficinas dotadas</v>
      </c>
      <c r="F384" s="32">
        <f>+[1]SA!B49</f>
        <v>7</v>
      </c>
      <c r="G384" s="32">
        <f>+[1]SA!C49</f>
        <v>9</v>
      </c>
      <c r="H384" s="24">
        <v>0</v>
      </c>
      <c r="I384" s="24" t="str">
        <f>+[1]SA!E49</f>
        <v>A</v>
      </c>
      <c r="J384" s="62">
        <f>'[2]METAS SA'!J40</f>
        <v>0</v>
      </c>
      <c r="K384" s="26">
        <v>0</v>
      </c>
      <c r="L384" s="27" t="str">
        <f t="shared" si="72"/>
        <v>MUY BAJO</v>
      </c>
      <c r="M384" s="26">
        <v>0</v>
      </c>
      <c r="N384" s="27" t="str">
        <f t="shared" si="74"/>
        <v>MUY BAJO</v>
      </c>
      <c r="O384" s="26">
        <f t="shared" si="136"/>
        <v>0</v>
      </c>
      <c r="P384" s="27" t="str">
        <f t="shared" si="76"/>
        <v>MUY BAJO</v>
      </c>
      <c r="Q384" s="28">
        <f t="shared" si="132"/>
        <v>0</v>
      </c>
      <c r="R384" s="28">
        <v>0</v>
      </c>
      <c r="S384" s="28">
        <f t="shared" si="133"/>
        <v>0</v>
      </c>
      <c r="T384" s="28">
        <v>0</v>
      </c>
      <c r="U384" s="28">
        <v>0</v>
      </c>
    </row>
    <row r="385" spans="1:21" ht="30" customHeight="1" x14ac:dyDescent="0.3">
      <c r="A385" s="63"/>
      <c r="B385" s="23" t="str">
        <f>'[2]METAS SA'!A41</f>
        <v>SA.PY.2.9. Dotación de oficinas</v>
      </c>
      <c r="C385" s="23"/>
      <c r="D385" s="24" t="str">
        <f>'[2]METAS SA'!E41</f>
        <v>LA PLATA</v>
      </c>
      <c r="E385" s="32" t="str">
        <f>'[2]METAS SA'!C41</f>
        <v># Oficinas dotadas</v>
      </c>
      <c r="F385" s="32">
        <f>+[1]SA!B50</f>
        <v>4</v>
      </c>
      <c r="G385" s="32">
        <f>+[1]SA!C50</f>
        <v>8</v>
      </c>
      <c r="H385" s="24">
        <v>0</v>
      </c>
      <c r="I385" s="24" t="str">
        <f>+[1]SA!E50</f>
        <v>A</v>
      </c>
      <c r="J385" s="62">
        <f>'[2]METAS SA'!J41</f>
        <v>0</v>
      </c>
      <c r="K385" s="26">
        <v>0</v>
      </c>
      <c r="L385" s="27" t="str">
        <f t="shared" si="72"/>
        <v>MUY BAJO</v>
      </c>
      <c r="M385" s="26">
        <v>0</v>
      </c>
      <c r="N385" s="27" t="str">
        <f t="shared" si="74"/>
        <v>MUY BAJO</v>
      </c>
      <c r="O385" s="26">
        <f t="shared" si="136"/>
        <v>0</v>
      </c>
      <c r="P385" s="27" t="str">
        <f t="shared" si="76"/>
        <v>MUY BAJO</v>
      </c>
      <c r="Q385" s="28">
        <f t="shared" si="132"/>
        <v>0</v>
      </c>
      <c r="R385" s="28">
        <v>0</v>
      </c>
      <c r="S385" s="28">
        <f t="shared" si="133"/>
        <v>0</v>
      </c>
      <c r="T385" s="28">
        <v>0</v>
      </c>
      <c r="U385" s="28">
        <v>0</v>
      </c>
    </row>
    <row r="386" spans="1:21" ht="30" customHeight="1" x14ac:dyDescent="0.3">
      <c r="A386" s="63"/>
      <c r="B386" s="23" t="str">
        <f>'[2]METAS SA'!A42</f>
        <v>SA.PY.2.10. Mantenimiento de las oficinas</v>
      </c>
      <c r="C386" s="23"/>
      <c r="D386" s="24" t="str">
        <f>'[2]METAS SA'!E42</f>
        <v>NEIVA</v>
      </c>
      <c r="E386" s="32" t="str">
        <f>'[2]METAS SA'!C42</f>
        <v># Oficinas con dotación mantenida</v>
      </c>
      <c r="F386" s="32">
        <f>+[1]SA!B51</f>
        <v>184</v>
      </c>
      <c r="G386" s="32">
        <f>+[1]SA!C51</f>
        <v>62</v>
      </c>
      <c r="H386" s="24">
        <v>18</v>
      </c>
      <c r="I386" s="24" t="str">
        <f>+[1]SA!E51</f>
        <v>A</v>
      </c>
      <c r="J386" s="62">
        <f>'[2]METAS SA'!J42</f>
        <v>0</v>
      </c>
      <c r="K386" s="26">
        <f t="shared" si="134"/>
        <v>0</v>
      </c>
      <c r="L386" s="27" t="str">
        <f t="shared" si="72"/>
        <v>MUY BAJO</v>
      </c>
      <c r="M386" s="26">
        <f t="shared" si="135"/>
        <v>0.52272727272727271</v>
      </c>
      <c r="N386" s="27" t="str">
        <f t="shared" si="74"/>
        <v>MEDIO</v>
      </c>
      <c r="O386" s="26">
        <f t="shared" si="136"/>
        <v>0</v>
      </c>
      <c r="P386" s="27" t="str">
        <f t="shared" si="76"/>
        <v>MUY BAJO</v>
      </c>
      <c r="Q386" s="28">
        <f t="shared" si="132"/>
        <v>23</v>
      </c>
      <c r="R386" s="28">
        <v>44</v>
      </c>
      <c r="S386" s="28">
        <f t="shared" si="133"/>
        <v>21</v>
      </c>
      <c r="T386" s="28">
        <v>0</v>
      </c>
      <c r="U386" s="28">
        <v>23</v>
      </c>
    </row>
    <row r="387" spans="1:21" ht="42" customHeight="1" x14ac:dyDescent="0.3">
      <c r="A387" s="63"/>
      <c r="B387" s="23" t="str">
        <f>'[2]METAS SA'!A43</f>
        <v>SA.PY.2.10. Mantenimiento de las oficinas</v>
      </c>
      <c r="C387" s="23"/>
      <c r="D387" s="24" t="str">
        <f>'[2]METAS SA'!E43</f>
        <v>PITALITO</v>
      </c>
      <c r="E387" s="32" t="str">
        <f>'[2]METAS SA'!C43</f>
        <v># Oficinas con dotación mantenida</v>
      </c>
      <c r="F387" s="32">
        <f>+[1]SA!B52</f>
        <v>4</v>
      </c>
      <c r="G387" s="32">
        <f>+[1]SA!C52</f>
        <v>4</v>
      </c>
      <c r="H387" s="24">
        <v>4</v>
      </c>
      <c r="I387" s="24" t="str">
        <f>+[1]SA!E52</f>
        <v>S</v>
      </c>
      <c r="J387" s="62">
        <f>'[2]METAS SA'!J43</f>
        <v>0</v>
      </c>
      <c r="K387" s="26">
        <f t="shared" si="134"/>
        <v>0</v>
      </c>
      <c r="L387" s="27" t="str">
        <f t="shared" ref="L387:L642" si="137">IF(K387&lt;=20%,"MUY BAJO",IF(AND(K387&gt;20%,K387&lt;=40%),"BAJO",IF(AND(K387&gt;40%,K387&lt;=60%),"MEDIO",IF(AND(K387&gt;60%,K387&lt;=80%),"ALTO","MUY ALTO"))))</f>
        <v>MUY BAJO</v>
      </c>
      <c r="M387" s="26">
        <f t="shared" si="135"/>
        <v>0</v>
      </c>
      <c r="N387" s="27" t="str">
        <f t="shared" ref="N387:N642" si="138">IF(M387&lt;=20%,"MUY BAJO",IF(AND(M387&gt;20%,M387&lt;=40%),"BAJO",IF(AND(M387&gt;40%,M387&lt;=60%),"MEDIO",IF(AND(M387&gt;60%,M387&lt;=80%),"ALTO","MUY ALTO"))))</f>
        <v>MUY BAJO</v>
      </c>
      <c r="O387" s="26">
        <f t="shared" si="136"/>
        <v>0</v>
      </c>
      <c r="P387" s="27" t="str">
        <f t="shared" ref="P387:P642" si="139">IF(O387&lt;=20%,"MUY BAJO",IF(AND(O387&gt;20%,O387&lt;=40%),"BAJO",IF(AND(O387&gt;40%,O387&lt;=60%),"MEDIO",IF(AND(O387&gt;60%,O387&lt;=80%),"ALTO","MUY ALTO"))))</f>
        <v>MUY BAJO</v>
      </c>
      <c r="Q387" s="28">
        <f t="shared" si="132"/>
        <v>0</v>
      </c>
      <c r="R387" s="28">
        <v>6</v>
      </c>
      <c r="S387" s="28">
        <f t="shared" si="133"/>
        <v>6</v>
      </c>
      <c r="T387" s="28">
        <v>0</v>
      </c>
      <c r="U387" s="28">
        <v>0</v>
      </c>
    </row>
    <row r="388" spans="1:21" ht="42" customHeight="1" x14ac:dyDescent="0.3">
      <c r="A388" s="63"/>
      <c r="B388" s="23" t="str">
        <f>'[2]METAS SA'!A44</f>
        <v>SA.PY.2.10. Mantenimiento de las oficinas</v>
      </c>
      <c r="C388" s="23"/>
      <c r="D388" s="24" t="str">
        <f>'[2]METAS SA'!E44</f>
        <v>GARZÓN</v>
      </c>
      <c r="E388" s="32" t="str">
        <f>'[2]METAS SA'!C44</f>
        <v># Oficinas con dotación mantenida</v>
      </c>
      <c r="F388" s="32">
        <f>+[1]SA!B53</f>
        <v>7</v>
      </c>
      <c r="G388" s="32">
        <f>+[1]SA!C53</f>
        <v>7</v>
      </c>
      <c r="H388" s="24">
        <v>7</v>
      </c>
      <c r="I388" s="24" t="str">
        <f>+[1]SA!E53</f>
        <v>S</v>
      </c>
      <c r="J388" s="62">
        <f>'[2]METAS SA'!J44</f>
        <v>0</v>
      </c>
      <c r="K388" s="26">
        <f t="shared" si="134"/>
        <v>0</v>
      </c>
      <c r="L388" s="27" t="str">
        <f t="shared" si="137"/>
        <v>MUY BAJO</v>
      </c>
      <c r="M388" s="26">
        <f t="shared" si="135"/>
        <v>0</v>
      </c>
      <c r="N388" s="27" t="str">
        <f t="shared" si="138"/>
        <v>MUY BAJO</v>
      </c>
      <c r="O388" s="26">
        <f t="shared" si="136"/>
        <v>0</v>
      </c>
      <c r="P388" s="27" t="str">
        <f t="shared" si="139"/>
        <v>MUY BAJO</v>
      </c>
      <c r="Q388" s="28">
        <f t="shared" si="132"/>
        <v>0</v>
      </c>
      <c r="R388" s="28">
        <v>6</v>
      </c>
      <c r="S388" s="28">
        <f t="shared" si="133"/>
        <v>6</v>
      </c>
      <c r="T388" s="28">
        <v>0</v>
      </c>
      <c r="U388" s="28">
        <v>0</v>
      </c>
    </row>
    <row r="389" spans="1:21" ht="42" customHeight="1" x14ac:dyDescent="0.3">
      <c r="A389" s="63"/>
      <c r="B389" s="23" t="str">
        <f>'[2]METAS SA'!A45</f>
        <v>SA.PY.2.10. Mantenimiento de las oficinas</v>
      </c>
      <c r="C389" s="23"/>
      <c r="D389" s="24" t="str">
        <f>'[2]METAS SA'!E45</f>
        <v>LA PLATA</v>
      </c>
      <c r="E389" s="32" t="str">
        <f>'[2]METAS SA'!C45</f>
        <v># Oficinas con dotación mantenida</v>
      </c>
      <c r="F389" s="32">
        <f>+[1]SA!B54</f>
        <v>4</v>
      </c>
      <c r="G389" s="32">
        <f>+[1]SA!C54</f>
        <v>4</v>
      </c>
      <c r="H389" s="24">
        <v>4</v>
      </c>
      <c r="I389" s="24" t="str">
        <f>+[1]SA!E54</f>
        <v>S</v>
      </c>
      <c r="J389" s="62">
        <f>'[2]METAS SA'!J45</f>
        <v>0</v>
      </c>
      <c r="K389" s="26">
        <f t="shared" si="134"/>
        <v>0</v>
      </c>
      <c r="L389" s="27" t="str">
        <f t="shared" si="137"/>
        <v>MUY BAJO</v>
      </c>
      <c r="M389" s="26">
        <f t="shared" si="135"/>
        <v>0</v>
      </c>
      <c r="N389" s="27" t="str">
        <f t="shared" si="138"/>
        <v>MUY BAJO</v>
      </c>
      <c r="O389" s="26">
        <f t="shared" si="136"/>
        <v>0</v>
      </c>
      <c r="P389" s="27" t="str">
        <f t="shared" si="139"/>
        <v>MUY BAJO</v>
      </c>
      <c r="Q389" s="28">
        <f t="shared" si="132"/>
        <v>0</v>
      </c>
      <c r="R389" s="28">
        <v>6</v>
      </c>
      <c r="S389" s="28">
        <f t="shared" si="133"/>
        <v>6</v>
      </c>
      <c r="T389" s="28">
        <v>0</v>
      </c>
      <c r="U389" s="28">
        <v>0</v>
      </c>
    </row>
    <row r="390" spans="1:21" ht="30" customHeight="1" x14ac:dyDescent="0.3">
      <c r="A390" s="63"/>
      <c r="B390" s="23" t="str">
        <f>'[2]METAS SA'!A46</f>
        <v>SA.PY.2.11. Adquirir bibliografía fisica y Digital</v>
      </c>
      <c r="C390" s="23"/>
      <c r="D390" s="24" t="str">
        <f>'[2]METAS SA'!E46</f>
        <v>NEIVA</v>
      </c>
      <c r="E390" s="32" t="str">
        <f>'[2]METAS SA'!C46</f>
        <v>#Libros</v>
      </c>
      <c r="F390" s="32">
        <f>+[1]SA!B55</f>
        <v>28110</v>
      </c>
      <c r="G390" s="32">
        <f>+[1]SA!C55</f>
        <v>34110</v>
      </c>
      <c r="H390" s="24">
        <v>2014</v>
      </c>
      <c r="I390" s="24" t="str">
        <f>+[1]SA!E55</f>
        <v>S</v>
      </c>
      <c r="J390" s="62">
        <f>'[2]METAS SA'!J46</f>
        <v>0</v>
      </c>
      <c r="K390" s="26">
        <f t="shared" si="134"/>
        <v>0</v>
      </c>
      <c r="L390" s="27" t="str">
        <f t="shared" si="137"/>
        <v>MUY BAJO</v>
      </c>
      <c r="M390" s="26">
        <f t="shared" si="135"/>
        <v>0.20143884892086331</v>
      </c>
      <c r="N390" s="27" t="str">
        <f t="shared" si="138"/>
        <v>BAJO</v>
      </c>
      <c r="O390" s="26">
        <f t="shared" si="136"/>
        <v>0</v>
      </c>
      <c r="P390" s="27" t="str">
        <f t="shared" si="139"/>
        <v>MUY BAJO</v>
      </c>
      <c r="Q390" s="28">
        <f t="shared" si="132"/>
        <v>56</v>
      </c>
      <c r="R390" s="28">
        <v>278</v>
      </c>
      <c r="S390" s="28">
        <f t="shared" si="133"/>
        <v>222</v>
      </c>
      <c r="T390" s="28">
        <v>53</v>
      </c>
      <c r="U390" s="28">
        <v>3</v>
      </c>
    </row>
    <row r="391" spans="1:21" ht="30" customHeight="1" x14ac:dyDescent="0.3">
      <c r="A391" s="63"/>
      <c r="B391" s="23" t="str">
        <f>'[2]METAS SA'!A47</f>
        <v>SA.PY.2.11. Adquirir bibliografía fisica y Digital</v>
      </c>
      <c r="C391" s="23"/>
      <c r="D391" s="24" t="str">
        <f>'[2]METAS SA'!E47</f>
        <v>PITALITO</v>
      </c>
      <c r="E391" s="32" t="str">
        <f>'[2]METAS SA'!C47</f>
        <v>#Libros</v>
      </c>
      <c r="F391" s="32">
        <f>+[1]SA!B56</f>
        <v>1900</v>
      </c>
      <c r="G391" s="32">
        <f>+[1]SA!C56</f>
        <v>2446</v>
      </c>
      <c r="H391" s="24">
        <v>182</v>
      </c>
      <c r="I391" s="24" t="str">
        <f>+[1]SA!E56</f>
        <v>A</v>
      </c>
      <c r="J391" s="62">
        <f>'[2]METAS SA'!J47</f>
        <v>0</v>
      </c>
      <c r="K391" s="26">
        <f t="shared" si="134"/>
        <v>0</v>
      </c>
      <c r="L391" s="27" t="str">
        <f t="shared" si="137"/>
        <v>MUY BAJO</v>
      </c>
      <c r="M391" s="26">
        <f t="shared" si="135"/>
        <v>0</v>
      </c>
      <c r="N391" s="27" t="str">
        <f t="shared" si="138"/>
        <v>MUY BAJO</v>
      </c>
      <c r="O391" s="26">
        <f t="shared" si="136"/>
        <v>0</v>
      </c>
      <c r="P391" s="27" t="str">
        <f t="shared" si="139"/>
        <v>MUY BAJO</v>
      </c>
      <c r="Q391" s="28">
        <f t="shared" si="132"/>
        <v>0</v>
      </c>
      <c r="R391" s="28">
        <v>37</v>
      </c>
      <c r="S391" s="28">
        <f t="shared" si="133"/>
        <v>37</v>
      </c>
      <c r="T391" s="28">
        <v>0</v>
      </c>
      <c r="U391" s="28">
        <v>0</v>
      </c>
    </row>
    <row r="392" spans="1:21" ht="30" customHeight="1" x14ac:dyDescent="0.3">
      <c r="A392" s="63"/>
      <c r="B392" s="23" t="str">
        <f>'[2]METAS SA'!A48</f>
        <v>SA.PY.2.11. Adquirir bibliografía fisica y Digital</v>
      </c>
      <c r="C392" s="23"/>
      <c r="D392" s="24" t="str">
        <f>'[2]METAS SA'!E48</f>
        <v>GARZÓN</v>
      </c>
      <c r="E392" s="32" t="str">
        <f>'[2]METAS SA'!C48</f>
        <v>#Libros</v>
      </c>
      <c r="F392" s="32">
        <f>+[1]SA!B57</f>
        <v>1627</v>
      </c>
      <c r="G392" s="32">
        <f>+[1]SA!C57</f>
        <v>2173</v>
      </c>
      <c r="H392" s="24">
        <v>182</v>
      </c>
      <c r="I392" s="24" t="str">
        <f>+[1]SA!E57</f>
        <v>A</v>
      </c>
      <c r="J392" s="62">
        <f>'[2]METAS SA'!J48</f>
        <v>0</v>
      </c>
      <c r="K392" s="26">
        <f t="shared" si="134"/>
        <v>0</v>
      </c>
      <c r="L392" s="27" t="str">
        <f t="shared" si="137"/>
        <v>MUY BAJO</v>
      </c>
      <c r="M392" s="26">
        <f t="shared" si="135"/>
        <v>0</v>
      </c>
      <c r="N392" s="27" t="str">
        <f t="shared" si="138"/>
        <v>MUY BAJO</v>
      </c>
      <c r="O392" s="26">
        <f t="shared" si="136"/>
        <v>0</v>
      </c>
      <c r="P392" s="27" t="str">
        <f t="shared" si="139"/>
        <v>MUY BAJO</v>
      </c>
      <c r="Q392" s="28">
        <f t="shared" si="132"/>
        <v>0</v>
      </c>
      <c r="R392" s="28">
        <v>37</v>
      </c>
      <c r="S392" s="28">
        <f t="shared" si="133"/>
        <v>37</v>
      </c>
      <c r="T392" s="28">
        <v>0</v>
      </c>
      <c r="U392" s="28">
        <v>0</v>
      </c>
    </row>
    <row r="393" spans="1:21" ht="30" customHeight="1" x14ac:dyDescent="0.3">
      <c r="A393" s="63"/>
      <c r="B393" s="23" t="str">
        <f>'[2]METAS SA'!A49</f>
        <v>SA.PY.2.11. Adquirir bibliografía fisica y Digital</v>
      </c>
      <c r="C393" s="23"/>
      <c r="D393" s="24" t="str">
        <f>'[2]METAS SA'!E49</f>
        <v>LA PLATA</v>
      </c>
      <c r="E393" s="32" t="str">
        <f>'[2]METAS SA'!C49</f>
        <v>#Libros</v>
      </c>
      <c r="F393" s="32">
        <f>+[1]SA!B58</f>
        <v>2127</v>
      </c>
      <c r="G393" s="32">
        <f>+[1]SA!C58</f>
        <v>2673</v>
      </c>
      <c r="H393" s="24">
        <v>182</v>
      </c>
      <c r="I393" s="24" t="str">
        <f>+[1]SA!E58</f>
        <v>A</v>
      </c>
      <c r="J393" s="62">
        <f>'[2]METAS SA'!J49</f>
        <v>0</v>
      </c>
      <c r="K393" s="26">
        <f t="shared" si="134"/>
        <v>0</v>
      </c>
      <c r="L393" s="27" t="str">
        <f t="shared" si="137"/>
        <v>MUY BAJO</v>
      </c>
      <c r="M393" s="26">
        <f t="shared" si="135"/>
        <v>0</v>
      </c>
      <c r="N393" s="27" t="str">
        <f t="shared" si="138"/>
        <v>MUY BAJO</v>
      </c>
      <c r="O393" s="26">
        <f t="shared" si="136"/>
        <v>0</v>
      </c>
      <c r="P393" s="27" t="str">
        <f t="shared" si="139"/>
        <v>MUY BAJO</v>
      </c>
      <c r="Q393" s="28">
        <f t="shared" si="132"/>
        <v>0</v>
      </c>
      <c r="R393" s="28">
        <v>37</v>
      </c>
      <c r="S393" s="28">
        <f t="shared" si="133"/>
        <v>37</v>
      </c>
      <c r="T393" s="28">
        <v>0</v>
      </c>
      <c r="U393" s="28">
        <v>0</v>
      </c>
    </row>
    <row r="394" spans="1:21" ht="30" customHeight="1" x14ac:dyDescent="0.3">
      <c r="A394" s="63"/>
      <c r="B394" s="23" t="str">
        <f>'[2]METAS SA'!A50</f>
        <v>SA.PY.2.12. Acceso a bases de datos (bibliografía)</v>
      </c>
      <c r="C394" s="23"/>
      <c r="D394" s="24" t="str">
        <f>'[2]METAS SA'!E50</f>
        <v>GLOBAL</v>
      </c>
      <c r="E394" s="32" t="str">
        <f>'[2]METAS SA'!C50</f>
        <v>#Bases de Datos</v>
      </c>
      <c r="F394" s="32">
        <f>+[1]SA!B59</f>
        <v>11</v>
      </c>
      <c r="G394" s="32">
        <f>+[1]SA!C59</f>
        <v>19</v>
      </c>
      <c r="H394" s="24">
        <v>17</v>
      </c>
      <c r="I394" s="24" t="str">
        <f>+[1]SA!E59</f>
        <v>S</v>
      </c>
      <c r="J394" s="62">
        <f>'[2]METAS SA'!J50</f>
        <v>2</v>
      </c>
      <c r="K394" s="26">
        <f t="shared" si="134"/>
        <v>0.11764705882352941</v>
      </c>
      <c r="L394" s="27" t="str">
        <f t="shared" si="137"/>
        <v>MUY BAJO</v>
      </c>
      <c r="M394" s="26">
        <f t="shared" si="135"/>
        <v>0.72250252270433901</v>
      </c>
      <c r="N394" s="27" t="str">
        <f t="shared" si="138"/>
        <v>ALTO</v>
      </c>
      <c r="O394" s="26">
        <f t="shared" si="136"/>
        <v>8.5000296788745766E-2</v>
      </c>
      <c r="P394" s="27" t="str">
        <f t="shared" si="139"/>
        <v>MUY BAJO</v>
      </c>
      <c r="Q394" s="28">
        <f t="shared" si="132"/>
        <v>716</v>
      </c>
      <c r="R394" s="28">
        <v>991</v>
      </c>
      <c r="S394" s="28">
        <f t="shared" si="133"/>
        <v>275</v>
      </c>
      <c r="T394" s="28">
        <v>694</v>
      </c>
      <c r="U394" s="28">
        <v>22</v>
      </c>
    </row>
    <row r="395" spans="1:21" ht="30" customHeight="1" x14ac:dyDescent="0.3">
      <c r="A395" s="63"/>
      <c r="B395" s="23" t="str">
        <f>'[2]METAS SA'!A51</f>
        <v>SA-PY.2.13. Dotación de equipos y muebles para Bibliotecas)</v>
      </c>
      <c r="C395" s="23"/>
      <c r="D395" s="24" t="str">
        <f>'[2]METAS SA'!E51</f>
        <v>NEIVA</v>
      </c>
      <c r="E395" s="32" t="str">
        <f>'[2]METAS SA'!C51</f>
        <v>#Bibliotecas Dotadas</v>
      </c>
      <c r="F395" s="32">
        <f>+[1]SA!B60</f>
        <v>2</v>
      </c>
      <c r="G395" s="32">
        <f>+[1]SA!C60</f>
        <v>2</v>
      </c>
      <c r="H395" s="24">
        <v>2</v>
      </c>
      <c r="I395" s="24" t="str">
        <f>+[1]SA!E60</f>
        <v>S</v>
      </c>
      <c r="J395" s="62">
        <f>'[2]METAS SA'!J51</f>
        <v>0</v>
      </c>
      <c r="K395" s="26">
        <f t="shared" si="134"/>
        <v>0</v>
      </c>
      <c r="L395" s="27" t="str">
        <f t="shared" si="137"/>
        <v>MUY BAJO</v>
      </c>
      <c r="M395" s="26">
        <f t="shared" si="135"/>
        <v>0</v>
      </c>
      <c r="N395" s="27" t="str">
        <f t="shared" si="138"/>
        <v>MUY BAJO</v>
      </c>
      <c r="O395" s="26">
        <f t="shared" si="136"/>
        <v>0</v>
      </c>
      <c r="P395" s="27" t="str">
        <f t="shared" si="139"/>
        <v>MUY BAJO</v>
      </c>
      <c r="Q395" s="28">
        <f t="shared" si="132"/>
        <v>0</v>
      </c>
      <c r="R395" s="28">
        <v>11</v>
      </c>
      <c r="S395" s="28">
        <f t="shared" si="133"/>
        <v>11</v>
      </c>
      <c r="T395" s="28">
        <v>0</v>
      </c>
      <c r="U395" s="28">
        <v>0</v>
      </c>
    </row>
    <row r="396" spans="1:21" ht="30" customHeight="1" x14ac:dyDescent="0.3">
      <c r="A396" s="63"/>
      <c r="B396" s="23" t="str">
        <f>'[2]METAS SA'!A52</f>
        <v>SA-PY.2.13. Dotación de equipos y muebles para Bibliotecas)</v>
      </c>
      <c r="C396" s="23"/>
      <c r="D396" s="24" t="str">
        <f>'[2]METAS SA'!E52</f>
        <v>PITALITO</v>
      </c>
      <c r="E396" s="32" t="str">
        <f>'[2]METAS SA'!C52</f>
        <v>#Bibliotecas Dotadas</v>
      </c>
      <c r="F396" s="32">
        <f>+[1]SA!B61</f>
        <v>1</v>
      </c>
      <c r="G396" s="32">
        <f>+[1]SA!C61</f>
        <v>1</v>
      </c>
      <c r="H396" s="24">
        <v>1</v>
      </c>
      <c r="I396" s="24" t="str">
        <f>+[1]SA!E61</f>
        <v>S</v>
      </c>
      <c r="J396" s="62">
        <f>'[2]METAS SA'!J52</f>
        <v>0</v>
      </c>
      <c r="K396" s="26">
        <f t="shared" si="134"/>
        <v>0</v>
      </c>
      <c r="L396" s="27" t="str">
        <f t="shared" si="137"/>
        <v>MUY BAJO</v>
      </c>
      <c r="M396" s="26">
        <f t="shared" si="135"/>
        <v>0</v>
      </c>
      <c r="N396" s="27" t="str">
        <f t="shared" si="138"/>
        <v>MUY BAJO</v>
      </c>
      <c r="O396" s="26">
        <f t="shared" si="136"/>
        <v>0</v>
      </c>
      <c r="P396" s="27" t="str">
        <f t="shared" si="139"/>
        <v>MUY BAJO</v>
      </c>
      <c r="Q396" s="28">
        <f t="shared" si="132"/>
        <v>0</v>
      </c>
      <c r="R396" s="28">
        <v>55</v>
      </c>
      <c r="S396" s="28">
        <f t="shared" si="133"/>
        <v>55</v>
      </c>
      <c r="T396" s="28">
        <v>0</v>
      </c>
      <c r="U396" s="28">
        <v>0</v>
      </c>
    </row>
    <row r="397" spans="1:21" ht="30" customHeight="1" x14ac:dyDescent="0.3">
      <c r="A397" s="63"/>
      <c r="B397" s="23" t="str">
        <f>'[2]METAS SA'!A53</f>
        <v>SA-PY.2.13. Dotación de equipos y muebles para Bibliotecas)</v>
      </c>
      <c r="C397" s="23"/>
      <c r="D397" s="24" t="str">
        <f>'[2]METAS SA'!E53</f>
        <v>GARZÓN</v>
      </c>
      <c r="E397" s="32" t="str">
        <f>'[2]METAS SA'!C53</f>
        <v>#Bibliotecas Dotadas</v>
      </c>
      <c r="F397" s="32">
        <f>+[1]SA!B62</f>
        <v>1</v>
      </c>
      <c r="G397" s="32">
        <f>+[1]SA!C62</f>
        <v>1</v>
      </c>
      <c r="H397" s="24">
        <v>1</v>
      </c>
      <c r="I397" s="24" t="str">
        <f>+[1]SA!E62</f>
        <v>S</v>
      </c>
      <c r="J397" s="62">
        <f>'[2]METAS SA'!J53</f>
        <v>0</v>
      </c>
      <c r="K397" s="26">
        <f t="shared" si="134"/>
        <v>0</v>
      </c>
      <c r="L397" s="27" t="str">
        <f t="shared" si="137"/>
        <v>MUY BAJO</v>
      </c>
      <c r="M397" s="26">
        <f t="shared" si="135"/>
        <v>0</v>
      </c>
      <c r="N397" s="27" t="str">
        <f t="shared" si="138"/>
        <v>MUY BAJO</v>
      </c>
      <c r="O397" s="26">
        <f t="shared" si="136"/>
        <v>0</v>
      </c>
      <c r="P397" s="27" t="str">
        <f t="shared" si="139"/>
        <v>MUY BAJO</v>
      </c>
      <c r="Q397" s="28">
        <f t="shared" si="132"/>
        <v>0</v>
      </c>
      <c r="R397" s="28">
        <v>6</v>
      </c>
      <c r="S397" s="28">
        <f t="shared" si="133"/>
        <v>6</v>
      </c>
      <c r="T397" s="28">
        <v>0</v>
      </c>
      <c r="U397" s="28">
        <v>0</v>
      </c>
    </row>
    <row r="398" spans="1:21" ht="30" customHeight="1" x14ac:dyDescent="0.3">
      <c r="A398" s="63"/>
      <c r="B398" s="23" t="str">
        <f>'[2]METAS SA'!A54</f>
        <v>SA-PY.2.13. Dotación de equipos y muebles para Bibliotecas)</v>
      </c>
      <c r="C398" s="23"/>
      <c r="D398" s="24" t="str">
        <f>'[2]METAS SA'!E54</f>
        <v>LA PLATA</v>
      </c>
      <c r="E398" s="32" t="str">
        <f>'[2]METAS SA'!C54</f>
        <v>#Bibliotecas Dotadas</v>
      </c>
      <c r="F398" s="32">
        <f>+[1]SA!B63</f>
        <v>1</v>
      </c>
      <c r="G398" s="32">
        <f>+[1]SA!C63</f>
        <v>1</v>
      </c>
      <c r="H398" s="24">
        <v>1</v>
      </c>
      <c r="I398" s="24" t="str">
        <f>+[1]SA!E63</f>
        <v>S</v>
      </c>
      <c r="J398" s="62">
        <f>'[2]METAS SA'!J54</f>
        <v>0</v>
      </c>
      <c r="K398" s="26">
        <f t="shared" si="134"/>
        <v>0</v>
      </c>
      <c r="L398" s="27" t="str">
        <f t="shared" si="137"/>
        <v>MUY BAJO</v>
      </c>
      <c r="M398" s="26">
        <f t="shared" si="135"/>
        <v>0</v>
      </c>
      <c r="N398" s="27" t="str">
        <f t="shared" si="138"/>
        <v>MUY BAJO</v>
      </c>
      <c r="O398" s="26">
        <f t="shared" si="136"/>
        <v>0</v>
      </c>
      <c r="P398" s="27" t="str">
        <f t="shared" si="139"/>
        <v>MUY BAJO</v>
      </c>
      <c r="Q398" s="28">
        <f t="shared" si="132"/>
        <v>0</v>
      </c>
      <c r="R398" s="28">
        <v>6</v>
      </c>
      <c r="S398" s="28">
        <f t="shared" si="133"/>
        <v>6</v>
      </c>
      <c r="T398" s="28">
        <v>0</v>
      </c>
      <c r="U398" s="28">
        <v>0</v>
      </c>
    </row>
    <row r="399" spans="1:21" ht="30" customHeight="1" x14ac:dyDescent="0.3">
      <c r="A399" s="63"/>
      <c r="B399" s="23" t="str">
        <f>'[2]METAS SA'!A55</f>
        <v>SA-PY.2.14. Dotación de equipos y transporte</v>
      </c>
      <c r="C399" s="23"/>
      <c r="D399" s="24" t="str">
        <f>'[2]METAS SA'!E55</f>
        <v>NEIVA</v>
      </c>
      <c r="E399" s="32" t="str">
        <f>'[2]METAS SA'!C55</f>
        <v># Vehiculos</v>
      </c>
      <c r="F399" s="32">
        <f>+[1]SA!B64</f>
        <v>0</v>
      </c>
      <c r="G399" s="32">
        <f>+[1]SA!C64</f>
        <v>2</v>
      </c>
      <c r="H399" s="24">
        <v>0</v>
      </c>
      <c r="I399" s="24" t="str">
        <f>+[1]SA!E64</f>
        <v>A</v>
      </c>
      <c r="J399" s="62">
        <f>'[2]METAS SA'!J55</f>
        <v>0</v>
      </c>
      <c r="K399" s="26">
        <v>0</v>
      </c>
      <c r="L399" s="27" t="str">
        <f t="shared" si="137"/>
        <v>MUY BAJO</v>
      </c>
      <c r="M399" s="26">
        <v>0</v>
      </c>
      <c r="N399" s="27" t="str">
        <f t="shared" si="138"/>
        <v>MUY BAJO</v>
      </c>
      <c r="O399" s="26">
        <f t="shared" si="136"/>
        <v>0</v>
      </c>
      <c r="P399" s="27" t="str">
        <f t="shared" si="139"/>
        <v>MUY BAJO</v>
      </c>
      <c r="Q399" s="28">
        <f t="shared" si="132"/>
        <v>0</v>
      </c>
      <c r="R399" s="28">
        <v>0</v>
      </c>
      <c r="S399" s="28">
        <f t="shared" si="133"/>
        <v>0</v>
      </c>
      <c r="T399" s="28">
        <v>0</v>
      </c>
      <c r="U399" s="28">
        <v>0</v>
      </c>
    </row>
    <row r="400" spans="1:21" ht="30" customHeight="1" x14ac:dyDescent="0.3">
      <c r="A400" s="63"/>
      <c r="B400" s="23" t="str">
        <f>'[2]METAS SA'!A56</f>
        <v>SA-PY.2.14. Dotación de equipos y transporte</v>
      </c>
      <c r="C400" s="23"/>
      <c r="D400" s="24" t="str">
        <f>'[2]METAS SA'!E56</f>
        <v>NEIVA</v>
      </c>
      <c r="E400" s="32" t="str">
        <f>'[2]METAS SA'!C56</f>
        <v># bicicletas</v>
      </c>
      <c r="F400" s="32"/>
      <c r="G400" s="32"/>
      <c r="H400" s="24">
        <v>0</v>
      </c>
      <c r="I400" s="24"/>
      <c r="J400" s="62">
        <f>'[2]METAS SA'!J56</f>
        <v>0</v>
      </c>
      <c r="K400" s="26">
        <v>0</v>
      </c>
      <c r="L400" s="27" t="str">
        <f t="shared" si="137"/>
        <v>MUY BAJO</v>
      </c>
      <c r="M400" s="26">
        <v>0</v>
      </c>
      <c r="N400" s="27" t="str">
        <f t="shared" si="138"/>
        <v>MUY BAJO</v>
      </c>
      <c r="O400" s="26">
        <f t="shared" si="136"/>
        <v>0</v>
      </c>
      <c r="P400" s="27" t="str">
        <f t="shared" si="139"/>
        <v>MUY BAJO</v>
      </c>
      <c r="Q400" s="28">
        <f t="shared" si="132"/>
        <v>0</v>
      </c>
      <c r="R400" s="28">
        <v>0</v>
      </c>
      <c r="S400" s="28">
        <f t="shared" si="133"/>
        <v>0</v>
      </c>
      <c r="T400" s="28">
        <v>0</v>
      </c>
      <c r="U400" s="28">
        <v>0</v>
      </c>
    </row>
    <row r="401" spans="1:21" ht="30" customHeight="1" x14ac:dyDescent="0.3">
      <c r="A401" s="63"/>
      <c r="B401" s="23" t="str">
        <f>'[2]METAS SA'!A57</f>
        <v>SAPY.2.15 Mantenimiento equipos de 
transporte vehiculos</v>
      </c>
      <c r="C401" s="23"/>
      <c r="D401" s="24" t="str">
        <f>'[2]METAS SA'!E57</f>
        <v>NEIVA</v>
      </c>
      <c r="E401" s="32">
        <f>'[2]METAS SA'!C57</f>
        <v>0</v>
      </c>
      <c r="F401" s="32"/>
      <c r="G401" s="32"/>
      <c r="H401" s="24">
        <v>0</v>
      </c>
      <c r="I401" s="24"/>
      <c r="J401" s="62">
        <f>'[2]METAS SA'!J57</f>
        <v>0</v>
      </c>
      <c r="K401" s="26">
        <v>0</v>
      </c>
      <c r="L401" s="27" t="str">
        <f t="shared" si="137"/>
        <v>MUY BAJO</v>
      </c>
      <c r="M401" s="26">
        <v>0</v>
      </c>
      <c r="N401" s="27" t="str">
        <f t="shared" si="138"/>
        <v>MUY BAJO</v>
      </c>
      <c r="O401" s="26">
        <f t="shared" si="136"/>
        <v>0</v>
      </c>
      <c r="P401" s="27" t="str">
        <f t="shared" si="139"/>
        <v>MUY BAJO</v>
      </c>
      <c r="Q401" s="28">
        <f t="shared" si="132"/>
        <v>0</v>
      </c>
      <c r="R401" s="28">
        <v>0</v>
      </c>
      <c r="S401" s="28">
        <f t="shared" si="133"/>
        <v>0</v>
      </c>
      <c r="T401" s="28">
        <v>0</v>
      </c>
      <c r="U401" s="28">
        <v>0</v>
      </c>
    </row>
    <row r="402" spans="1:21" ht="30" customHeight="1" x14ac:dyDescent="0.3">
      <c r="A402" s="63"/>
      <c r="B402" s="23" t="str">
        <f>'[2]METAS SA'!A58</f>
        <v>SAPY.2.15 Mantenimiento equipos de 
transporte bicicletas</v>
      </c>
      <c r="C402" s="23"/>
      <c r="D402" s="24" t="str">
        <f>'[2]METAS SA'!E58</f>
        <v>NEIVA</v>
      </c>
      <c r="E402" s="32">
        <f>'[2]METAS SA'!C58</f>
        <v>0</v>
      </c>
      <c r="F402" s="32"/>
      <c r="G402" s="32"/>
      <c r="H402" s="24">
        <v>0</v>
      </c>
      <c r="I402" s="24"/>
      <c r="J402" s="62">
        <f>'[2]METAS SA'!J58</f>
        <v>0</v>
      </c>
      <c r="K402" s="26">
        <v>0</v>
      </c>
      <c r="L402" s="27" t="str">
        <f t="shared" si="137"/>
        <v>MUY BAJO</v>
      </c>
      <c r="M402" s="26">
        <v>0</v>
      </c>
      <c r="N402" s="27" t="str">
        <f t="shared" si="138"/>
        <v>MUY BAJO</v>
      </c>
      <c r="O402" s="26">
        <f t="shared" si="136"/>
        <v>0</v>
      </c>
      <c r="P402" s="27" t="str">
        <f t="shared" si="139"/>
        <v>MUY BAJO</v>
      </c>
      <c r="Q402" s="28">
        <f t="shared" si="132"/>
        <v>0</v>
      </c>
      <c r="R402" s="28">
        <v>0</v>
      </c>
      <c r="S402" s="28">
        <f t="shared" si="133"/>
        <v>0</v>
      </c>
      <c r="T402" s="28">
        <v>0</v>
      </c>
      <c r="U402" s="28">
        <v>0</v>
      </c>
    </row>
    <row r="403" spans="1:21" ht="30" customHeight="1" thickBot="1" x14ac:dyDescent="0.35">
      <c r="A403" s="63"/>
      <c r="B403" s="33" t="s">
        <v>55</v>
      </c>
      <c r="C403" s="33"/>
      <c r="D403" s="34"/>
      <c r="E403" s="34"/>
      <c r="F403" s="34"/>
      <c r="G403" s="34"/>
      <c r="H403" s="34"/>
      <c r="I403" s="34"/>
      <c r="J403" s="64"/>
      <c r="K403" s="35">
        <f>AVERAGE(K358:K402)</f>
        <v>6.452352906429272E-2</v>
      </c>
      <c r="L403" s="27" t="str">
        <f t="shared" si="137"/>
        <v>MUY BAJO</v>
      </c>
      <c r="M403" s="35">
        <f>AVERAGE(M358:M402)</f>
        <v>0.18211776941257748</v>
      </c>
      <c r="N403" s="27" t="str">
        <f t="shared" si="138"/>
        <v>MUY BAJO</v>
      </c>
      <c r="O403" s="35">
        <f>AVERAGE(O358:O402)</f>
        <v>6.8550864528636804E-2</v>
      </c>
      <c r="P403" s="27" t="str">
        <f t="shared" si="139"/>
        <v>MUY BAJO</v>
      </c>
      <c r="Q403" s="36">
        <f>SUM(Q358:Q402)</f>
        <v>1786</v>
      </c>
      <c r="R403" s="36">
        <f>SUM(R358:R402)</f>
        <v>5697</v>
      </c>
      <c r="S403" s="36">
        <f>SUM(S358:S402)</f>
        <v>3872</v>
      </c>
      <c r="T403" s="36">
        <f>SUM(T358:T402)</f>
        <v>1464</v>
      </c>
      <c r="U403" s="36">
        <f>SUM(U358:U402)</f>
        <v>322</v>
      </c>
    </row>
    <row r="404" spans="1:21" ht="45" customHeight="1" x14ac:dyDescent="0.3">
      <c r="A404" s="63"/>
      <c r="B404" s="23" t="str">
        <f>'[2]METAS SA'!A59</f>
        <v>SA.PY.3.1 Reemplazo de equipos de cómputo, 
comunicaciones y servidores</v>
      </c>
      <c r="C404" s="23"/>
      <c r="D404" s="24" t="str">
        <f>'[2]METAS SA'!E59</f>
        <v>NEIVA</v>
      </c>
      <c r="E404" s="32" t="str">
        <f>'[2]METAS SA'!C59</f>
        <v># Equipos 
reemplazados</v>
      </c>
      <c r="F404" s="32">
        <f>+[1]SA!B72</f>
        <v>2132</v>
      </c>
      <c r="G404" s="32">
        <f>+[1]SA!C72</f>
        <v>220</v>
      </c>
      <c r="H404" s="24">
        <v>72</v>
      </c>
      <c r="I404" s="24" t="str">
        <f>'[2]METAS SA'!D59</f>
        <v>S</v>
      </c>
      <c r="J404" s="62">
        <f>'[2]METAS SA'!J59</f>
        <v>0</v>
      </c>
      <c r="K404" s="26">
        <f t="shared" ref="K404:K415" si="140">+J404/H404</f>
        <v>0</v>
      </c>
      <c r="L404" s="27" t="str">
        <f t="shared" si="137"/>
        <v>MUY BAJO</v>
      </c>
      <c r="M404" s="26">
        <f t="shared" ref="M404:M415" si="141">+Q404/R404</f>
        <v>21</v>
      </c>
      <c r="N404" s="27" t="str">
        <f t="shared" si="138"/>
        <v>MUY ALTO</v>
      </c>
      <c r="O404" s="26">
        <f t="shared" ref="O404:O415" si="142">+K404*M404</f>
        <v>0</v>
      </c>
      <c r="P404" s="27" t="str">
        <f t="shared" si="139"/>
        <v>MUY BAJO</v>
      </c>
      <c r="Q404" s="28">
        <f t="shared" ref="Q404:Q415" si="143">+U404+T404</f>
        <v>42</v>
      </c>
      <c r="R404" s="28">
        <v>2</v>
      </c>
      <c r="S404" s="28">
        <f t="shared" ref="S404:S415" si="144">+R404-Q404</f>
        <v>-40</v>
      </c>
      <c r="T404" s="28">
        <v>0</v>
      </c>
      <c r="U404" s="28">
        <v>42</v>
      </c>
    </row>
    <row r="405" spans="1:21" ht="45" customHeight="1" x14ac:dyDescent="0.3">
      <c r="A405" s="63"/>
      <c r="B405" s="23" t="str">
        <f>'[2]METAS SA'!A60</f>
        <v>SA.PY.3.1. .Adquisición de equipos de cómputo, 
comunicaciones y servidores</v>
      </c>
      <c r="C405" s="23"/>
      <c r="D405" s="24" t="str">
        <f>'[2]METAS SA'!E60</f>
        <v>NEIVA</v>
      </c>
      <c r="E405" s="32" t="str">
        <f>'[2]METAS SA'!C60</f>
        <v># Equipos nuevos</v>
      </c>
      <c r="F405" s="32">
        <f>+[1]SA!B73</f>
        <v>187</v>
      </c>
      <c r="G405" s="32">
        <f>+[1]SA!C73</f>
        <v>229</v>
      </c>
      <c r="H405" s="24">
        <v>68</v>
      </c>
      <c r="I405" s="24" t="str">
        <f>'[2]METAS SA'!D60</f>
        <v>A</v>
      </c>
      <c r="J405" s="62">
        <f>'[2]METAS SA'!J60</f>
        <v>9</v>
      </c>
      <c r="K405" s="26">
        <f t="shared" si="140"/>
        <v>0.13235294117647059</v>
      </c>
      <c r="L405" s="27" t="str">
        <f t="shared" si="137"/>
        <v>MUY BAJO</v>
      </c>
      <c r="M405" s="26">
        <f t="shared" si="141"/>
        <v>0</v>
      </c>
      <c r="N405" s="27" t="str">
        <f t="shared" si="138"/>
        <v>MUY BAJO</v>
      </c>
      <c r="O405" s="26">
        <f t="shared" si="142"/>
        <v>0</v>
      </c>
      <c r="P405" s="27" t="str">
        <f t="shared" si="139"/>
        <v>MUY BAJO</v>
      </c>
      <c r="Q405" s="28">
        <f t="shared" si="143"/>
        <v>0</v>
      </c>
      <c r="R405" s="28">
        <v>33</v>
      </c>
      <c r="S405" s="28">
        <f t="shared" si="144"/>
        <v>33</v>
      </c>
      <c r="T405" s="28">
        <v>0</v>
      </c>
      <c r="U405" s="28">
        <v>0</v>
      </c>
    </row>
    <row r="406" spans="1:21" ht="45" customHeight="1" x14ac:dyDescent="0.3">
      <c r="A406" s="63"/>
      <c r="B406" s="23" t="str">
        <f>'[2]METAS SA'!A61</f>
        <v>SA.PY.3.1 Reemplazo de equipos de cómputo, 
comunicaciones y servidores</v>
      </c>
      <c r="C406" s="23"/>
      <c r="D406" s="24" t="str">
        <f>'[2]METAS SA'!E61</f>
        <v>PITALITO</v>
      </c>
      <c r="E406" s="32" t="str">
        <f>'[2]METAS SA'!C61</f>
        <v># Equipos 
reemplazados</v>
      </c>
      <c r="F406" s="32">
        <f>+[1]SA!B74</f>
        <v>82</v>
      </c>
      <c r="G406" s="32">
        <f>+[1]SA!C74</f>
        <v>121</v>
      </c>
      <c r="H406" s="24">
        <v>5</v>
      </c>
      <c r="I406" s="24" t="str">
        <f>'[2]METAS SA'!D61</f>
        <v>S</v>
      </c>
      <c r="J406" s="62">
        <f>'[2]METAS SA'!J61</f>
        <v>0</v>
      </c>
      <c r="K406" s="26">
        <f t="shared" si="140"/>
        <v>0</v>
      </c>
      <c r="L406" s="27" t="str">
        <f t="shared" si="137"/>
        <v>MUY BAJO</v>
      </c>
      <c r="M406" s="26">
        <f t="shared" si="141"/>
        <v>0</v>
      </c>
      <c r="N406" s="27" t="str">
        <f t="shared" si="138"/>
        <v>MUY BAJO</v>
      </c>
      <c r="O406" s="26">
        <f t="shared" si="142"/>
        <v>0</v>
      </c>
      <c r="P406" s="27" t="str">
        <f t="shared" si="139"/>
        <v>MUY BAJO</v>
      </c>
      <c r="Q406" s="28">
        <f t="shared" si="143"/>
        <v>0</v>
      </c>
      <c r="R406" s="28">
        <v>2</v>
      </c>
      <c r="S406" s="28">
        <f t="shared" si="144"/>
        <v>2</v>
      </c>
      <c r="T406" s="28">
        <v>0</v>
      </c>
      <c r="U406" s="28">
        <v>0</v>
      </c>
    </row>
    <row r="407" spans="1:21" ht="47.4" customHeight="1" x14ac:dyDescent="0.3">
      <c r="A407" s="63"/>
      <c r="B407" s="23" t="str">
        <f>'[2]METAS SA'!A62</f>
        <v>SA.PY.3.1. .Adquisición de equipos de cómputo, 
comunicaciones y servidores</v>
      </c>
      <c r="C407" s="23"/>
      <c r="D407" s="24" t="str">
        <f>'[2]METAS SA'!E62</f>
        <v>PITALITO</v>
      </c>
      <c r="E407" s="32" t="str">
        <f>'[2]METAS SA'!C62</f>
        <v># Equipos nuevos</v>
      </c>
      <c r="F407" s="32">
        <f>+[1]SA!B75</f>
        <v>114</v>
      </c>
      <c r="G407" s="32">
        <f>+[1]SA!C75</f>
        <v>153</v>
      </c>
      <c r="H407" s="24">
        <v>4</v>
      </c>
      <c r="I407" s="24" t="str">
        <f>'[2]METAS SA'!D62</f>
        <v>A</v>
      </c>
      <c r="J407" s="62">
        <f>'[2]METAS SA'!J62</f>
        <v>2</v>
      </c>
      <c r="K407" s="26">
        <f t="shared" si="140"/>
        <v>0.5</v>
      </c>
      <c r="L407" s="27" t="str">
        <f t="shared" si="137"/>
        <v>MEDIO</v>
      </c>
      <c r="M407" s="26">
        <f t="shared" si="141"/>
        <v>0</v>
      </c>
      <c r="N407" s="27" t="str">
        <f t="shared" si="138"/>
        <v>MUY BAJO</v>
      </c>
      <c r="O407" s="26">
        <f t="shared" si="142"/>
        <v>0</v>
      </c>
      <c r="P407" s="27" t="str">
        <f t="shared" si="139"/>
        <v>MUY BAJO</v>
      </c>
      <c r="Q407" s="28">
        <f t="shared" si="143"/>
        <v>0</v>
      </c>
      <c r="R407" s="28">
        <v>33</v>
      </c>
      <c r="S407" s="28">
        <f t="shared" si="144"/>
        <v>33</v>
      </c>
      <c r="T407" s="28">
        <v>0</v>
      </c>
      <c r="U407" s="28">
        <v>0</v>
      </c>
    </row>
    <row r="408" spans="1:21" ht="42.6" customHeight="1" x14ac:dyDescent="0.3">
      <c r="A408" s="63"/>
      <c r="B408" s="23" t="str">
        <f>'[2]METAS SA'!A63</f>
        <v>SA.PY.3.1 Reemplazo de equipos de cómputo, 
comunicaciones y servidores</v>
      </c>
      <c r="C408" s="23"/>
      <c r="D408" s="24" t="str">
        <f>'[2]METAS SA'!E63</f>
        <v>GARZÓN</v>
      </c>
      <c r="E408" s="32" t="str">
        <f>'[2]METAS SA'!C63</f>
        <v># Equipos 
reemplazados</v>
      </c>
      <c r="F408" s="32">
        <f>+[1]SA!B76</f>
        <v>2132</v>
      </c>
      <c r="G408" s="32">
        <f>+[1]SA!C76</f>
        <v>2996</v>
      </c>
      <c r="H408" s="24">
        <v>1</v>
      </c>
      <c r="I408" s="24" t="str">
        <f>'[2]METAS SA'!D63</f>
        <v>S</v>
      </c>
      <c r="J408" s="62">
        <f>'[2]METAS SA'!J63</f>
        <v>0</v>
      </c>
      <c r="K408" s="26">
        <f t="shared" si="140"/>
        <v>0</v>
      </c>
      <c r="L408" s="27" t="str">
        <f t="shared" si="137"/>
        <v>MUY BAJO</v>
      </c>
      <c r="M408" s="26">
        <f t="shared" si="141"/>
        <v>0</v>
      </c>
      <c r="N408" s="27" t="str">
        <f t="shared" si="138"/>
        <v>MUY BAJO</v>
      </c>
      <c r="O408" s="26">
        <f t="shared" si="142"/>
        <v>0</v>
      </c>
      <c r="P408" s="27" t="str">
        <f t="shared" si="139"/>
        <v>MUY BAJO</v>
      </c>
      <c r="Q408" s="28">
        <f t="shared" si="143"/>
        <v>0</v>
      </c>
      <c r="R408" s="28">
        <v>627</v>
      </c>
      <c r="S408" s="28">
        <f t="shared" si="144"/>
        <v>627</v>
      </c>
      <c r="T408" s="28">
        <v>0</v>
      </c>
      <c r="U408" s="28">
        <v>0</v>
      </c>
    </row>
    <row r="409" spans="1:21" ht="24.6" customHeight="1" x14ac:dyDescent="0.3">
      <c r="A409" s="63"/>
      <c r="B409" s="23" t="str">
        <f>'[2]METAS SA'!A64</f>
        <v>SA.PY.3.1. .Adquisición de equipos de cómputo, 
comunicaciones y servidores</v>
      </c>
      <c r="C409" s="23"/>
      <c r="D409" s="24" t="str">
        <f>'[2]METAS SA'!E64</f>
        <v>GARZÓN</v>
      </c>
      <c r="E409" s="32" t="str">
        <f>'[2]METAS SA'!C64</f>
        <v># Equipos nuevos</v>
      </c>
      <c r="F409" s="32">
        <f>+[1]SA!B77</f>
        <v>30</v>
      </c>
      <c r="G409" s="32">
        <f>+[1]SA!C77</f>
        <v>36</v>
      </c>
      <c r="H409" s="24">
        <v>5</v>
      </c>
      <c r="I409" s="24" t="str">
        <f>'[2]METAS SA'!D64</f>
        <v>A</v>
      </c>
      <c r="J409" s="62">
        <f>'[2]METAS SA'!J64</f>
        <v>0</v>
      </c>
      <c r="K409" s="26">
        <f t="shared" si="140"/>
        <v>0</v>
      </c>
      <c r="L409" s="27" t="str">
        <f t="shared" si="137"/>
        <v>MUY BAJO</v>
      </c>
      <c r="M409" s="26">
        <f t="shared" si="141"/>
        <v>0</v>
      </c>
      <c r="N409" s="27" t="str">
        <f t="shared" si="138"/>
        <v>MUY BAJO</v>
      </c>
      <c r="O409" s="26">
        <f t="shared" si="142"/>
        <v>0</v>
      </c>
      <c r="P409" s="27" t="str">
        <f t="shared" si="139"/>
        <v>MUY BAJO</v>
      </c>
      <c r="Q409" s="28">
        <f t="shared" si="143"/>
        <v>0</v>
      </c>
      <c r="R409" s="28">
        <v>366</v>
      </c>
      <c r="S409" s="28">
        <f t="shared" si="144"/>
        <v>366</v>
      </c>
      <c r="T409" s="28">
        <v>0</v>
      </c>
      <c r="U409" s="28">
        <v>0</v>
      </c>
    </row>
    <row r="410" spans="1:21" ht="40.950000000000003" customHeight="1" x14ac:dyDescent="0.3">
      <c r="A410" s="63"/>
      <c r="B410" s="23" t="str">
        <f>'[2]METAS SA'!A65</f>
        <v>SA.PY.3.1 Reemplazo de equipos de cómputo, 
comunicaciones y servidores</v>
      </c>
      <c r="C410" s="23"/>
      <c r="D410" s="24" t="str">
        <f>'[2]METAS SA'!E65</f>
        <v>LA PLATA</v>
      </c>
      <c r="E410" s="32" t="str">
        <f>'[2]METAS SA'!C65</f>
        <v># Equipos 
reemplazados</v>
      </c>
      <c r="F410" s="32">
        <f>+[1]SA!B78</f>
        <v>30</v>
      </c>
      <c r="G410" s="32">
        <f>+[1]SA!C78</f>
        <v>35</v>
      </c>
      <c r="H410" s="24">
        <v>1</v>
      </c>
      <c r="I410" s="24" t="str">
        <f>'[2]METAS SA'!D65</f>
        <v>S</v>
      </c>
      <c r="J410" s="62">
        <f>'[2]METAS SA'!J65</f>
        <v>0</v>
      </c>
      <c r="K410" s="26">
        <f t="shared" si="140"/>
        <v>0</v>
      </c>
      <c r="L410" s="27" t="str">
        <f t="shared" si="137"/>
        <v>MUY BAJO</v>
      </c>
      <c r="M410" s="26">
        <f t="shared" si="141"/>
        <v>0</v>
      </c>
      <c r="N410" s="27" t="str">
        <f t="shared" si="138"/>
        <v>MUY BAJO</v>
      </c>
      <c r="O410" s="26">
        <f t="shared" si="142"/>
        <v>0</v>
      </c>
      <c r="P410" s="27" t="str">
        <f t="shared" si="139"/>
        <v>MUY BAJO</v>
      </c>
      <c r="Q410" s="28">
        <f t="shared" si="143"/>
        <v>0</v>
      </c>
      <c r="R410" s="28">
        <v>56</v>
      </c>
      <c r="S410" s="28">
        <f t="shared" si="144"/>
        <v>56</v>
      </c>
      <c r="T410" s="28">
        <v>0</v>
      </c>
      <c r="U410" s="28">
        <v>0</v>
      </c>
    </row>
    <row r="411" spans="1:21" ht="40.950000000000003" customHeight="1" x14ac:dyDescent="0.3">
      <c r="A411" s="63"/>
      <c r="B411" s="23" t="str">
        <f>'[2]METAS SA'!A66</f>
        <v>SA.PY.3.1. .Adquisición de equipos de cómputo, 
comunicaciones y servidores</v>
      </c>
      <c r="C411" s="23"/>
      <c r="D411" s="24" t="str">
        <f>'[2]METAS SA'!E66</f>
        <v>LA PLATA</v>
      </c>
      <c r="E411" s="32" t="str">
        <f>'[2]METAS SA'!C66</f>
        <v># Equipos nuevos</v>
      </c>
      <c r="F411" s="32"/>
      <c r="G411" s="32"/>
      <c r="H411" s="24">
        <v>5</v>
      </c>
      <c r="I411" s="24" t="str">
        <f>'[2]METAS SA'!D66</f>
        <v>A</v>
      </c>
      <c r="J411" s="62">
        <f>'[2]METAS SA'!J66</f>
        <v>0</v>
      </c>
      <c r="K411" s="26">
        <f t="shared" si="140"/>
        <v>0</v>
      </c>
      <c r="L411" s="27" t="str">
        <f t="shared" si="137"/>
        <v>MUY BAJO</v>
      </c>
      <c r="M411" s="26">
        <f t="shared" si="141"/>
        <v>0</v>
      </c>
      <c r="N411" s="27" t="str">
        <f t="shared" si="138"/>
        <v>MUY BAJO</v>
      </c>
      <c r="O411" s="26">
        <f t="shared" si="142"/>
        <v>0</v>
      </c>
      <c r="P411" s="27" t="str">
        <f t="shared" si="139"/>
        <v>MUY BAJO</v>
      </c>
      <c r="Q411" s="28">
        <f t="shared" si="143"/>
        <v>0</v>
      </c>
      <c r="R411" s="28">
        <v>31</v>
      </c>
      <c r="S411" s="28"/>
      <c r="T411" s="28">
        <v>0</v>
      </c>
      <c r="U411" s="28">
        <v>0</v>
      </c>
    </row>
    <row r="412" spans="1:21" ht="40.950000000000003" customHeight="1" x14ac:dyDescent="0.3">
      <c r="A412" s="63"/>
      <c r="B412" s="23" t="str">
        <f>'[2]METAS SA'!A67</f>
        <v>SA.PY.3.2. Mantenimiento de equipos con destino de información y comunicación</v>
      </c>
      <c r="C412" s="23"/>
      <c r="D412" s="24" t="str">
        <f>'[2]METAS SA'!E67</f>
        <v>GLOBAL</v>
      </c>
      <c r="E412" s="32" t="str">
        <f>'[2]METAS SA'!C67</f>
        <v># Equipos mantenidos</v>
      </c>
      <c r="F412" s="32"/>
      <c r="G412" s="32"/>
      <c r="H412" s="24">
        <v>2670</v>
      </c>
      <c r="I412" s="24" t="str">
        <f>'[2]METAS SA'!D67</f>
        <v>S</v>
      </c>
      <c r="J412" s="62">
        <f>'[2]METAS SA'!J67</f>
        <v>1713</v>
      </c>
      <c r="K412" s="26">
        <f t="shared" si="140"/>
        <v>0.64157303370786511</v>
      </c>
      <c r="L412" s="27" t="str">
        <f t="shared" si="137"/>
        <v>ALTO</v>
      </c>
      <c r="M412" s="26">
        <f t="shared" si="141"/>
        <v>0.71917808219178081</v>
      </c>
      <c r="N412" s="27" t="str">
        <f t="shared" si="138"/>
        <v>ALTO</v>
      </c>
      <c r="O412" s="26">
        <f t="shared" si="142"/>
        <v>0.4614052639679852</v>
      </c>
      <c r="P412" s="27" t="str">
        <f t="shared" si="139"/>
        <v>MEDIO</v>
      </c>
      <c r="Q412" s="28">
        <f t="shared" si="143"/>
        <v>210</v>
      </c>
      <c r="R412" s="28">
        <v>292</v>
      </c>
      <c r="S412" s="28"/>
      <c r="T412" s="28">
        <v>122</v>
      </c>
      <c r="U412" s="28">
        <v>88</v>
      </c>
    </row>
    <row r="413" spans="1:21" ht="40.950000000000003" customHeight="1" x14ac:dyDescent="0.3">
      <c r="A413" s="63"/>
      <c r="B413" s="23" t="str">
        <f>'[2]METAS SA'!A68</f>
        <v>SA.PY.3.3. Desarrollo de Aplicativos</v>
      </c>
      <c r="C413" s="23"/>
      <c r="D413" s="24" t="str">
        <f>'[2]METAS SA'!E68</f>
        <v>GLOBAL</v>
      </c>
      <c r="E413" s="32" t="str">
        <f>'[2]METAS SA'!C68</f>
        <v># Aplicativos</v>
      </c>
      <c r="F413" s="32"/>
      <c r="G413" s="32"/>
      <c r="H413" s="24">
        <v>3</v>
      </c>
      <c r="I413" s="24" t="str">
        <f>'[2]METAS SA'!D68</f>
        <v>A</v>
      </c>
      <c r="J413" s="62">
        <f>'[2]METAS SA'!J68</f>
        <v>1.3</v>
      </c>
      <c r="K413" s="26">
        <f t="shared" si="140"/>
        <v>0.43333333333333335</v>
      </c>
      <c r="L413" s="27" t="str">
        <f t="shared" si="137"/>
        <v>MEDIO</v>
      </c>
      <c r="M413" s="26">
        <f t="shared" si="141"/>
        <v>0.85111111111111115</v>
      </c>
      <c r="N413" s="27" t="str">
        <f t="shared" si="138"/>
        <v>MUY ALTO</v>
      </c>
      <c r="O413" s="26">
        <f t="shared" si="142"/>
        <v>0.36881481481481482</v>
      </c>
      <c r="P413" s="27" t="str">
        <f t="shared" si="139"/>
        <v>BAJO</v>
      </c>
      <c r="Q413" s="28">
        <f t="shared" si="143"/>
        <v>383</v>
      </c>
      <c r="R413" s="28">
        <v>450</v>
      </c>
      <c r="S413" s="28"/>
      <c r="T413" s="28">
        <v>205</v>
      </c>
      <c r="U413" s="28">
        <v>178</v>
      </c>
    </row>
    <row r="414" spans="1:21" ht="40.950000000000003" customHeight="1" x14ac:dyDescent="0.3">
      <c r="A414" s="63"/>
      <c r="B414" s="23" t="str">
        <f>'[2]METAS SA'!A69</f>
        <v>SA.PY.3.4. Mantenimiento y adecuaciones a aplicativos</v>
      </c>
      <c r="C414" s="23"/>
      <c r="D414" s="24" t="str">
        <f>'[2]METAS SA'!E69</f>
        <v>GLOBAL</v>
      </c>
      <c r="E414" s="32" t="str">
        <f>'[2]METAS SA'!C69</f>
        <v># Aplicativos adecuados y mantenidos</v>
      </c>
      <c r="F414" s="32"/>
      <c r="G414" s="32"/>
      <c r="H414" s="24">
        <v>32</v>
      </c>
      <c r="I414" s="24" t="str">
        <f>'[2]METAS SA'!D69</f>
        <v>A</v>
      </c>
      <c r="J414" s="62">
        <f>'[2]METAS SA'!J69</f>
        <v>24</v>
      </c>
      <c r="K414" s="26">
        <f t="shared" si="140"/>
        <v>0.75</v>
      </c>
      <c r="L414" s="27" t="str">
        <f t="shared" si="137"/>
        <v>ALTO</v>
      </c>
      <c r="M414" s="26">
        <f t="shared" si="141"/>
        <v>0.75555555555555554</v>
      </c>
      <c r="N414" s="27" t="str">
        <f t="shared" si="138"/>
        <v>ALTO</v>
      </c>
      <c r="O414" s="26">
        <f t="shared" si="142"/>
        <v>0.56666666666666665</v>
      </c>
      <c r="P414" s="27" t="str">
        <f t="shared" si="139"/>
        <v>MEDIO</v>
      </c>
      <c r="Q414" s="28">
        <f t="shared" si="143"/>
        <v>340</v>
      </c>
      <c r="R414" s="28">
        <v>450</v>
      </c>
      <c r="S414" s="28"/>
      <c r="T414" s="28">
        <v>167</v>
      </c>
      <c r="U414" s="28">
        <v>173</v>
      </c>
    </row>
    <row r="415" spans="1:21" ht="37.5" customHeight="1" x14ac:dyDescent="0.3">
      <c r="A415" s="63"/>
      <c r="B415" s="23" t="str">
        <f>'[2]METAS SA'!A70</f>
        <v>SA.PY.3.5. Adquisición y Renovación de licencias</v>
      </c>
      <c r="C415" s="23"/>
      <c r="D415" s="24" t="str">
        <f>'[2]METAS SA'!E70</f>
        <v>GLOBAL</v>
      </c>
      <c r="E415" s="32" t="str">
        <f>'[2]METAS SA'!C70</f>
        <v># Licencias</v>
      </c>
      <c r="F415" s="32">
        <f>+[1]SA!B79</f>
        <v>5674</v>
      </c>
      <c r="G415" s="32">
        <f>+[1]SA!C79</f>
        <v>5674</v>
      </c>
      <c r="H415" s="24">
        <v>3808</v>
      </c>
      <c r="I415" s="24" t="str">
        <f>'[2]METAS SA'!D70</f>
        <v>S</v>
      </c>
      <c r="J415" s="62">
        <f>'[2]METAS SA'!J70</f>
        <v>2605</v>
      </c>
      <c r="K415" s="26">
        <f t="shared" si="140"/>
        <v>0.68408613445378152</v>
      </c>
      <c r="L415" s="27" t="str">
        <f t="shared" si="137"/>
        <v>ALTO</v>
      </c>
      <c r="M415" s="26">
        <f t="shared" si="141"/>
        <v>0.375</v>
      </c>
      <c r="N415" s="27" t="str">
        <f t="shared" si="138"/>
        <v>BAJO</v>
      </c>
      <c r="O415" s="26">
        <f t="shared" si="142"/>
        <v>0.25653230042016806</v>
      </c>
      <c r="P415" s="27" t="str">
        <f t="shared" si="139"/>
        <v>BAJO</v>
      </c>
      <c r="Q415" s="28">
        <f t="shared" si="143"/>
        <v>231</v>
      </c>
      <c r="R415" s="28">
        <v>616</v>
      </c>
      <c r="S415" s="28">
        <f t="shared" si="144"/>
        <v>385</v>
      </c>
      <c r="T415" s="28">
        <v>90</v>
      </c>
      <c r="U415" s="28">
        <v>141</v>
      </c>
    </row>
    <row r="416" spans="1:21" ht="30" customHeight="1" thickBot="1" x14ac:dyDescent="0.35">
      <c r="A416" s="63"/>
      <c r="B416" s="33" t="s">
        <v>56</v>
      </c>
      <c r="C416" s="33"/>
      <c r="D416" s="34"/>
      <c r="E416" s="34"/>
      <c r="F416" s="34"/>
      <c r="G416" s="34"/>
      <c r="H416" s="34"/>
      <c r="I416" s="34"/>
      <c r="J416" s="64"/>
      <c r="K416" s="35">
        <f>AVERAGE(K404:K415)</f>
        <v>0.26177878688928752</v>
      </c>
      <c r="L416" s="27" t="str">
        <f t="shared" si="137"/>
        <v>BAJO</v>
      </c>
      <c r="M416" s="35">
        <f>AVERAGE(M404:M415)</f>
        <v>1.9750703957382043</v>
      </c>
      <c r="N416" s="27" t="str">
        <f t="shared" si="138"/>
        <v>MUY ALTO</v>
      </c>
      <c r="O416" s="35">
        <f>AVERAGE(O404:O415)</f>
        <v>0.13778492048913624</v>
      </c>
      <c r="P416" s="27" t="str">
        <f t="shared" si="139"/>
        <v>MUY BAJO</v>
      </c>
      <c r="Q416" s="36">
        <f>SUM(Q404:Q415)</f>
        <v>1206</v>
      </c>
      <c r="R416" s="36">
        <f t="shared" ref="R416:U416" si="145">SUM(R404:R415)</f>
        <v>2958</v>
      </c>
      <c r="S416" s="36">
        <f t="shared" si="145"/>
        <v>1462</v>
      </c>
      <c r="T416" s="36">
        <f t="shared" si="145"/>
        <v>584</v>
      </c>
      <c r="U416" s="36">
        <f t="shared" si="145"/>
        <v>622</v>
      </c>
    </row>
    <row r="417" spans="1:21" ht="64.2" customHeight="1" x14ac:dyDescent="0.3">
      <c r="A417" s="63"/>
      <c r="B417" s="23" t="str">
        <f>+[1]SA!A87</f>
        <v>SA.PY.4.1. Desarrollo del Sistema de gestión de Calidad</v>
      </c>
      <c r="C417" s="23"/>
      <c r="D417" s="24" t="str">
        <f>+[1]SA!F87</f>
        <v>NEIVA</v>
      </c>
      <c r="E417" s="32" t="str">
        <f>+[1]SA!D87</f>
        <v>Certificación en la norma NTC ISO 9001:2015</v>
      </c>
      <c r="F417" s="32">
        <f>+[1]SA!B87</f>
        <v>1</v>
      </c>
      <c r="G417" s="32">
        <f>+[1]SA!C87</f>
        <v>1</v>
      </c>
      <c r="H417" s="24">
        <v>1</v>
      </c>
      <c r="I417" s="24" t="str">
        <f>+[1]SA!E87</f>
        <v>S</v>
      </c>
      <c r="J417" s="65">
        <f>'[2]METAS SA'!J71</f>
        <v>1</v>
      </c>
      <c r="K417" s="26">
        <f t="shared" ref="K417:K435" si="146">+J417/H417</f>
        <v>1</v>
      </c>
      <c r="L417" s="27" t="str">
        <f t="shared" si="137"/>
        <v>MUY ALTO</v>
      </c>
      <c r="M417" s="26">
        <f t="shared" ref="M417:M422" si="147">+Q417/R417</f>
        <v>0.73140495867768596</v>
      </c>
      <c r="N417" s="27" t="str">
        <f t="shared" si="138"/>
        <v>ALTO</v>
      </c>
      <c r="O417" s="26">
        <f t="shared" ref="O417:O432" si="148">+K417*M417</f>
        <v>0.73140495867768596</v>
      </c>
      <c r="P417" s="27" t="str">
        <f t="shared" si="139"/>
        <v>ALTO</v>
      </c>
      <c r="Q417" s="28">
        <f t="shared" ref="Q417:Q432" si="149">+U417+T417</f>
        <v>177</v>
      </c>
      <c r="R417" s="28">
        <v>242</v>
      </c>
      <c r="S417" s="28">
        <f t="shared" ref="S417:S432" si="150">+R417-Q417</f>
        <v>65</v>
      </c>
      <c r="T417" s="28">
        <v>71</v>
      </c>
      <c r="U417" s="28">
        <v>106</v>
      </c>
    </row>
    <row r="418" spans="1:21" ht="70.2" customHeight="1" x14ac:dyDescent="0.3">
      <c r="A418" s="63"/>
      <c r="B418" s="23" t="str">
        <f>+[1]SA!A88</f>
        <v>SA.PY.4.1. Desarrollo del Sistema de gestión de Calidad</v>
      </c>
      <c r="C418" s="23"/>
      <c r="D418" s="24" t="str">
        <f>+[1]SA!F88</f>
        <v>PITALITO</v>
      </c>
      <c r="E418" s="32" t="str">
        <f>+[1]SA!D88</f>
        <v>Certificación en la norma NTC ISO 9001:2015</v>
      </c>
      <c r="F418" s="32">
        <f>+[1]SA!B88</f>
        <v>0</v>
      </c>
      <c r="G418" s="32">
        <f>+[1]SA!C88</f>
        <v>1</v>
      </c>
      <c r="H418" s="24">
        <v>1</v>
      </c>
      <c r="I418" s="24" t="str">
        <f>+[1]SA!E88</f>
        <v>S</v>
      </c>
      <c r="J418" s="65">
        <f>'[2]METAS SA'!J72</f>
        <v>0.69000000000000006</v>
      </c>
      <c r="K418" s="26">
        <f t="shared" si="146"/>
        <v>0.69000000000000006</v>
      </c>
      <c r="L418" s="27" t="str">
        <f t="shared" si="137"/>
        <v>ALTO</v>
      </c>
      <c r="M418" s="26">
        <v>0</v>
      </c>
      <c r="N418" s="27" t="str">
        <f t="shared" si="138"/>
        <v>MUY BAJO</v>
      </c>
      <c r="O418" s="26">
        <f t="shared" si="148"/>
        <v>0</v>
      </c>
      <c r="P418" s="27" t="str">
        <f t="shared" si="139"/>
        <v>MUY BAJO</v>
      </c>
      <c r="Q418" s="28">
        <f t="shared" si="149"/>
        <v>0</v>
      </c>
      <c r="R418" s="28">
        <v>23</v>
      </c>
      <c r="S418" s="28">
        <f t="shared" si="150"/>
        <v>23</v>
      </c>
      <c r="T418" s="28">
        <v>0</v>
      </c>
      <c r="U418" s="28">
        <v>0</v>
      </c>
    </row>
    <row r="419" spans="1:21" ht="72.599999999999994" customHeight="1" x14ac:dyDescent="0.3">
      <c r="A419" s="63"/>
      <c r="B419" s="23" t="str">
        <f>+[1]SA!A89</f>
        <v>SA.PY.4.1. Desarrollo del Sistema de gestión de Calidad</v>
      </c>
      <c r="C419" s="23"/>
      <c r="D419" s="24" t="str">
        <f>+[1]SA!F89</f>
        <v>GARZÓN</v>
      </c>
      <c r="E419" s="32" t="str">
        <f>+[1]SA!D89</f>
        <v>Certificación en la norma NTC ISO 9001:2015</v>
      </c>
      <c r="F419" s="32">
        <f>+[1]SA!B89</f>
        <v>0</v>
      </c>
      <c r="G419" s="32">
        <f>+[1]SA!C89</f>
        <v>1</v>
      </c>
      <c r="H419" s="24">
        <v>1</v>
      </c>
      <c r="I419" s="24" t="str">
        <f>+[1]SA!E89</f>
        <v>S</v>
      </c>
      <c r="J419" s="65">
        <f>'[2]METAS SA'!J73</f>
        <v>0.69000000000000006</v>
      </c>
      <c r="K419" s="26">
        <f t="shared" si="146"/>
        <v>0.69000000000000006</v>
      </c>
      <c r="L419" s="27" t="str">
        <f t="shared" si="137"/>
        <v>ALTO</v>
      </c>
      <c r="M419" s="26">
        <v>0</v>
      </c>
      <c r="N419" s="27" t="str">
        <f t="shared" si="138"/>
        <v>MUY BAJO</v>
      </c>
      <c r="O419" s="26">
        <f t="shared" si="148"/>
        <v>0</v>
      </c>
      <c r="P419" s="27" t="str">
        <f t="shared" si="139"/>
        <v>MUY BAJO</v>
      </c>
      <c r="Q419" s="28">
        <f t="shared" si="149"/>
        <v>0</v>
      </c>
      <c r="R419" s="28">
        <v>23</v>
      </c>
      <c r="S419" s="28">
        <f t="shared" si="150"/>
        <v>23</v>
      </c>
      <c r="T419" s="28">
        <v>0</v>
      </c>
      <c r="U419" s="28">
        <v>0</v>
      </c>
    </row>
    <row r="420" spans="1:21" ht="61.2" customHeight="1" x14ac:dyDescent="0.3">
      <c r="A420" s="63"/>
      <c r="B420" s="23" t="str">
        <f>+[1]SA!A90</f>
        <v>SA.PY.4.1. Desarrollo del Sistema de gestión de Calidad</v>
      </c>
      <c r="C420" s="23"/>
      <c r="D420" s="24" t="str">
        <f>+[1]SA!F90</f>
        <v>LA PLATA</v>
      </c>
      <c r="E420" s="32" t="str">
        <f>+[1]SA!D90</f>
        <v>Certificación en la norma NTC ISO 9001:2015</v>
      </c>
      <c r="F420" s="32">
        <f>+[1]SA!B90</f>
        <v>0</v>
      </c>
      <c r="G420" s="32">
        <f>+[1]SA!C90</f>
        <v>1</v>
      </c>
      <c r="H420" s="24">
        <v>1</v>
      </c>
      <c r="I420" s="24" t="str">
        <f>+[1]SA!E90</f>
        <v>S</v>
      </c>
      <c r="J420" s="65">
        <f>'[2]METAS SA'!J74</f>
        <v>0.72000000000000008</v>
      </c>
      <c r="K420" s="26">
        <f t="shared" si="146"/>
        <v>0.72000000000000008</v>
      </c>
      <c r="L420" s="27" t="str">
        <f t="shared" si="137"/>
        <v>ALTO</v>
      </c>
      <c r="M420" s="26">
        <v>0</v>
      </c>
      <c r="N420" s="27" t="str">
        <f t="shared" si="138"/>
        <v>MUY BAJO</v>
      </c>
      <c r="O420" s="26">
        <f t="shared" si="148"/>
        <v>0</v>
      </c>
      <c r="P420" s="27" t="str">
        <f t="shared" si="139"/>
        <v>MUY BAJO</v>
      </c>
      <c r="Q420" s="28">
        <f t="shared" si="149"/>
        <v>0</v>
      </c>
      <c r="R420" s="28">
        <v>23</v>
      </c>
      <c r="S420" s="28">
        <f t="shared" si="150"/>
        <v>23</v>
      </c>
      <c r="T420" s="28">
        <v>0</v>
      </c>
      <c r="U420" s="28">
        <v>0</v>
      </c>
    </row>
    <row r="421" spans="1:21" ht="58.95" customHeight="1" x14ac:dyDescent="0.3">
      <c r="A421" s="63"/>
      <c r="B421" s="23" t="str">
        <f>+[1]SA!A91</f>
        <v>SA.PY.4.2. Desarrollo documental de los requisitos generales para la competencias de los laboratorios de prueba y calibración</v>
      </c>
      <c r="C421" s="23"/>
      <c r="D421" s="24" t="str">
        <f>+[1]SA!F91</f>
        <v>GLOBAL</v>
      </c>
      <c r="E421" s="32" t="str">
        <f>+[1]SA!D91</f>
        <v xml:space="preserve">% Desarrollo documental </v>
      </c>
      <c r="F421" s="32">
        <f>+[1]SA!B91</f>
        <v>0.17</v>
      </c>
      <c r="G421" s="32">
        <f>+[1]SA!C91</f>
        <v>1</v>
      </c>
      <c r="H421" s="24">
        <v>0.75</v>
      </c>
      <c r="I421" s="24" t="str">
        <f>+[1]SA!E91</f>
        <v>S</v>
      </c>
      <c r="J421" s="65">
        <f>'[2]METAS SA'!J75</f>
        <v>0.75</v>
      </c>
      <c r="K421" s="26">
        <f t="shared" si="146"/>
        <v>1</v>
      </c>
      <c r="L421" s="27" t="str">
        <f t="shared" si="137"/>
        <v>MUY ALTO</v>
      </c>
      <c r="M421" s="26">
        <f t="shared" si="147"/>
        <v>0.60606060606060608</v>
      </c>
      <c r="N421" s="27" t="str">
        <f t="shared" si="138"/>
        <v>ALTO</v>
      </c>
      <c r="O421" s="26">
        <f t="shared" si="148"/>
        <v>0.60606060606060608</v>
      </c>
      <c r="P421" s="27" t="str">
        <f t="shared" si="139"/>
        <v>ALTO</v>
      </c>
      <c r="Q421" s="28">
        <f t="shared" si="149"/>
        <v>20</v>
      </c>
      <c r="R421" s="28">
        <v>33</v>
      </c>
      <c r="S421" s="28">
        <f t="shared" si="150"/>
        <v>13</v>
      </c>
      <c r="T421" s="28">
        <v>20</v>
      </c>
      <c r="U421" s="28">
        <v>0</v>
      </c>
    </row>
    <row r="422" spans="1:21" ht="65.400000000000006" customHeight="1" x14ac:dyDescent="0.3">
      <c r="A422" s="63"/>
      <c r="B422" s="23" t="str">
        <f>+[1]SA!A92</f>
        <v>SA.PY.4.3. Desarrollo d el Sistema de gestión Ambiental</v>
      </c>
      <c r="C422" s="23"/>
      <c r="D422" s="24" t="str">
        <f>+[1]SA!F92</f>
        <v>NEIVA</v>
      </c>
      <c r="E422" s="32" t="str">
        <f>+[1]SA!D92</f>
        <v>Certificación en la norma NTC ISO 14001</v>
      </c>
      <c r="F422" s="32">
        <f>+[1]SA!B92</f>
        <v>1</v>
      </c>
      <c r="G422" s="32">
        <f>+[1]SA!C92</f>
        <v>1</v>
      </c>
      <c r="H422" s="24">
        <v>1</v>
      </c>
      <c r="I422" s="24" t="str">
        <f>+[1]SA!E92</f>
        <v>S</v>
      </c>
      <c r="J422" s="65">
        <f>'[2]METAS SA'!J76</f>
        <v>1</v>
      </c>
      <c r="K422" s="26">
        <f t="shared" si="146"/>
        <v>1</v>
      </c>
      <c r="L422" s="27" t="str">
        <f t="shared" si="137"/>
        <v>MUY ALTO</v>
      </c>
      <c r="M422" s="26">
        <f t="shared" si="147"/>
        <v>0.84799999999999998</v>
      </c>
      <c r="N422" s="27" t="str">
        <f t="shared" si="138"/>
        <v>MUY ALTO</v>
      </c>
      <c r="O422" s="26">
        <f t="shared" si="148"/>
        <v>0.84799999999999998</v>
      </c>
      <c r="P422" s="27" t="str">
        <f t="shared" si="139"/>
        <v>MUY ALTO</v>
      </c>
      <c r="Q422" s="28">
        <f t="shared" si="149"/>
        <v>212</v>
      </c>
      <c r="R422" s="28">
        <v>250</v>
      </c>
      <c r="S422" s="28">
        <f t="shared" si="150"/>
        <v>38</v>
      </c>
      <c r="T422" s="28">
        <v>88</v>
      </c>
      <c r="U422" s="28">
        <v>124</v>
      </c>
    </row>
    <row r="423" spans="1:21" ht="57.6" customHeight="1" x14ac:dyDescent="0.3">
      <c r="A423" s="63"/>
      <c r="B423" s="23" t="str">
        <f>+[1]SA!A93</f>
        <v>SA.PY.4.3. Desarrollo d el Sistema de gestión Ambiental</v>
      </c>
      <c r="C423" s="23"/>
      <c r="D423" s="24" t="str">
        <f>+[1]SA!F93</f>
        <v>PITALITO</v>
      </c>
      <c r="E423" s="32" t="str">
        <f>+[1]SA!D93</f>
        <v>Certificación en la norma NTC ISO 14001</v>
      </c>
      <c r="F423" s="32">
        <f>+[1]SA!B93</f>
        <v>0</v>
      </c>
      <c r="G423" s="32">
        <f>+[1]SA!C93</f>
        <v>1</v>
      </c>
      <c r="H423" s="24">
        <v>1</v>
      </c>
      <c r="I423" s="24" t="str">
        <f>+[1]SA!E93</f>
        <v>S</v>
      </c>
      <c r="J423" s="65">
        <f>'[2]METAS SA'!J77</f>
        <v>0.68</v>
      </c>
      <c r="K423" s="26">
        <f t="shared" si="146"/>
        <v>0.68</v>
      </c>
      <c r="L423" s="27" t="str">
        <f t="shared" si="137"/>
        <v>ALTO</v>
      </c>
      <c r="M423" s="26">
        <v>0</v>
      </c>
      <c r="N423" s="27" t="str">
        <f t="shared" si="138"/>
        <v>MUY BAJO</v>
      </c>
      <c r="O423" s="26">
        <f t="shared" si="148"/>
        <v>0</v>
      </c>
      <c r="P423" s="27" t="str">
        <f t="shared" si="139"/>
        <v>MUY BAJO</v>
      </c>
      <c r="Q423" s="28">
        <f t="shared" si="149"/>
        <v>0</v>
      </c>
      <c r="R423" s="28">
        <v>23</v>
      </c>
      <c r="S423" s="28">
        <f t="shared" si="150"/>
        <v>23</v>
      </c>
      <c r="T423" s="28">
        <v>0</v>
      </c>
      <c r="U423" s="28">
        <v>0</v>
      </c>
    </row>
    <row r="424" spans="1:21" ht="57.6" customHeight="1" x14ac:dyDescent="0.3">
      <c r="A424" s="63"/>
      <c r="B424" s="23" t="str">
        <f>+[1]SA!A94</f>
        <v>SA.PY.4.3. Desarrollo d el Sistema de gestión Ambiental</v>
      </c>
      <c r="C424" s="23"/>
      <c r="D424" s="24" t="str">
        <f>+[1]SA!F94</f>
        <v>GARZÓN</v>
      </c>
      <c r="E424" s="32" t="str">
        <f>+[1]SA!D94</f>
        <v>Certificación en la norma NTC ISO 14001</v>
      </c>
      <c r="F424" s="32">
        <f>+[1]SA!B94</f>
        <v>0</v>
      </c>
      <c r="G424" s="32">
        <f>+[1]SA!C94</f>
        <v>1</v>
      </c>
      <c r="H424" s="24">
        <v>1</v>
      </c>
      <c r="I424" s="24" t="str">
        <f>+[1]SA!E94</f>
        <v>S</v>
      </c>
      <c r="J424" s="65">
        <f>'[2]METAS SA'!J78</f>
        <v>0.68</v>
      </c>
      <c r="K424" s="26">
        <f t="shared" si="146"/>
        <v>0.68</v>
      </c>
      <c r="L424" s="27" t="str">
        <f t="shared" si="137"/>
        <v>ALTO</v>
      </c>
      <c r="M424" s="26">
        <v>0</v>
      </c>
      <c r="N424" s="27" t="str">
        <f t="shared" si="138"/>
        <v>MUY BAJO</v>
      </c>
      <c r="O424" s="26">
        <f t="shared" si="148"/>
        <v>0</v>
      </c>
      <c r="P424" s="27" t="str">
        <f t="shared" si="139"/>
        <v>MUY BAJO</v>
      </c>
      <c r="Q424" s="28">
        <f t="shared" si="149"/>
        <v>0</v>
      </c>
      <c r="R424" s="28">
        <v>23</v>
      </c>
      <c r="S424" s="28">
        <f t="shared" si="150"/>
        <v>23</v>
      </c>
      <c r="T424" s="28">
        <v>0</v>
      </c>
      <c r="U424" s="28">
        <v>0</v>
      </c>
    </row>
    <row r="425" spans="1:21" ht="72" customHeight="1" x14ac:dyDescent="0.3">
      <c r="A425" s="63"/>
      <c r="B425" s="23" t="str">
        <f>+[1]SA!A95</f>
        <v>SA.PY.4.3. Desarrollo d el Sistema de gestión Ambiental</v>
      </c>
      <c r="C425" s="23"/>
      <c r="D425" s="24" t="str">
        <f>+[1]SA!F95</f>
        <v>LA PLATA</v>
      </c>
      <c r="E425" s="32" t="str">
        <f>+[1]SA!D95</f>
        <v>Certificación en la norma NTC ISO 14001</v>
      </c>
      <c r="F425" s="32">
        <f>+[1]SA!B95</f>
        <v>0</v>
      </c>
      <c r="G425" s="32">
        <f>+[1]SA!C95</f>
        <v>1</v>
      </c>
      <c r="H425" s="24">
        <v>1</v>
      </c>
      <c r="I425" s="24" t="str">
        <f>+[1]SA!E95</f>
        <v>S</v>
      </c>
      <c r="J425" s="65">
        <f>'[2]METAS SA'!J79</f>
        <v>0.68</v>
      </c>
      <c r="K425" s="26">
        <f t="shared" si="146"/>
        <v>0.68</v>
      </c>
      <c r="L425" s="27" t="str">
        <f t="shared" si="137"/>
        <v>ALTO</v>
      </c>
      <c r="M425" s="26">
        <v>0</v>
      </c>
      <c r="N425" s="27" t="str">
        <f t="shared" si="138"/>
        <v>MUY BAJO</v>
      </c>
      <c r="O425" s="26">
        <f t="shared" si="148"/>
        <v>0</v>
      </c>
      <c r="P425" s="27" t="str">
        <f t="shared" si="139"/>
        <v>MUY BAJO</v>
      </c>
      <c r="Q425" s="28">
        <f t="shared" si="149"/>
        <v>0</v>
      </c>
      <c r="R425" s="28">
        <v>23</v>
      </c>
      <c r="S425" s="28">
        <f t="shared" si="150"/>
        <v>23</v>
      </c>
      <c r="T425" s="28">
        <v>0</v>
      </c>
      <c r="U425" s="28">
        <v>0</v>
      </c>
    </row>
    <row r="426" spans="1:21" ht="72" customHeight="1" x14ac:dyDescent="0.3">
      <c r="A426" s="63"/>
      <c r="B426" s="23" t="str">
        <f>+[1]SA!A96</f>
        <v>SA.PY.4.4. Desarrollar el Sistema de seguridad y salud en el trabajo</v>
      </c>
      <c r="C426" s="23"/>
      <c r="D426" s="24" t="str">
        <f>+[1]SA!F96</f>
        <v>NEIVA</v>
      </c>
      <c r="E426" s="32" t="str">
        <f>+[1]SA!D96</f>
        <v># Certificaciones norma NTC OHSAS 18001 o  ISO 45001</v>
      </c>
      <c r="F426" s="32">
        <f>+[1]SA!B96</f>
        <v>1</v>
      </c>
      <c r="G426" s="32">
        <f>+[1]SA!C96</f>
        <v>1</v>
      </c>
      <c r="H426" s="24">
        <v>1</v>
      </c>
      <c r="I426" s="24" t="str">
        <f>+[1]SA!E96</f>
        <v>S</v>
      </c>
      <c r="J426" s="65">
        <f>'[2]METAS SA'!J80</f>
        <v>1</v>
      </c>
      <c r="K426" s="26">
        <f t="shared" si="146"/>
        <v>1</v>
      </c>
      <c r="L426" s="27" t="str">
        <f t="shared" si="137"/>
        <v>MUY ALTO</v>
      </c>
      <c r="M426" s="26">
        <f t="shared" ref="M426:M432" si="151">+Q426/R426</f>
        <v>0.50828729281767959</v>
      </c>
      <c r="N426" s="27" t="str">
        <f t="shared" si="138"/>
        <v>MEDIO</v>
      </c>
      <c r="O426" s="26">
        <f t="shared" si="148"/>
        <v>0.50828729281767959</v>
      </c>
      <c r="P426" s="27" t="str">
        <f t="shared" si="139"/>
        <v>MEDIO</v>
      </c>
      <c r="Q426" s="28">
        <f t="shared" si="149"/>
        <v>184</v>
      </c>
      <c r="R426" s="28">
        <v>362</v>
      </c>
      <c r="S426" s="28">
        <f t="shared" si="150"/>
        <v>178</v>
      </c>
      <c r="T426" s="28">
        <v>81</v>
      </c>
      <c r="U426" s="28">
        <v>103</v>
      </c>
    </row>
    <row r="427" spans="1:21" ht="72" customHeight="1" x14ac:dyDescent="0.3">
      <c r="A427" s="63"/>
      <c r="B427" s="23" t="str">
        <f>+[1]SA!A97</f>
        <v>SA.PY.4.4. Desarrollar el Sistema de seguridad y salud en el trabajo</v>
      </c>
      <c r="C427" s="23"/>
      <c r="D427" s="24" t="str">
        <f>+[1]SA!F97</f>
        <v>PITALITO</v>
      </c>
      <c r="E427" s="32" t="str">
        <f>+[1]SA!D97</f>
        <v># Certificaciones norma NTC OHSAS 18001 o  ISO 45001</v>
      </c>
      <c r="F427" s="32">
        <f>+[1]SA!B97</f>
        <v>0</v>
      </c>
      <c r="G427" s="32">
        <f>+[1]SA!C97</f>
        <v>1</v>
      </c>
      <c r="H427" s="24">
        <v>1</v>
      </c>
      <c r="I427" s="24" t="str">
        <f>+[1]SA!E97</f>
        <v>S</v>
      </c>
      <c r="J427" s="65">
        <f>'[2]METAS SA'!J81</f>
        <v>0.70000000000000007</v>
      </c>
      <c r="K427" s="26">
        <f t="shared" si="146"/>
        <v>0.70000000000000007</v>
      </c>
      <c r="L427" s="27" t="str">
        <f t="shared" si="137"/>
        <v>ALTO</v>
      </c>
      <c r="M427" s="26">
        <v>0</v>
      </c>
      <c r="N427" s="27" t="str">
        <f t="shared" si="138"/>
        <v>MUY BAJO</v>
      </c>
      <c r="O427" s="26">
        <f t="shared" si="148"/>
        <v>0</v>
      </c>
      <c r="P427" s="27" t="str">
        <f t="shared" si="139"/>
        <v>MUY BAJO</v>
      </c>
      <c r="Q427" s="28">
        <f t="shared" si="149"/>
        <v>0</v>
      </c>
      <c r="R427" s="28">
        <v>0</v>
      </c>
      <c r="S427" s="28">
        <f t="shared" si="150"/>
        <v>0</v>
      </c>
      <c r="T427" s="28">
        <v>0</v>
      </c>
      <c r="U427" s="28">
        <v>0</v>
      </c>
    </row>
    <row r="428" spans="1:21" ht="72" customHeight="1" x14ac:dyDescent="0.3">
      <c r="A428" s="63"/>
      <c r="B428" s="23" t="str">
        <f>+[1]SA!A98</f>
        <v>SA.PY.4.4. Desarrollar el Sistema de seguridad y salud en el trabajo</v>
      </c>
      <c r="C428" s="23"/>
      <c r="D428" s="24" t="str">
        <f>+[1]SA!F98</f>
        <v>GARZÓN</v>
      </c>
      <c r="E428" s="32" t="str">
        <f>+[1]SA!D98</f>
        <v>Certificación en la norma NTC ISO 14001</v>
      </c>
      <c r="F428" s="32">
        <f>+[1]SA!B98</f>
        <v>0</v>
      </c>
      <c r="G428" s="32">
        <f>+[1]SA!C98</f>
        <v>1</v>
      </c>
      <c r="H428" s="24">
        <v>1</v>
      </c>
      <c r="I428" s="24" t="str">
        <f>+[1]SA!E98</f>
        <v>S</v>
      </c>
      <c r="J428" s="65">
        <f>'[2]METAS SA'!J82</f>
        <v>0.70000000000000007</v>
      </c>
      <c r="K428" s="26">
        <f t="shared" si="146"/>
        <v>0.70000000000000007</v>
      </c>
      <c r="L428" s="27" t="str">
        <f t="shared" si="137"/>
        <v>ALTO</v>
      </c>
      <c r="M428" s="26">
        <v>0</v>
      </c>
      <c r="N428" s="27" t="str">
        <f t="shared" si="138"/>
        <v>MUY BAJO</v>
      </c>
      <c r="O428" s="26">
        <f t="shared" si="148"/>
        <v>0</v>
      </c>
      <c r="P428" s="27" t="str">
        <f t="shared" si="139"/>
        <v>MUY BAJO</v>
      </c>
      <c r="Q428" s="28">
        <f t="shared" si="149"/>
        <v>0</v>
      </c>
      <c r="R428" s="28">
        <v>0</v>
      </c>
      <c r="S428" s="28">
        <f t="shared" si="150"/>
        <v>0</v>
      </c>
      <c r="T428" s="28">
        <v>0</v>
      </c>
      <c r="U428" s="28">
        <v>0</v>
      </c>
    </row>
    <row r="429" spans="1:21" ht="72" customHeight="1" x14ac:dyDescent="0.3">
      <c r="A429" s="63"/>
      <c r="B429" s="23" t="str">
        <f>+[1]SA!A99</f>
        <v>SA.PY.4.4. Desarrollar el Sistema de seguridad y salud en el trabajo</v>
      </c>
      <c r="C429" s="23"/>
      <c r="D429" s="24" t="str">
        <f>+[1]SA!F99</f>
        <v>LA PLATA</v>
      </c>
      <c r="E429" s="32" t="str">
        <f>+[1]SA!D99</f>
        <v>Certificación en la norma NTC ISO 14001</v>
      </c>
      <c r="F429" s="32">
        <f>+[1]SA!B99</f>
        <v>0</v>
      </c>
      <c r="G429" s="32">
        <f>+[1]SA!C99</f>
        <v>1</v>
      </c>
      <c r="H429" s="24">
        <v>1</v>
      </c>
      <c r="I429" s="24" t="str">
        <f>+[1]SA!E99</f>
        <v>S</v>
      </c>
      <c r="J429" s="65">
        <f>'[2]METAS SA'!J83</f>
        <v>0.70000000000000007</v>
      </c>
      <c r="K429" s="26">
        <f t="shared" si="146"/>
        <v>0.70000000000000007</v>
      </c>
      <c r="L429" s="27" t="str">
        <f t="shared" si="137"/>
        <v>ALTO</v>
      </c>
      <c r="M429" s="26">
        <v>0</v>
      </c>
      <c r="N429" s="27" t="str">
        <f t="shared" si="138"/>
        <v>MUY BAJO</v>
      </c>
      <c r="O429" s="26">
        <f t="shared" si="148"/>
        <v>0</v>
      </c>
      <c r="P429" s="27" t="str">
        <f t="shared" si="139"/>
        <v>MUY BAJO</v>
      </c>
      <c r="Q429" s="28">
        <f t="shared" si="149"/>
        <v>0</v>
      </c>
      <c r="R429" s="28">
        <v>0</v>
      </c>
      <c r="S429" s="28">
        <f t="shared" si="150"/>
        <v>0</v>
      </c>
      <c r="T429" s="28">
        <v>0</v>
      </c>
      <c r="U429" s="28">
        <v>0</v>
      </c>
    </row>
    <row r="430" spans="1:21" ht="107.4" customHeight="1" x14ac:dyDescent="0.3">
      <c r="A430" s="63"/>
      <c r="B430" s="23" t="str">
        <f>+[1]SA!A100</f>
        <v>SA.PY.4.5. Mantener y mejorar el Sistema de gestión de seguridad de la información</v>
      </c>
      <c r="C430" s="23"/>
      <c r="D430" s="24" t="str">
        <f>+[1]SA!F100</f>
        <v>GLOBAL</v>
      </c>
      <c r="E430" s="32" t="str">
        <f>+[1]SA!D100</f>
        <v># Certificaciones norma ( NTC ISO/IEC 27001 y NTC ISO/IEC 27701 )</v>
      </c>
      <c r="F430" s="32">
        <f>+[1]SA!B100</f>
        <v>0</v>
      </c>
      <c r="G430" s="32">
        <f>+[1]SA!C100</f>
        <v>2</v>
      </c>
      <c r="H430" s="24">
        <v>0.1</v>
      </c>
      <c r="I430" s="24" t="str">
        <f>+[1]SA!E100</f>
        <v>S</v>
      </c>
      <c r="J430" s="65">
        <f>'[2]METAS SA'!J84</f>
        <v>0.3</v>
      </c>
      <c r="K430" s="26">
        <f t="shared" si="146"/>
        <v>2.9999999999999996</v>
      </c>
      <c r="L430" s="27" t="str">
        <f t="shared" si="137"/>
        <v>MUY ALTO</v>
      </c>
      <c r="M430" s="26">
        <f t="shared" si="151"/>
        <v>1.0909090909090908</v>
      </c>
      <c r="N430" s="27" t="str">
        <f t="shared" si="138"/>
        <v>MUY ALTO</v>
      </c>
      <c r="O430" s="26">
        <f t="shared" si="148"/>
        <v>3.272727272727272</v>
      </c>
      <c r="P430" s="27" t="str">
        <f t="shared" si="139"/>
        <v>MUY ALTO</v>
      </c>
      <c r="Q430" s="28">
        <f t="shared" si="149"/>
        <v>48</v>
      </c>
      <c r="R430" s="28">
        <v>44</v>
      </c>
      <c r="S430" s="28">
        <f t="shared" si="150"/>
        <v>-4</v>
      </c>
      <c r="T430" s="28">
        <v>30</v>
      </c>
      <c r="U430" s="28">
        <v>18</v>
      </c>
    </row>
    <row r="431" spans="1:21" ht="92.4" customHeight="1" x14ac:dyDescent="0.3">
      <c r="A431" s="63"/>
      <c r="B431" s="23" t="str">
        <f>+[1]SA!A101</f>
        <v>SA.PY.4.6. Mantener y mejorar el Sistema de gestión documental</v>
      </c>
      <c r="C431" s="23"/>
      <c r="D431" s="24" t="str">
        <f>+[1]SA!F101</f>
        <v>GLOBAL</v>
      </c>
      <c r="E431" s="32" t="str">
        <f>+[1]SA!D101</f>
        <v>% Implementación del Sistema de Gestión Documental</v>
      </c>
      <c r="F431" s="32">
        <f>+[1]SA!B101</f>
        <v>0</v>
      </c>
      <c r="G431" s="32">
        <f>+[1]SA!C101</f>
        <v>1</v>
      </c>
      <c r="H431" s="24">
        <v>0.33</v>
      </c>
      <c r="I431" s="24" t="str">
        <f>+[1]SA!E101</f>
        <v>S</v>
      </c>
      <c r="J431" s="65">
        <f>'[2]METAS SA'!J85</f>
        <v>0.5</v>
      </c>
      <c r="K431" s="26">
        <f t="shared" si="146"/>
        <v>1.5151515151515151</v>
      </c>
      <c r="L431" s="27" t="str">
        <f t="shared" si="137"/>
        <v>MUY ALTO</v>
      </c>
      <c r="M431" s="26">
        <f t="shared" si="151"/>
        <v>1.6363636363636365</v>
      </c>
      <c r="N431" s="27" t="str">
        <f t="shared" si="138"/>
        <v>MUY ALTO</v>
      </c>
      <c r="O431" s="26">
        <f t="shared" si="148"/>
        <v>2.4793388429752068</v>
      </c>
      <c r="P431" s="27" t="str">
        <f t="shared" si="139"/>
        <v>MUY ALTO</v>
      </c>
      <c r="Q431" s="28">
        <f t="shared" si="149"/>
        <v>72</v>
      </c>
      <c r="R431" s="28">
        <v>44</v>
      </c>
      <c r="S431" s="28">
        <f t="shared" si="150"/>
        <v>-28</v>
      </c>
      <c r="T431" s="28">
        <v>25</v>
      </c>
      <c r="U431" s="28">
        <v>47</v>
      </c>
    </row>
    <row r="432" spans="1:21" ht="45.6" customHeight="1" x14ac:dyDescent="0.3">
      <c r="A432" s="63"/>
      <c r="B432" s="23" t="str">
        <f>+[1]SA!A102</f>
        <v>SA.PY.4.7. Mantener y mejorar el Sistema de gestión de Planeación</v>
      </c>
      <c r="C432" s="23"/>
      <c r="D432" s="24" t="str">
        <f>+[1]SA!F102</f>
        <v>GLOBAL</v>
      </c>
      <c r="E432" s="32" t="str">
        <f>+[1]SA!D102</f>
        <v># de Procesos con sistema de planeación</v>
      </c>
      <c r="F432" s="32">
        <f>+[1]SA!B102</f>
        <v>0</v>
      </c>
      <c r="G432" s="32">
        <f>+[1]SA!C102</f>
        <v>15</v>
      </c>
      <c r="H432" s="24">
        <v>3</v>
      </c>
      <c r="I432" s="24" t="str">
        <f>+[1]SA!E102</f>
        <v>A</v>
      </c>
      <c r="J432" s="65">
        <f>'[2]METAS SA'!J86</f>
        <v>2.2000000000000002</v>
      </c>
      <c r="K432" s="26">
        <f t="shared" si="146"/>
        <v>0.73333333333333339</v>
      </c>
      <c r="L432" s="27" t="str">
        <f t="shared" si="137"/>
        <v>ALTO</v>
      </c>
      <c r="M432" s="26">
        <f t="shared" si="151"/>
        <v>0.63636363636363635</v>
      </c>
      <c r="N432" s="27" t="str">
        <f t="shared" si="138"/>
        <v>ALTO</v>
      </c>
      <c r="O432" s="26">
        <f t="shared" si="148"/>
        <v>0.46666666666666667</v>
      </c>
      <c r="P432" s="27" t="str">
        <f t="shared" si="139"/>
        <v>MEDIO</v>
      </c>
      <c r="Q432" s="28">
        <f t="shared" si="149"/>
        <v>196</v>
      </c>
      <c r="R432" s="28">
        <v>308</v>
      </c>
      <c r="S432" s="28">
        <f t="shared" si="150"/>
        <v>112</v>
      </c>
      <c r="T432" s="28">
        <v>103</v>
      </c>
      <c r="U432" s="28">
        <v>93</v>
      </c>
    </row>
    <row r="433" spans="1:21" ht="30" customHeight="1" thickBot="1" x14ac:dyDescent="0.35">
      <c r="A433" s="63"/>
      <c r="B433" s="33" t="s">
        <v>57</v>
      </c>
      <c r="C433" s="33"/>
      <c r="D433" s="34"/>
      <c r="E433" s="34"/>
      <c r="F433" s="34"/>
      <c r="G433" s="34"/>
      <c r="H433" s="34"/>
      <c r="I433" s="34"/>
      <c r="J433" s="64"/>
      <c r="K433" s="35">
        <f>AVERAGE(K417:K432)</f>
        <v>0.9680303030303028</v>
      </c>
      <c r="L433" s="27" t="str">
        <f t="shared" si="137"/>
        <v>MUY ALTO</v>
      </c>
      <c r="M433" s="35">
        <f>AVERAGE(M417:M432)</f>
        <v>0.37858682632452095</v>
      </c>
      <c r="N433" s="27" t="str">
        <f t="shared" si="138"/>
        <v>BAJO</v>
      </c>
      <c r="O433" s="35">
        <f>AVERAGE(O417:O432)</f>
        <v>0.55703035249531985</v>
      </c>
      <c r="P433" s="27" t="str">
        <f t="shared" si="139"/>
        <v>MEDIO</v>
      </c>
      <c r="Q433" s="36">
        <f>SUM(Q417:Q432)</f>
        <v>909</v>
      </c>
      <c r="R433" s="36">
        <f t="shared" ref="R433:U433" si="152">SUM(R417:R432)</f>
        <v>1421</v>
      </c>
      <c r="S433" s="36">
        <f t="shared" si="152"/>
        <v>512</v>
      </c>
      <c r="T433" s="36">
        <f t="shared" si="152"/>
        <v>418</v>
      </c>
      <c r="U433" s="36">
        <f t="shared" si="152"/>
        <v>491</v>
      </c>
    </row>
    <row r="434" spans="1:21" ht="79.2" customHeight="1" x14ac:dyDescent="0.3">
      <c r="A434" s="63"/>
      <c r="B434" s="23" t="str">
        <f>+[1]SA!A109</f>
        <v>SA.PY.5.1. Definir y desarrollar Plan de formación</v>
      </c>
      <c r="C434" s="23"/>
      <c r="D434" s="24" t="str">
        <f>+[1]SA!F109</f>
        <v>GLOBAL</v>
      </c>
      <c r="E434" s="32" t="str">
        <f>+[1]SA!D109</f>
        <v># Administrativos y Operativos formados</v>
      </c>
      <c r="F434" s="32">
        <f>+[1]SA!B109</f>
        <v>200</v>
      </c>
      <c r="G434" s="32">
        <f>+[1]SA!C109</f>
        <v>110</v>
      </c>
      <c r="H434" s="24">
        <v>22</v>
      </c>
      <c r="I434" s="24">
        <f>+[1]SA!E109</f>
        <v>0</v>
      </c>
      <c r="J434" s="62">
        <f>'[2]METAS SA'!J87</f>
        <v>0</v>
      </c>
      <c r="K434" s="26">
        <f t="shared" si="146"/>
        <v>0</v>
      </c>
      <c r="L434" s="27" t="str">
        <f t="shared" si="137"/>
        <v>MUY BAJO</v>
      </c>
      <c r="M434" s="26">
        <f t="shared" ref="M434:M435" si="153">+Q434/R434</f>
        <v>0.10101010101010101</v>
      </c>
      <c r="N434" s="27" t="str">
        <f t="shared" si="138"/>
        <v>MUY BAJO</v>
      </c>
      <c r="O434" s="26">
        <f t="shared" ref="O434:O435" si="154">+K434*M434</f>
        <v>0</v>
      </c>
      <c r="P434" s="27" t="str">
        <f t="shared" si="139"/>
        <v>MUY BAJO</v>
      </c>
      <c r="Q434" s="28">
        <f t="shared" ref="Q434:Q435" si="155">+U434+T434</f>
        <v>20</v>
      </c>
      <c r="R434" s="28">
        <v>198</v>
      </c>
      <c r="S434" s="28">
        <f t="shared" ref="S434:S435" si="156">+R434-Q434</f>
        <v>178</v>
      </c>
      <c r="T434" s="28">
        <v>11</v>
      </c>
      <c r="U434" s="28">
        <v>9</v>
      </c>
    </row>
    <row r="435" spans="1:21" ht="72.599999999999994" customHeight="1" x14ac:dyDescent="0.3">
      <c r="A435" s="63"/>
      <c r="B435" s="23" t="str">
        <f>+[1]SA!A110</f>
        <v xml:space="preserve">SA.PY.5.2. Definir y desarrollar Plan de capacitación </v>
      </c>
      <c r="C435" s="23"/>
      <c r="D435" s="24" t="str">
        <f>+[1]SA!F110</f>
        <v>GLOBAL</v>
      </c>
      <c r="E435" s="32" t="str">
        <f>+[1]SA!D110</f>
        <v># Administrativos y Operativos capacitados</v>
      </c>
      <c r="F435" s="32">
        <f>+[3]SA!B56</f>
        <v>478</v>
      </c>
      <c r="G435" s="32">
        <f>+[3]SA!C56</f>
        <v>978</v>
      </c>
      <c r="H435" s="24">
        <v>100</v>
      </c>
      <c r="I435" s="24">
        <f>+[1]SA!E110</f>
        <v>0</v>
      </c>
      <c r="J435" s="62">
        <f>'[2]METAS SA'!J88</f>
        <v>34</v>
      </c>
      <c r="K435" s="26">
        <f t="shared" si="146"/>
        <v>0.34</v>
      </c>
      <c r="L435" s="27" t="str">
        <f t="shared" si="137"/>
        <v>BAJO</v>
      </c>
      <c r="M435" s="26">
        <f t="shared" si="153"/>
        <v>0.35454545454545455</v>
      </c>
      <c r="N435" s="27" t="str">
        <f t="shared" si="138"/>
        <v>BAJO</v>
      </c>
      <c r="O435" s="26">
        <f t="shared" si="154"/>
        <v>0.12054545454545455</v>
      </c>
      <c r="P435" s="27" t="str">
        <f t="shared" si="139"/>
        <v>MUY BAJO</v>
      </c>
      <c r="Q435" s="28">
        <f t="shared" si="155"/>
        <v>39</v>
      </c>
      <c r="R435" s="28">
        <v>110</v>
      </c>
      <c r="S435" s="28">
        <f t="shared" si="156"/>
        <v>71</v>
      </c>
      <c r="T435" s="28">
        <v>15</v>
      </c>
      <c r="U435" s="28">
        <v>24</v>
      </c>
    </row>
    <row r="436" spans="1:21" ht="45.6" customHeight="1" thickBot="1" x14ac:dyDescent="0.35">
      <c r="A436" s="63"/>
      <c r="B436" s="33" t="s">
        <v>58</v>
      </c>
      <c r="C436" s="33"/>
      <c r="D436" s="34"/>
      <c r="E436" s="34"/>
      <c r="F436" s="34"/>
      <c r="G436" s="34"/>
      <c r="H436" s="34"/>
      <c r="I436" s="34"/>
      <c r="J436" s="34"/>
      <c r="K436" s="35">
        <f>AVERAGE(K434:K435)</f>
        <v>0.17</v>
      </c>
      <c r="L436" s="27" t="str">
        <f t="shared" si="137"/>
        <v>MUY BAJO</v>
      </c>
      <c r="M436" s="35">
        <f>AVERAGE(M434:M435)</f>
        <v>0.22777777777777777</v>
      </c>
      <c r="N436" s="27" t="str">
        <f t="shared" si="138"/>
        <v>BAJO</v>
      </c>
      <c r="O436" s="35">
        <f>AVERAGE(O434:O435)</f>
        <v>6.0272727272727276E-2</v>
      </c>
      <c r="P436" s="27" t="str">
        <f t="shared" si="139"/>
        <v>MUY BAJO</v>
      </c>
      <c r="Q436" s="36">
        <f>SUM(Q434:Q435)</f>
        <v>59</v>
      </c>
      <c r="R436" s="36">
        <f t="shared" ref="R436:U436" si="157">SUM(R434:R435)</f>
        <v>308</v>
      </c>
      <c r="S436" s="36">
        <f t="shared" si="157"/>
        <v>249</v>
      </c>
      <c r="T436" s="36">
        <f t="shared" si="157"/>
        <v>26</v>
      </c>
      <c r="U436" s="36">
        <f t="shared" si="157"/>
        <v>33</v>
      </c>
    </row>
    <row r="437" spans="1:21" ht="34.950000000000003" customHeight="1" x14ac:dyDescent="0.3">
      <c r="A437" s="40"/>
      <c r="B437" s="41" t="s">
        <v>59</v>
      </c>
      <c r="C437" s="41"/>
      <c r="D437" s="42"/>
      <c r="E437" s="42"/>
      <c r="F437" s="42"/>
      <c r="G437" s="42"/>
      <c r="H437" s="42"/>
      <c r="I437" s="42"/>
      <c r="J437" s="42"/>
      <c r="K437" s="43">
        <f>AVERAGE(K436,K433,K416,K403,K357)</f>
        <v>0.36569326712816635</v>
      </c>
      <c r="L437" s="27" t="str">
        <f t="shared" si="137"/>
        <v>BAJO</v>
      </c>
      <c r="M437" s="43">
        <f>AVERAGE(M436,M433,M416,M403,M357)</f>
        <v>0.63810328229397573</v>
      </c>
      <c r="N437" s="27" t="str">
        <f t="shared" si="138"/>
        <v>ALTO</v>
      </c>
      <c r="O437" s="43">
        <f>AVERAGE(O436,O433,O416,O403,O357)</f>
        <v>0.21086353245280409</v>
      </c>
      <c r="P437" s="27" t="str">
        <f t="shared" si="139"/>
        <v>BAJO</v>
      </c>
      <c r="Q437" s="44">
        <f>+Q436+Q433+Q416+Q403+Q357</f>
        <v>9676</v>
      </c>
      <c r="R437" s="44">
        <f>+R436+R433+R416+R403+R357</f>
        <v>19426</v>
      </c>
      <c r="S437" s="44">
        <f>+S436+S433+S416+S403+S357</f>
        <v>9421</v>
      </c>
      <c r="T437" s="44">
        <f>+T436+T433+T416+T403+T357</f>
        <v>5383</v>
      </c>
      <c r="U437" s="44">
        <f>+U436+U433+U416+U403+U357</f>
        <v>4293</v>
      </c>
    </row>
    <row r="438" spans="1:21" ht="40.200000000000003" customHeight="1" x14ac:dyDescent="0.3">
      <c r="A438" s="40"/>
      <c r="B438" s="41" t="s">
        <v>60</v>
      </c>
      <c r="C438" s="41"/>
      <c r="D438" s="42"/>
      <c r="E438" s="42"/>
      <c r="F438" s="42"/>
      <c r="G438" s="42"/>
      <c r="H438" s="42"/>
      <c r="I438" s="42"/>
      <c r="J438" s="42"/>
      <c r="K438" s="43">
        <f>AVERAGE(K437,K344,K241,K123,K49)</f>
        <v>0.77269405850543993</v>
      </c>
      <c r="L438" s="27" t="str">
        <f t="shared" si="137"/>
        <v>ALTO</v>
      </c>
      <c r="M438" s="43">
        <f>AVERAGE(M437,M344,M241,M123,M49)</f>
        <v>0.38567110036679564</v>
      </c>
      <c r="N438" s="27" t="str">
        <f t="shared" si="138"/>
        <v>BAJO</v>
      </c>
      <c r="O438" s="43">
        <f>AVERAGE(O437,O344,O241,O123,O49)</f>
        <v>0.31278953114227276</v>
      </c>
      <c r="P438" s="27" t="str">
        <f>IF(O438&lt;=0.2,"MUY BAJO",IF(AND(O438&gt;0.2,O438&lt;=0.4),"BAJO",IF(AND(O438&gt;0.4,O438&lt;=0.6),"MEDIO",IF(AND(O438&gt;0.6,O438&lt;=0.8),"ALTO","MUY ALTO"))))</f>
        <v>BAJO</v>
      </c>
      <c r="Q438" s="44">
        <f>+Q437+Q344+Q241+Q123+Q49</f>
        <v>24875</v>
      </c>
      <c r="R438" s="44">
        <f>+R437+R344+R241+R123+R49</f>
        <v>52219</v>
      </c>
      <c r="S438" s="44">
        <f>+S437+S344+S241+S123+S49</f>
        <v>26935</v>
      </c>
      <c r="T438" s="44">
        <f>+T437+T344+T241+T123+T49</f>
        <v>12878</v>
      </c>
      <c r="U438" s="44">
        <f>+U437+U344+U241+U123+U49</f>
        <v>11997</v>
      </c>
    </row>
    <row r="439" spans="1:21" ht="21" x14ac:dyDescent="0.4">
      <c r="B439" s="66" t="s">
        <v>61</v>
      </c>
      <c r="C439" s="67">
        <f>+'[4]T-4 2020'!$L$37</f>
        <v>19723</v>
      </c>
      <c r="D439" s="68"/>
      <c r="E439" s="67"/>
      <c r="F439" s="67"/>
      <c r="G439" s="67"/>
      <c r="H439" s="68"/>
      <c r="I439" s="67"/>
      <c r="J439" s="67"/>
      <c r="M439" s="70" t="s">
        <v>62</v>
      </c>
      <c r="S439" s="71" t="s">
        <v>63</v>
      </c>
      <c r="T439" s="71"/>
    </row>
    <row r="440" spans="1:21" x14ac:dyDescent="0.3">
      <c r="B440" s="66" t="s">
        <v>64</v>
      </c>
      <c r="C440" s="67">
        <f>+T438+'[5]T1-2021'!$O$37</f>
        <v>17774</v>
      </c>
      <c r="D440" s="68"/>
      <c r="E440" s="67"/>
      <c r="F440" s="67"/>
      <c r="G440" s="67"/>
      <c r="H440" s="68"/>
      <c r="I440" s="67"/>
      <c r="J440" s="67"/>
      <c r="S440" s="72" t="s">
        <v>65</v>
      </c>
      <c r="T440" s="73">
        <f>+'[2]IndicesIPC (2)'!U21</f>
        <v>126.03</v>
      </c>
    </row>
    <row r="441" spans="1:21" x14ac:dyDescent="0.3">
      <c r="B441" s="66" t="s">
        <v>66</v>
      </c>
      <c r="C441" s="67">
        <f>+C439+C440</f>
        <v>37497</v>
      </c>
      <c r="D441" s="68"/>
      <c r="E441" s="67"/>
      <c r="F441" s="67"/>
      <c r="G441" s="67"/>
      <c r="H441" s="68"/>
      <c r="I441" s="67"/>
      <c r="J441" s="67"/>
      <c r="S441" s="72">
        <v>45199</v>
      </c>
      <c r="T441" s="74">
        <f>+'[2]IndicesIPC (2)'!V18</f>
        <v>136.11000000000001</v>
      </c>
    </row>
    <row r="442" spans="1:21" x14ac:dyDescent="0.3">
      <c r="S442" s="72"/>
      <c r="T442" s="73"/>
    </row>
    <row r="443" spans="1:21" x14ac:dyDescent="0.3">
      <c r="R443" s="75"/>
      <c r="S443" s="76"/>
      <c r="T443" s="76"/>
    </row>
    <row r="444" spans="1:21" x14ac:dyDescent="0.3">
      <c r="Q444" s="76"/>
      <c r="R444" s="76"/>
      <c r="S444" s="76"/>
      <c r="T444" s="76"/>
    </row>
    <row r="445" spans="1:21" x14ac:dyDescent="0.3">
      <c r="Q445" s="76"/>
      <c r="R445" s="76"/>
      <c r="S445" s="76"/>
      <c r="T445" s="76"/>
    </row>
  </sheetData>
  <autoFilter ref="B2:C441" xr:uid="{9DD70045-9FC6-4BA6-B082-7D72965FC75B}">
    <filterColumn colId="0" showButton="0"/>
  </autoFilter>
  <mergeCells count="452">
    <mergeCell ref="B437:C437"/>
    <mergeCell ref="B438:C438"/>
    <mergeCell ref="A345:A436"/>
    <mergeCell ref="B431:C431"/>
    <mergeCell ref="B432:C432"/>
    <mergeCell ref="B433:C433"/>
    <mergeCell ref="B434:C434"/>
    <mergeCell ref="B435:C435"/>
    <mergeCell ref="B436:C436"/>
    <mergeCell ref="B425:C425"/>
    <mergeCell ref="B426:C426"/>
    <mergeCell ref="B427:C427"/>
    <mergeCell ref="B428:C428"/>
    <mergeCell ref="B429:C429"/>
    <mergeCell ref="B430:C430"/>
    <mergeCell ref="B419:C419"/>
    <mergeCell ref="B420:C420"/>
    <mergeCell ref="B421:C421"/>
    <mergeCell ref="B422:C422"/>
    <mergeCell ref="B423:C423"/>
    <mergeCell ref="B424:C424"/>
    <mergeCell ref="B413:C413"/>
    <mergeCell ref="B414:C414"/>
    <mergeCell ref="B415:C415"/>
    <mergeCell ref="B416:C416"/>
    <mergeCell ref="B417:C417"/>
    <mergeCell ref="B418:C418"/>
    <mergeCell ref="B407:C407"/>
    <mergeCell ref="B408:C408"/>
    <mergeCell ref="B409:C409"/>
    <mergeCell ref="B410:C410"/>
    <mergeCell ref="B411:C411"/>
    <mergeCell ref="B412:C412"/>
    <mergeCell ref="B401:C401"/>
    <mergeCell ref="B402:C402"/>
    <mergeCell ref="B403:C403"/>
    <mergeCell ref="B404:C404"/>
    <mergeCell ref="B405:C405"/>
    <mergeCell ref="B406:C406"/>
    <mergeCell ref="B395:C395"/>
    <mergeCell ref="B396:C396"/>
    <mergeCell ref="B397:C397"/>
    <mergeCell ref="B398:C398"/>
    <mergeCell ref="B399:C399"/>
    <mergeCell ref="B400:C400"/>
    <mergeCell ref="B389:C389"/>
    <mergeCell ref="B390:C390"/>
    <mergeCell ref="B391:C391"/>
    <mergeCell ref="B392:C392"/>
    <mergeCell ref="B393:C393"/>
    <mergeCell ref="B394:C394"/>
    <mergeCell ref="B383:C383"/>
    <mergeCell ref="B384:C384"/>
    <mergeCell ref="B385:C385"/>
    <mergeCell ref="B386:C386"/>
    <mergeCell ref="B387:C387"/>
    <mergeCell ref="B388:C388"/>
    <mergeCell ref="B377:C377"/>
    <mergeCell ref="B378:C378"/>
    <mergeCell ref="B379:C379"/>
    <mergeCell ref="B380:C380"/>
    <mergeCell ref="B381:C381"/>
    <mergeCell ref="B382:C382"/>
    <mergeCell ref="B371:C371"/>
    <mergeCell ref="B372:C372"/>
    <mergeCell ref="B373:C373"/>
    <mergeCell ref="B374:C374"/>
    <mergeCell ref="B375:C375"/>
    <mergeCell ref="B376:C376"/>
    <mergeCell ref="B365:C365"/>
    <mergeCell ref="B366:C366"/>
    <mergeCell ref="B367:C367"/>
    <mergeCell ref="B368:C368"/>
    <mergeCell ref="B369:C369"/>
    <mergeCell ref="B370:C370"/>
    <mergeCell ref="B359:C359"/>
    <mergeCell ref="B360:C360"/>
    <mergeCell ref="B361:C361"/>
    <mergeCell ref="B362:C362"/>
    <mergeCell ref="B363:C363"/>
    <mergeCell ref="B364:C364"/>
    <mergeCell ref="B353:C353"/>
    <mergeCell ref="B354:C354"/>
    <mergeCell ref="B355:C355"/>
    <mergeCell ref="B356:C356"/>
    <mergeCell ref="B357:C357"/>
    <mergeCell ref="B358:C358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38:C338"/>
    <mergeCell ref="B339:C339"/>
    <mergeCell ref="B340:C340"/>
    <mergeCell ref="B341:C341"/>
    <mergeCell ref="B342:C342"/>
    <mergeCell ref="B343:C343"/>
    <mergeCell ref="B332:C332"/>
    <mergeCell ref="B333:C333"/>
    <mergeCell ref="B334:C334"/>
    <mergeCell ref="B335:C335"/>
    <mergeCell ref="B336:C336"/>
    <mergeCell ref="B337:C337"/>
    <mergeCell ref="B326:C326"/>
    <mergeCell ref="B327:C327"/>
    <mergeCell ref="B328:C328"/>
    <mergeCell ref="B329:C329"/>
    <mergeCell ref="B330:C330"/>
    <mergeCell ref="B331:C331"/>
    <mergeCell ref="B320:C320"/>
    <mergeCell ref="B321:C321"/>
    <mergeCell ref="B322:C322"/>
    <mergeCell ref="B323:C323"/>
    <mergeCell ref="B324:C324"/>
    <mergeCell ref="B325:C325"/>
    <mergeCell ref="B314:C314"/>
    <mergeCell ref="B315:C315"/>
    <mergeCell ref="B316:C316"/>
    <mergeCell ref="B317:C317"/>
    <mergeCell ref="B318:C318"/>
    <mergeCell ref="B319:C319"/>
    <mergeCell ref="B308:C308"/>
    <mergeCell ref="B309:C309"/>
    <mergeCell ref="B310:C310"/>
    <mergeCell ref="B311:C311"/>
    <mergeCell ref="B312:C312"/>
    <mergeCell ref="B313:C313"/>
    <mergeCell ref="B302:C302"/>
    <mergeCell ref="B303:C303"/>
    <mergeCell ref="B304:C304"/>
    <mergeCell ref="B305:C305"/>
    <mergeCell ref="B306:C306"/>
    <mergeCell ref="B307:C307"/>
    <mergeCell ref="B296:C296"/>
    <mergeCell ref="B297:C297"/>
    <mergeCell ref="B298:C298"/>
    <mergeCell ref="B299:C299"/>
    <mergeCell ref="B300:C300"/>
    <mergeCell ref="B301:C301"/>
    <mergeCell ref="B290:C290"/>
    <mergeCell ref="B291:C291"/>
    <mergeCell ref="B292:C292"/>
    <mergeCell ref="B293:C293"/>
    <mergeCell ref="B294:C294"/>
    <mergeCell ref="B295:C295"/>
    <mergeCell ref="B284:C284"/>
    <mergeCell ref="B285:C285"/>
    <mergeCell ref="B286:C286"/>
    <mergeCell ref="B287:C287"/>
    <mergeCell ref="B288:C288"/>
    <mergeCell ref="B289:C289"/>
    <mergeCell ref="B278:C278"/>
    <mergeCell ref="B279:C279"/>
    <mergeCell ref="B280:C280"/>
    <mergeCell ref="B281:C281"/>
    <mergeCell ref="B282:C282"/>
    <mergeCell ref="B283:C283"/>
    <mergeCell ref="B272:C272"/>
    <mergeCell ref="B273:C273"/>
    <mergeCell ref="B274:C274"/>
    <mergeCell ref="B275:C275"/>
    <mergeCell ref="B276:C276"/>
    <mergeCell ref="B277:C277"/>
    <mergeCell ref="B266:C266"/>
    <mergeCell ref="B267:C267"/>
    <mergeCell ref="B268:C268"/>
    <mergeCell ref="B269:C269"/>
    <mergeCell ref="B270:C270"/>
    <mergeCell ref="B271:C271"/>
    <mergeCell ref="B260:C260"/>
    <mergeCell ref="B261:C261"/>
    <mergeCell ref="B262:C262"/>
    <mergeCell ref="B263:C263"/>
    <mergeCell ref="B264:C264"/>
    <mergeCell ref="B265:C265"/>
    <mergeCell ref="B254:C254"/>
    <mergeCell ref="B255:C255"/>
    <mergeCell ref="B256:C256"/>
    <mergeCell ref="B257:C257"/>
    <mergeCell ref="B258:C258"/>
    <mergeCell ref="B259:C259"/>
    <mergeCell ref="B248:C248"/>
    <mergeCell ref="B249:C249"/>
    <mergeCell ref="B250:C250"/>
    <mergeCell ref="B251:C251"/>
    <mergeCell ref="B252:C252"/>
    <mergeCell ref="B253:C253"/>
    <mergeCell ref="B239:C239"/>
    <mergeCell ref="B240:C240"/>
    <mergeCell ref="B241:C241"/>
    <mergeCell ref="A242:A343"/>
    <mergeCell ref="B242:C242"/>
    <mergeCell ref="B243:C243"/>
    <mergeCell ref="B244:C244"/>
    <mergeCell ref="B245:C245"/>
    <mergeCell ref="B246:C246"/>
    <mergeCell ref="B247:C247"/>
    <mergeCell ref="B233:C233"/>
    <mergeCell ref="B234:C234"/>
    <mergeCell ref="B235:C235"/>
    <mergeCell ref="B236:C236"/>
    <mergeCell ref="B237:C237"/>
    <mergeCell ref="B238:C238"/>
    <mergeCell ref="B227:C227"/>
    <mergeCell ref="B228:C228"/>
    <mergeCell ref="B229:C229"/>
    <mergeCell ref="B230:C230"/>
    <mergeCell ref="B231:C231"/>
    <mergeCell ref="B232:C232"/>
    <mergeCell ref="B221:C221"/>
    <mergeCell ref="B222:C222"/>
    <mergeCell ref="B223:C223"/>
    <mergeCell ref="B224:C224"/>
    <mergeCell ref="B225:C225"/>
    <mergeCell ref="B226:C226"/>
    <mergeCell ref="B215:C215"/>
    <mergeCell ref="B216:C216"/>
    <mergeCell ref="B217:C217"/>
    <mergeCell ref="B218:C218"/>
    <mergeCell ref="B219:C219"/>
    <mergeCell ref="B220:C220"/>
    <mergeCell ref="B209:C209"/>
    <mergeCell ref="B210:C210"/>
    <mergeCell ref="B211:C211"/>
    <mergeCell ref="B212:C212"/>
    <mergeCell ref="B213:C213"/>
    <mergeCell ref="B214:C214"/>
    <mergeCell ref="B203:C203"/>
    <mergeCell ref="B204:C204"/>
    <mergeCell ref="B205:C205"/>
    <mergeCell ref="B206:C206"/>
    <mergeCell ref="B207:C207"/>
    <mergeCell ref="B208:C20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85:C185"/>
    <mergeCell ref="B186:C186"/>
    <mergeCell ref="B187:C187"/>
    <mergeCell ref="B188:C188"/>
    <mergeCell ref="B189:C189"/>
    <mergeCell ref="B190:C190"/>
    <mergeCell ref="B179:C179"/>
    <mergeCell ref="B180:C180"/>
    <mergeCell ref="B181:C181"/>
    <mergeCell ref="B182:C182"/>
    <mergeCell ref="B183:C183"/>
    <mergeCell ref="B184:C184"/>
    <mergeCell ref="B173:C173"/>
    <mergeCell ref="B174:C174"/>
    <mergeCell ref="B175:C175"/>
    <mergeCell ref="B176:C176"/>
    <mergeCell ref="B177:C177"/>
    <mergeCell ref="B178:C178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B157:C157"/>
    <mergeCell ref="B158:C158"/>
    <mergeCell ref="B159:C159"/>
    <mergeCell ref="B160:C160"/>
    <mergeCell ref="B149:C149"/>
    <mergeCell ref="B150:C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B131:C131"/>
    <mergeCell ref="B132:C132"/>
    <mergeCell ref="B133:C133"/>
    <mergeCell ref="B134:C134"/>
    <mergeCell ref="B135:C135"/>
    <mergeCell ref="B136:C136"/>
    <mergeCell ref="B122:C122"/>
    <mergeCell ref="B123:C123"/>
    <mergeCell ref="A124:A240"/>
    <mergeCell ref="B124:C124"/>
    <mergeCell ref="B125:C125"/>
    <mergeCell ref="B126:C126"/>
    <mergeCell ref="B127:C127"/>
    <mergeCell ref="B128:C128"/>
    <mergeCell ref="B129:C129"/>
    <mergeCell ref="B130:C130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47:C47"/>
    <mergeCell ref="B48:C48"/>
    <mergeCell ref="B49:C49"/>
    <mergeCell ref="A50:A122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O2:P3"/>
    <mergeCell ref="Q2:U2"/>
    <mergeCell ref="A4:A48"/>
    <mergeCell ref="B4:C4"/>
    <mergeCell ref="B5:C5"/>
    <mergeCell ref="B6:C6"/>
    <mergeCell ref="B7:C7"/>
    <mergeCell ref="B8:C8"/>
    <mergeCell ref="B9:C9"/>
    <mergeCell ref="B10:C10"/>
    <mergeCell ref="A1:U1"/>
    <mergeCell ref="A2:A3"/>
    <mergeCell ref="B2:C3"/>
    <mergeCell ref="E2:E3"/>
    <mergeCell ref="F2:F3"/>
    <mergeCell ref="G2:G3"/>
    <mergeCell ref="H2:H3"/>
    <mergeCell ref="J2:J3"/>
    <mergeCell ref="K2:L3"/>
    <mergeCell ref="M2:N3"/>
  </mergeCells>
  <conditionalFormatting sqref="N49 N59 N80 N110 N113 N115 N122:N123 N131 N184 N227 N235 N267 N280 N293 N310 N343:N344 N357 N403 N416 N433 N436:N438 N240:N241 L241 P241">
    <cfRule type="containsText" dxfId="482" priority="479" operator="containsText" text="MUY ALTO">
      <formula>NOT(ISERROR(SEARCH("MUY ALTO",L49)))</formula>
    </cfRule>
    <cfRule type="containsText" dxfId="481" priority="480" operator="containsText" text="ALTO">
      <formula>NOT(ISERROR(SEARCH("ALTO",L49)))</formula>
    </cfRule>
    <cfRule type="containsText" dxfId="480" priority="481" operator="containsText" text="MEDIO">
      <formula>NOT(ISERROR(SEARCH("MEDIO",L49)))</formula>
    </cfRule>
    <cfRule type="containsText" dxfId="479" priority="482" operator="containsText" text="BAJO">
      <formula>NOT(ISERROR(SEARCH("BAJO",L49)))</formula>
    </cfRule>
    <cfRule type="containsText" dxfId="478" priority="483" operator="containsText" text="MUY BAJO">
      <formula>NOT(ISERROR(SEARCH("MUY BAJO",L49)))</formula>
    </cfRule>
  </conditionalFormatting>
  <conditionalFormatting sqref="N12 N29 N35 N39 N48:N49 N59 N80 N110 N113 N115 N122:N123 N131 N184 N227 N235 N267 N280 N293 N310 N343:N344 N357 N403 N416 N433 N436:N438 N240:N241 L241 P241">
    <cfRule type="containsText" dxfId="477" priority="477" operator="containsText" text="BAJO">
      <formula>NOT(ISERROR(SEARCH("BAJO",L12)))</formula>
    </cfRule>
  </conditionalFormatting>
  <conditionalFormatting sqref="N12 N29 N35 N39 N48:N49 N59 N80 N110 N113 N115 N122:N123 N131 N184 N227 N235 N267 N280 N293 N310 N343:N344 N357 N403 N416 N433 N436:N438 P4:P10 L4:L10 N4:N10 N240:N241 L241 P241">
    <cfRule type="containsText" dxfId="476" priority="472" operator="containsText" text="MUY BAJO">
      <formula>NOT(ISERROR(SEARCH("MUY BAJO",L4)))</formula>
    </cfRule>
    <cfRule type="containsText" dxfId="475" priority="473" operator="containsText" text="MUY ALTO">
      <formula>NOT(ISERROR(SEARCH("MUY ALTO",L4)))</formula>
    </cfRule>
    <cfRule type="containsText" dxfId="474" priority="474" operator="containsText" text="ALTO">
      <formula>NOT(ISERROR(SEARCH("ALTO",L4)))</formula>
    </cfRule>
    <cfRule type="containsText" dxfId="473" priority="475" operator="containsText" text="MEDIO">
      <formula>NOT(ISERROR(SEARCH("MEDIO",L4)))</formula>
    </cfRule>
    <cfRule type="containsText" dxfId="472" priority="478" operator="containsText" text="BAJO">
      <formula>NOT(ISERROR(SEARCH("BAJO",L4)))</formula>
    </cfRule>
  </conditionalFormatting>
  <conditionalFormatting sqref="N35 N39 N48:N49 N59 N80 N110 N113 N115 N122:N123 N131 N184 N227 N235 N267 N280 N293 N310 N343:N344 N357 N403 N416 N433 N436:N438 N240:N241 L241 P241">
    <cfRule type="containsText" dxfId="471" priority="476" operator="containsText" text="BAJO">
      <formula>NOT(ISERROR(SEARCH("BAJO",L35)))</formula>
    </cfRule>
  </conditionalFormatting>
  <conditionalFormatting sqref="N240">
    <cfRule type="containsText" dxfId="470" priority="470" operator="containsText" text="MEDIO">
      <formula>NOT(ISERROR(SEARCH("MEDIO",N240)))</formula>
    </cfRule>
    <cfRule type="containsText" dxfId="469" priority="471" operator="containsText" text="BAJO">
      <formula>NOT(ISERROR(SEARCH("BAJO",N240)))</formula>
    </cfRule>
  </conditionalFormatting>
  <conditionalFormatting sqref="P12 P29 P35 P39 P48:P49 P59 P80 P110 P113 P115 P122:P123 P131 P184 P227 P235 P240 P267 P280 P293 P310 P343:P344 P357 P403 P416 P433 P436:P438">
    <cfRule type="containsText" dxfId="468" priority="427" operator="containsText" text="MUY BAJO">
      <formula>NOT(ISERROR(SEARCH("MUY BAJO",P12)))</formula>
    </cfRule>
    <cfRule type="containsText" dxfId="467" priority="428" operator="containsText" text="MUY ALTO">
      <formula>NOT(ISERROR(SEARCH("MUY ALTO",P12)))</formula>
    </cfRule>
    <cfRule type="containsText" dxfId="466" priority="429" operator="containsText" text="ALTO">
      <formula>NOT(ISERROR(SEARCH("ALTO",P12)))</formula>
    </cfRule>
    <cfRule type="containsText" dxfId="465" priority="430" operator="containsText" text="MEDIO">
      <formula>NOT(ISERROR(SEARCH("MEDIO",P12)))</formula>
    </cfRule>
    <cfRule type="containsText" dxfId="464" priority="431" operator="containsText" text="BAJO">
      <formula>NOT(ISERROR(SEARCH("BAJO",P12)))</formula>
    </cfRule>
  </conditionalFormatting>
  <conditionalFormatting sqref="N12 N29 N35 N39 N48:N49 N59 N80 N110 N113 N115 N122:N123 N131 N184 N227 N235 N240 N267 N280 N293 N310 N343:N344 N357 N403 N416 N433 N436:N438">
    <cfRule type="containsText" dxfId="463" priority="465" operator="containsText" text="MUY BAJO">
      <formula>NOT(ISERROR(SEARCH("MUY BAJO",N12)))</formula>
    </cfRule>
    <cfRule type="containsText" dxfId="462" priority="466" operator="containsText" text="MUY ALTO">
      <formula>NOT(ISERROR(SEARCH("MUY ALTO",N12)))</formula>
    </cfRule>
    <cfRule type="containsText" dxfId="461" priority="467" operator="containsText" text="ALTO">
      <formula>NOT(ISERROR(SEARCH("ALTO",N12)))</formula>
    </cfRule>
    <cfRule type="containsText" dxfId="460" priority="468" operator="containsText" text="MEDIO">
      <formula>NOT(ISERROR(SEARCH("MEDIO",N12)))</formula>
    </cfRule>
    <cfRule type="containsText" dxfId="459" priority="469" operator="containsText" text="BAJO">
      <formula>NOT(ISERROR(SEARCH("BAJO",N12)))</formula>
    </cfRule>
  </conditionalFormatting>
  <conditionalFormatting sqref="L49 L59 L80 L110 L113 L115 L122:L123 L131 L184 L227 L235 L240 L267 L280 L293 L310 L343:L344 L357 L403 L416 L433 L436:L438">
    <cfRule type="containsText" dxfId="458" priority="460" operator="containsText" text="MUY ALTO">
      <formula>NOT(ISERROR(SEARCH("MUY ALTO",L49)))</formula>
    </cfRule>
    <cfRule type="containsText" dxfId="457" priority="461" operator="containsText" text="ALTO">
      <formula>NOT(ISERROR(SEARCH("ALTO",L49)))</formula>
    </cfRule>
    <cfRule type="containsText" dxfId="456" priority="462" operator="containsText" text="MEDIO">
      <formula>NOT(ISERROR(SEARCH("MEDIO",L49)))</formula>
    </cfRule>
    <cfRule type="containsText" dxfId="455" priority="463" operator="containsText" text="BAJO">
      <formula>NOT(ISERROR(SEARCH("BAJO",L49)))</formula>
    </cfRule>
    <cfRule type="containsText" dxfId="454" priority="464" operator="containsText" text="MUY BAJO">
      <formula>NOT(ISERROR(SEARCH("MUY BAJO",L49)))</formula>
    </cfRule>
  </conditionalFormatting>
  <conditionalFormatting sqref="L12 L29 L35 L39 L48:L49 L59 L80 L110 L113 L115 L122:L123 L131 L184 L227 L235 L240 L267 L280 L293 L310 L343:L344 L357 L403 L416 L433 L436:L438">
    <cfRule type="containsText" dxfId="453" priority="458" operator="containsText" text="BAJO">
      <formula>NOT(ISERROR(SEARCH("BAJO",L12)))</formula>
    </cfRule>
  </conditionalFormatting>
  <conditionalFormatting sqref="L12 L29 L35 L39 L48:L49 L59 L80 L110 L113 L115 L122:L123 L131 L184 L227 L235 L240 L267 L280 L293 L310 L343:L344 L357 L403 L416 L433 L436:L438">
    <cfRule type="containsText" dxfId="452" priority="453" operator="containsText" text="MUY BAJO">
      <formula>NOT(ISERROR(SEARCH("MUY BAJO",L12)))</formula>
    </cfRule>
    <cfRule type="containsText" dxfId="451" priority="454" operator="containsText" text="MUY ALTO">
      <formula>NOT(ISERROR(SEARCH("MUY ALTO",L12)))</formula>
    </cfRule>
    <cfRule type="containsText" dxfId="450" priority="455" operator="containsText" text="ALTO">
      <formula>NOT(ISERROR(SEARCH("ALTO",L12)))</formula>
    </cfRule>
    <cfRule type="containsText" dxfId="449" priority="456" operator="containsText" text="MEDIO">
      <formula>NOT(ISERROR(SEARCH("MEDIO",L12)))</formula>
    </cfRule>
    <cfRule type="containsText" dxfId="448" priority="459" operator="containsText" text="BAJO">
      <formula>NOT(ISERROR(SEARCH("BAJO",L12)))</formula>
    </cfRule>
  </conditionalFormatting>
  <conditionalFormatting sqref="L35 L39 L48:L49 L59 L80 L110 L113 L115 L122:L123 L131 L184 L227 L235 L240 L267 L280 L293 L310 L343:L344 L357 L403 L416 L433 L436:L438">
    <cfRule type="containsText" dxfId="447" priority="457" operator="containsText" text="BAJO">
      <formula>NOT(ISERROR(SEARCH("BAJO",L35)))</formula>
    </cfRule>
  </conditionalFormatting>
  <conditionalFormatting sqref="L240">
    <cfRule type="containsText" dxfId="446" priority="451" operator="containsText" text="MEDIO">
      <formula>NOT(ISERROR(SEARCH("MEDIO",L240)))</formula>
    </cfRule>
    <cfRule type="containsText" dxfId="445" priority="452" operator="containsText" text="BAJO">
      <formula>NOT(ISERROR(SEARCH("BAJO",L240)))</formula>
    </cfRule>
  </conditionalFormatting>
  <conditionalFormatting sqref="L12 L29 L35 L39 L48:L49 L59 L80 L110 L113 L115 L122:L123 L131 L184 L227 L235 L240 L267 L280 L293 L310 L343:L344 L357 L403 L416 L433 L436:L438">
    <cfRule type="containsText" dxfId="444" priority="446" operator="containsText" text="MUY BAJO">
      <formula>NOT(ISERROR(SEARCH("MUY BAJO",L12)))</formula>
    </cfRule>
    <cfRule type="containsText" dxfId="443" priority="447" operator="containsText" text="MUY ALTO">
      <formula>NOT(ISERROR(SEARCH("MUY ALTO",L12)))</formula>
    </cfRule>
    <cfRule type="containsText" dxfId="442" priority="448" operator="containsText" text="ALTO">
      <formula>NOT(ISERROR(SEARCH("ALTO",L12)))</formula>
    </cfRule>
    <cfRule type="containsText" dxfId="441" priority="449" operator="containsText" text="MEDIO">
      <formula>NOT(ISERROR(SEARCH("MEDIO",L12)))</formula>
    </cfRule>
    <cfRule type="containsText" dxfId="440" priority="450" operator="containsText" text="BAJO">
      <formula>NOT(ISERROR(SEARCH("BAJO",L12)))</formula>
    </cfRule>
  </conditionalFormatting>
  <conditionalFormatting sqref="P49 P59 P80 P110 P113 P115 P122:P123 P131 P184 P227 P235 P240 P267 P280 P293 P310 P343:P344 P357 P403 P416 P433 P436:P438">
    <cfRule type="containsText" dxfId="439" priority="441" operator="containsText" text="MUY ALTO">
      <formula>NOT(ISERROR(SEARCH("MUY ALTO",P49)))</formula>
    </cfRule>
    <cfRule type="containsText" dxfId="438" priority="442" operator="containsText" text="ALTO">
      <formula>NOT(ISERROR(SEARCH("ALTO",P49)))</formula>
    </cfRule>
    <cfRule type="containsText" dxfId="437" priority="443" operator="containsText" text="MEDIO">
      <formula>NOT(ISERROR(SEARCH("MEDIO",P49)))</formula>
    </cfRule>
    <cfRule type="containsText" dxfId="436" priority="444" operator="containsText" text="BAJO">
      <formula>NOT(ISERROR(SEARCH("BAJO",P49)))</formula>
    </cfRule>
    <cfRule type="containsText" dxfId="435" priority="445" operator="containsText" text="MUY BAJO">
      <formula>NOT(ISERROR(SEARCH("MUY BAJO",P49)))</formula>
    </cfRule>
  </conditionalFormatting>
  <conditionalFormatting sqref="P12 P29 P35 P39 P48:P49 P59 P80 P110 P113 P115 P122:P123 P131 P184 P227 P235 P240 P267 P280 P293 P310 P343:P344 P357 P403 P416 P433 P436:P438">
    <cfRule type="containsText" dxfId="434" priority="439" operator="containsText" text="BAJO">
      <formula>NOT(ISERROR(SEARCH("BAJO",P12)))</formula>
    </cfRule>
  </conditionalFormatting>
  <conditionalFormatting sqref="P12 P29 P35 P39 P48:P49 P59 P80 P110 P113 P115 P122:P123 P131 P184 P227 P235 P240 P267 P280 P293 P310 P343:P344 P357 P403 P416 P433 P436:P438">
    <cfRule type="containsText" dxfId="433" priority="434" operator="containsText" text="MUY BAJO">
      <formula>NOT(ISERROR(SEARCH("MUY BAJO",P12)))</formula>
    </cfRule>
    <cfRule type="containsText" dxfId="432" priority="435" operator="containsText" text="MUY ALTO">
      <formula>NOT(ISERROR(SEARCH("MUY ALTO",P12)))</formula>
    </cfRule>
    <cfRule type="containsText" dxfId="431" priority="436" operator="containsText" text="ALTO">
      <formula>NOT(ISERROR(SEARCH("ALTO",P12)))</formula>
    </cfRule>
    <cfRule type="containsText" dxfId="430" priority="437" operator="containsText" text="MEDIO">
      <formula>NOT(ISERROR(SEARCH("MEDIO",P12)))</formula>
    </cfRule>
    <cfRule type="containsText" dxfId="429" priority="440" operator="containsText" text="BAJO">
      <formula>NOT(ISERROR(SEARCH("BAJO",P12)))</formula>
    </cfRule>
  </conditionalFormatting>
  <conditionalFormatting sqref="P35 P39 P48:P49 P59 P80 P110 P113 P115 P122:P123 P131 P184 P227 P235 P240 P267 P280 P293 P310 P343:P344 P357 P403 P416 P433 P436:P438">
    <cfRule type="containsText" dxfId="428" priority="438" operator="containsText" text="BAJO">
      <formula>NOT(ISERROR(SEARCH("BAJO",P35)))</formula>
    </cfRule>
  </conditionalFormatting>
  <conditionalFormatting sqref="P240">
    <cfRule type="containsText" dxfId="427" priority="432" operator="containsText" text="MEDIO">
      <formula>NOT(ISERROR(SEARCH("MEDIO",P240)))</formula>
    </cfRule>
    <cfRule type="containsText" dxfId="426" priority="433" operator="containsText" text="BAJO">
      <formula>NOT(ISERROR(SEARCH("BAJO",P240)))</formula>
    </cfRule>
  </conditionalFormatting>
  <conditionalFormatting sqref="P11">
    <cfRule type="containsText" dxfId="425" priority="412" operator="containsText" text="MUY BAJO">
      <formula>NOT(ISERROR(SEARCH("MUY BAJO",P11)))</formula>
    </cfRule>
    <cfRule type="containsText" dxfId="424" priority="413" operator="containsText" text="MUY ALTO">
      <formula>NOT(ISERROR(SEARCH("MUY ALTO",P11)))</formula>
    </cfRule>
    <cfRule type="containsText" dxfId="423" priority="414" operator="containsText" text="ALTO">
      <formula>NOT(ISERROR(SEARCH("ALTO",P11)))</formula>
    </cfRule>
    <cfRule type="containsText" dxfId="422" priority="415" operator="containsText" text="MEDIO">
      <formula>NOT(ISERROR(SEARCH("MEDIO",P11)))</formula>
    </cfRule>
    <cfRule type="containsText" dxfId="421" priority="416" operator="containsText" text="BAJO">
      <formula>NOT(ISERROR(SEARCH("BAJO",P11)))</formula>
    </cfRule>
  </conditionalFormatting>
  <conditionalFormatting sqref="N11">
    <cfRule type="containsText" dxfId="420" priority="422" operator="containsText" text="MUY BAJO">
      <formula>NOT(ISERROR(SEARCH("MUY BAJO",N11)))</formula>
    </cfRule>
    <cfRule type="containsText" dxfId="419" priority="423" operator="containsText" text="MUY ALTO">
      <formula>NOT(ISERROR(SEARCH("MUY ALTO",N11)))</formula>
    </cfRule>
    <cfRule type="containsText" dxfId="418" priority="424" operator="containsText" text="ALTO">
      <formula>NOT(ISERROR(SEARCH("ALTO",N11)))</formula>
    </cfRule>
    <cfRule type="containsText" dxfId="417" priority="425" operator="containsText" text="MEDIO">
      <formula>NOT(ISERROR(SEARCH("MEDIO",N11)))</formula>
    </cfRule>
    <cfRule type="containsText" dxfId="416" priority="426" operator="containsText" text="BAJO">
      <formula>NOT(ISERROR(SEARCH("BAJO",N11)))</formula>
    </cfRule>
  </conditionalFormatting>
  <conditionalFormatting sqref="L11">
    <cfRule type="containsText" dxfId="415" priority="417" operator="containsText" text="MUY BAJO">
      <formula>NOT(ISERROR(SEARCH("MUY BAJO",L11)))</formula>
    </cfRule>
    <cfRule type="containsText" dxfId="414" priority="418" operator="containsText" text="MUY ALTO">
      <formula>NOT(ISERROR(SEARCH("MUY ALTO",L11)))</formula>
    </cfRule>
    <cfRule type="containsText" dxfId="413" priority="419" operator="containsText" text="ALTO">
      <formula>NOT(ISERROR(SEARCH("ALTO",L11)))</formula>
    </cfRule>
    <cfRule type="containsText" dxfId="412" priority="420" operator="containsText" text="MEDIO">
      <formula>NOT(ISERROR(SEARCH("MEDIO",L11)))</formula>
    </cfRule>
    <cfRule type="containsText" dxfId="411" priority="421" operator="containsText" text="BAJO">
      <formula>NOT(ISERROR(SEARCH("BAJO",L11)))</formula>
    </cfRule>
  </conditionalFormatting>
  <conditionalFormatting sqref="P13:P28">
    <cfRule type="containsText" dxfId="410" priority="397" operator="containsText" text="MUY BAJO">
      <formula>NOT(ISERROR(SEARCH("MUY BAJO",P13)))</formula>
    </cfRule>
    <cfRule type="containsText" dxfId="409" priority="398" operator="containsText" text="MUY ALTO">
      <formula>NOT(ISERROR(SEARCH("MUY ALTO",P13)))</formula>
    </cfRule>
    <cfRule type="containsText" dxfId="408" priority="399" operator="containsText" text="ALTO">
      <formula>NOT(ISERROR(SEARCH("ALTO",P13)))</formula>
    </cfRule>
    <cfRule type="containsText" dxfId="407" priority="400" operator="containsText" text="MEDIO">
      <formula>NOT(ISERROR(SEARCH("MEDIO",P13)))</formula>
    </cfRule>
    <cfRule type="containsText" dxfId="406" priority="401" operator="containsText" text="BAJO">
      <formula>NOT(ISERROR(SEARCH("BAJO",P13)))</formula>
    </cfRule>
  </conditionalFormatting>
  <conditionalFormatting sqref="N13:N28">
    <cfRule type="containsText" dxfId="405" priority="407" operator="containsText" text="MUY BAJO">
      <formula>NOT(ISERROR(SEARCH("MUY BAJO",N13)))</formula>
    </cfRule>
    <cfRule type="containsText" dxfId="404" priority="408" operator="containsText" text="MUY ALTO">
      <formula>NOT(ISERROR(SEARCH("MUY ALTO",N13)))</formula>
    </cfRule>
    <cfRule type="containsText" dxfId="403" priority="409" operator="containsText" text="ALTO">
      <formula>NOT(ISERROR(SEARCH("ALTO",N13)))</formula>
    </cfRule>
    <cfRule type="containsText" dxfId="402" priority="410" operator="containsText" text="MEDIO">
      <formula>NOT(ISERROR(SEARCH("MEDIO",N13)))</formula>
    </cfRule>
    <cfRule type="containsText" dxfId="401" priority="411" operator="containsText" text="BAJO">
      <formula>NOT(ISERROR(SEARCH("BAJO",N13)))</formula>
    </cfRule>
  </conditionalFormatting>
  <conditionalFormatting sqref="L13:L28">
    <cfRule type="containsText" dxfId="400" priority="402" operator="containsText" text="MUY BAJO">
      <formula>NOT(ISERROR(SEARCH("MUY BAJO",L13)))</formula>
    </cfRule>
    <cfRule type="containsText" dxfId="399" priority="403" operator="containsText" text="MUY ALTO">
      <formula>NOT(ISERROR(SEARCH("MUY ALTO",L13)))</formula>
    </cfRule>
    <cfRule type="containsText" dxfId="398" priority="404" operator="containsText" text="ALTO">
      <formula>NOT(ISERROR(SEARCH("ALTO",L13)))</formula>
    </cfRule>
    <cfRule type="containsText" dxfId="397" priority="405" operator="containsText" text="MEDIO">
      <formula>NOT(ISERROR(SEARCH("MEDIO",L13)))</formula>
    </cfRule>
    <cfRule type="containsText" dxfId="396" priority="406" operator="containsText" text="BAJO">
      <formula>NOT(ISERROR(SEARCH("BAJO",L13)))</formula>
    </cfRule>
  </conditionalFormatting>
  <conditionalFormatting sqref="P30:P34">
    <cfRule type="containsText" dxfId="395" priority="382" operator="containsText" text="MUY BAJO">
      <formula>NOT(ISERROR(SEARCH("MUY BAJO",P30)))</formula>
    </cfRule>
    <cfRule type="containsText" dxfId="394" priority="383" operator="containsText" text="MUY ALTO">
      <formula>NOT(ISERROR(SEARCH("MUY ALTO",P30)))</formula>
    </cfRule>
    <cfRule type="containsText" dxfId="393" priority="384" operator="containsText" text="ALTO">
      <formula>NOT(ISERROR(SEARCH("ALTO",P30)))</formula>
    </cfRule>
    <cfRule type="containsText" dxfId="392" priority="385" operator="containsText" text="MEDIO">
      <formula>NOT(ISERROR(SEARCH("MEDIO",P30)))</formula>
    </cfRule>
    <cfRule type="containsText" dxfId="391" priority="386" operator="containsText" text="BAJO">
      <formula>NOT(ISERROR(SEARCH("BAJO",P30)))</formula>
    </cfRule>
  </conditionalFormatting>
  <conditionalFormatting sqref="N30:N34">
    <cfRule type="containsText" dxfId="390" priority="392" operator="containsText" text="MUY BAJO">
      <formula>NOT(ISERROR(SEARCH("MUY BAJO",N30)))</formula>
    </cfRule>
    <cfRule type="containsText" dxfId="389" priority="393" operator="containsText" text="MUY ALTO">
      <formula>NOT(ISERROR(SEARCH("MUY ALTO",N30)))</formula>
    </cfRule>
    <cfRule type="containsText" dxfId="388" priority="394" operator="containsText" text="ALTO">
      <formula>NOT(ISERROR(SEARCH("ALTO",N30)))</formula>
    </cfRule>
    <cfRule type="containsText" dxfId="387" priority="395" operator="containsText" text="MEDIO">
      <formula>NOT(ISERROR(SEARCH("MEDIO",N30)))</formula>
    </cfRule>
    <cfRule type="containsText" dxfId="386" priority="396" operator="containsText" text="BAJO">
      <formula>NOT(ISERROR(SEARCH("BAJO",N30)))</formula>
    </cfRule>
  </conditionalFormatting>
  <conditionalFormatting sqref="L30:L34">
    <cfRule type="containsText" dxfId="385" priority="387" operator="containsText" text="MUY BAJO">
      <formula>NOT(ISERROR(SEARCH("MUY BAJO",L30)))</formula>
    </cfRule>
    <cfRule type="containsText" dxfId="384" priority="388" operator="containsText" text="MUY ALTO">
      <formula>NOT(ISERROR(SEARCH("MUY ALTO",L30)))</formula>
    </cfRule>
    <cfRule type="containsText" dxfId="383" priority="389" operator="containsText" text="ALTO">
      <formula>NOT(ISERROR(SEARCH("ALTO",L30)))</formula>
    </cfRule>
    <cfRule type="containsText" dxfId="382" priority="390" operator="containsText" text="MEDIO">
      <formula>NOT(ISERROR(SEARCH("MEDIO",L30)))</formula>
    </cfRule>
    <cfRule type="containsText" dxfId="381" priority="391" operator="containsText" text="BAJO">
      <formula>NOT(ISERROR(SEARCH("BAJO",L30)))</formula>
    </cfRule>
  </conditionalFormatting>
  <conditionalFormatting sqref="P36:P38">
    <cfRule type="containsText" dxfId="380" priority="367" operator="containsText" text="MUY BAJO">
      <formula>NOT(ISERROR(SEARCH("MUY BAJO",P36)))</formula>
    </cfRule>
    <cfRule type="containsText" dxfId="379" priority="368" operator="containsText" text="MUY ALTO">
      <formula>NOT(ISERROR(SEARCH("MUY ALTO",P36)))</formula>
    </cfRule>
    <cfRule type="containsText" dxfId="378" priority="369" operator="containsText" text="ALTO">
      <formula>NOT(ISERROR(SEARCH("ALTO",P36)))</formula>
    </cfRule>
    <cfRule type="containsText" dxfId="377" priority="370" operator="containsText" text="MEDIO">
      <formula>NOT(ISERROR(SEARCH("MEDIO",P36)))</formula>
    </cfRule>
    <cfRule type="containsText" dxfId="376" priority="371" operator="containsText" text="BAJO">
      <formula>NOT(ISERROR(SEARCH("BAJO",P36)))</formula>
    </cfRule>
  </conditionalFormatting>
  <conditionalFormatting sqref="N36:N38">
    <cfRule type="containsText" dxfId="375" priority="377" operator="containsText" text="MUY BAJO">
      <formula>NOT(ISERROR(SEARCH("MUY BAJO",N36)))</formula>
    </cfRule>
    <cfRule type="containsText" dxfId="374" priority="378" operator="containsText" text="MUY ALTO">
      <formula>NOT(ISERROR(SEARCH("MUY ALTO",N36)))</formula>
    </cfRule>
    <cfRule type="containsText" dxfId="373" priority="379" operator="containsText" text="ALTO">
      <formula>NOT(ISERROR(SEARCH("ALTO",N36)))</formula>
    </cfRule>
    <cfRule type="containsText" dxfId="372" priority="380" operator="containsText" text="MEDIO">
      <formula>NOT(ISERROR(SEARCH("MEDIO",N36)))</formula>
    </cfRule>
    <cfRule type="containsText" dxfId="371" priority="381" operator="containsText" text="BAJO">
      <formula>NOT(ISERROR(SEARCH("BAJO",N36)))</formula>
    </cfRule>
  </conditionalFormatting>
  <conditionalFormatting sqref="L36:L38">
    <cfRule type="containsText" dxfId="370" priority="372" operator="containsText" text="MUY BAJO">
      <formula>NOT(ISERROR(SEARCH("MUY BAJO",L36)))</formula>
    </cfRule>
    <cfRule type="containsText" dxfId="369" priority="373" operator="containsText" text="MUY ALTO">
      <formula>NOT(ISERROR(SEARCH("MUY ALTO",L36)))</formula>
    </cfRule>
    <cfRule type="containsText" dxfId="368" priority="374" operator="containsText" text="ALTO">
      <formula>NOT(ISERROR(SEARCH("ALTO",L36)))</formula>
    </cfRule>
    <cfRule type="containsText" dxfId="367" priority="375" operator="containsText" text="MEDIO">
      <formula>NOT(ISERROR(SEARCH("MEDIO",L36)))</formula>
    </cfRule>
    <cfRule type="containsText" dxfId="366" priority="376" operator="containsText" text="BAJO">
      <formula>NOT(ISERROR(SEARCH("BAJO",L36)))</formula>
    </cfRule>
  </conditionalFormatting>
  <conditionalFormatting sqref="P40 P42:P47">
    <cfRule type="containsText" dxfId="365" priority="352" operator="containsText" text="MUY BAJO">
      <formula>NOT(ISERROR(SEARCH("MUY BAJO",P40)))</formula>
    </cfRule>
    <cfRule type="containsText" dxfId="364" priority="353" operator="containsText" text="MUY ALTO">
      <formula>NOT(ISERROR(SEARCH("MUY ALTO",P40)))</formula>
    </cfRule>
    <cfRule type="containsText" dxfId="363" priority="354" operator="containsText" text="ALTO">
      <formula>NOT(ISERROR(SEARCH("ALTO",P40)))</formula>
    </cfRule>
    <cfRule type="containsText" dxfId="362" priority="355" operator="containsText" text="MEDIO">
      <formula>NOT(ISERROR(SEARCH("MEDIO",P40)))</formula>
    </cfRule>
    <cfRule type="containsText" dxfId="361" priority="356" operator="containsText" text="BAJO">
      <formula>NOT(ISERROR(SEARCH("BAJO",P40)))</formula>
    </cfRule>
  </conditionalFormatting>
  <conditionalFormatting sqref="N40 N42:N47">
    <cfRule type="containsText" dxfId="360" priority="362" operator="containsText" text="MUY BAJO">
      <formula>NOT(ISERROR(SEARCH("MUY BAJO",N40)))</formula>
    </cfRule>
    <cfRule type="containsText" dxfId="359" priority="363" operator="containsText" text="MUY ALTO">
      <formula>NOT(ISERROR(SEARCH("MUY ALTO",N40)))</formula>
    </cfRule>
    <cfRule type="containsText" dxfId="358" priority="364" operator="containsText" text="ALTO">
      <formula>NOT(ISERROR(SEARCH("ALTO",N40)))</formula>
    </cfRule>
    <cfRule type="containsText" dxfId="357" priority="365" operator="containsText" text="MEDIO">
      <formula>NOT(ISERROR(SEARCH("MEDIO",N40)))</formula>
    </cfRule>
    <cfRule type="containsText" dxfId="356" priority="366" operator="containsText" text="BAJO">
      <formula>NOT(ISERROR(SEARCH("BAJO",N40)))</formula>
    </cfRule>
  </conditionalFormatting>
  <conditionalFormatting sqref="L40 L42:L47">
    <cfRule type="containsText" dxfId="355" priority="357" operator="containsText" text="MUY BAJO">
      <formula>NOT(ISERROR(SEARCH("MUY BAJO",L40)))</formula>
    </cfRule>
    <cfRule type="containsText" dxfId="354" priority="358" operator="containsText" text="MUY ALTO">
      <formula>NOT(ISERROR(SEARCH("MUY ALTO",L40)))</formula>
    </cfRule>
    <cfRule type="containsText" dxfId="353" priority="359" operator="containsText" text="ALTO">
      <formula>NOT(ISERROR(SEARCH("ALTO",L40)))</formula>
    </cfRule>
    <cfRule type="containsText" dxfId="352" priority="360" operator="containsText" text="MEDIO">
      <formula>NOT(ISERROR(SEARCH("MEDIO",L40)))</formula>
    </cfRule>
    <cfRule type="containsText" dxfId="351" priority="361" operator="containsText" text="BAJO">
      <formula>NOT(ISERROR(SEARCH("BAJO",L40)))</formula>
    </cfRule>
  </conditionalFormatting>
  <conditionalFormatting sqref="P50:P58">
    <cfRule type="containsText" dxfId="350" priority="337" operator="containsText" text="MUY BAJO">
      <formula>NOT(ISERROR(SEARCH("MUY BAJO",P50)))</formula>
    </cfRule>
    <cfRule type="containsText" dxfId="349" priority="338" operator="containsText" text="MUY ALTO">
      <formula>NOT(ISERROR(SEARCH("MUY ALTO",P50)))</formula>
    </cfRule>
    <cfRule type="containsText" dxfId="348" priority="339" operator="containsText" text="ALTO">
      <formula>NOT(ISERROR(SEARCH("ALTO",P50)))</formula>
    </cfRule>
    <cfRule type="containsText" dxfId="347" priority="340" operator="containsText" text="MEDIO">
      <formula>NOT(ISERROR(SEARCH("MEDIO",P50)))</formula>
    </cfRule>
    <cfRule type="containsText" dxfId="346" priority="341" operator="containsText" text="BAJO">
      <formula>NOT(ISERROR(SEARCH("BAJO",P50)))</formula>
    </cfRule>
  </conditionalFormatting>
  <conditionalFormatting sqref="N50:N58">
    <cfRule type="containsText" dxfId="345" priority="347" operator="containsText" text="MUY BAJO">
      <formula>NOT(ISERROR(SEARCH("MUY BAJO",N50)))</formula>
    </cfRule>
    <cfRule type="containsText" dxfId="344" priority="348" operator="containsText" text="MUY ALTO">
      <formula>NOT(ISERROR(SEARCH("MUY ALTO",N50)))</formula>
    </cfRule>
    <cfRule type="containsText" dxfId="343" priority="349" operator="containsText" text="ALTO">
      <formula>NOT(ISERROR(SEARCH("ALTO",N50)))</formula>
    </cfRule>
    <cfRule type="containsText" dxfId="342" priority="350" operator="containsText" text="MEDIO">
      <formula>NOT(ISERROR(SEARCH("MEDIO",N50)))</formula>
    </cfRule>
    <cfRule type="containsText" dxfId="341" priority="351" operator="containsText" text="BAJO">
      <formula>NOT(ISERROR(SEARCH("BAJO",N50)))</formula>
    </cfRule>
  </conditionalFormatting>
  <conditionalFormatting sqref="L50:L58">
    <cfRule type="containsText" dxfId="340" priority="342" operator="containsText" text="MUY BAJO">
      <formula>NOT(ISERROR(SEARCH("MUY BAJO",L50)))</formula>
    </cfRule>
    <cfRule type="containsText" dxfId="339" priority="343" operator="containsText" text="MUY ALTO">
      <formula>NOT(ISERROR(SEARCH("MUY ALTO",L50)))</formula>
    </cfRule>
    <cfRule type="containsText" dxfId="338" priority="344" operator="containsText" text="ALTO">
      <formula>NOT(ISERROR(SEARCH("ALTO",L50)))</formula>
    </cfRule>
    <cfRule type="containsText" dxfId="337" priority="345" operator="containsText" text="MEDIO">
      <formula>NOT(ISERROR(SEARCH("MEDIO",L50)))</formula>
    </cfRule>
    <cfRule type="containsText" dxfId="336" priority="346" operator="containsText" text="BAJO">
      <formula>NOT(ISERROR(SEARCH("BAJO",L50)))</formula>
    </cfRule>
  </conditionalFormatting>
  <conditionalFormatting sqref="P60:P79">
    <cfRule type="containsText" dxfId="335" priority="322" operator="containsText" text="MUY BAJO">
      <formula>NOT(ISERROR(SEARCH("MUY BAJO",P60)))</formula>
    </cfRule>
    <cfRule type="containsText" dxfId="334" priority="323" operator="containsText" text="MUY ALTO">
      <formula>NOT(ISERROR(SEARCH("MUY ALTO",P60)))</formula>
    </cfRule>
    <cfRule type="containsText" dxfId="333" priority="324" operator="containsText" text="ALTO">
      <formula>NOT(ISERROR(SEARCH("ALTO",P60)))</formula>
    </cfRule>
    <cfRule type="containsText" dxfId="332" priority="325" operator="containsText" text="MEDIO">
      <formula>NOT(ISERROR(SEARCH("MEDIO",P60)))</formula>
    </cfRule>
    <cfRule type="containsText" dxfId="331" priority="326" operator="containsText" text="BAJO">
      <formula>NOT(ISERROR(SEARCH("BAJO",P60)))</formula>
    </cfRule>
  </conditionalFormatting>
  <conditionalFormatting sqref="N60:N79">
    <cfRule type="containsText" dxfId="330" priority="332" operator="containsText" text="MUY BAJO">
      <formula>NOT(ISERROR(SEARCH("MUY BAJO",N60)))</formula>
    </cfRule>
    <cfRule type="containsText" dxfId="329" priority="333" operator="containsText" text="MUY ALTO">
      <formula>NOT(ISERROR(SEARCH("MUY ALTO",N60)))</formula>
    </cfRule>
    <cfRule type="containsText" dxfId="328" priority="334" operator="containsText" text="ALTO">
      <formula>NOT(ISERROR(SEARCH("ALTO",N60)))</formula>
    </cfRule>
    <cfRule type="containsText" dxfId="327" priority="335" operator="containsText" text="MEDIO">
      <formula>NOT(ISERROR(SEARCH("MEDIO",N60)))</formula>
    </cfRule>
    <cfRule type="containsText" dxfId="326" priority="336" operator="containsText" text="BAJO">
      <formula>NOT(ISERROR(SEARCH("BAJO",N60)))</formula>
    </cfRule>
  </conditionalFormatting>
  <conditionalFormatting sqref="L60:L79">
    <cfRule type="containsText" dxfId="325" priority="327" operator="containsText" text="MUY BAJO">
      <formula>NOT(ISERROR(SEARCH("MUY BAJO",L60)))</formula>
    </cfRule>
    <cfRule type="containsText" dxfId="324" priority="328" operator="containsText" text="MUY ALTO">
      <formula>NOT(ISERROR(SEARCH("MUY ALTO",L60)))</formula>
    </cfRule>
    <cfRule type="containsText" dxfId="323" priority="329" operator="containsText" text="ALTO">
      <formula>NOT(ISERROR(SEARCH("ALTO",L60)))</formula>
    </cfRule>
    <cfRule type="containsText" dxfId="322" priority="330" operator="containsText" text="MEDIO">
      <formula>NOT(ISERROR(SEARCH("MEDIO",L60)))</formula>
    </cfRule>
    <cfRule type="containsText" dxfId="321" priority="331" operator="containsText" text="BAJO">
      <formula>NOT(ISERROR(SEARCH("BAJO",L60)))</formula>
    </cfRule>
  </conditionalFormatting>
  <conditionalFormatting sqref="P81:P109">
    <cfRule type="containsText" dxfId="320" priority="307" operator="containsText" text="MUY BAJO">
      <formula>NOT(ISERROR(SEARCH("MUY BAJO",P81)))</formula>
    </cfRule>
    <cfRule type="containsText" dxfId="319" priority="308" operator="containsText" text="MUY ALTO">
      <formula>NOT(ISERROR(SEARCH("MUY ALTO",P81)))</formula>
    </cfRule>
    <cfRule type="containsText" dxfId="318" priority="309" operator="containsText" text="ALTO">
      <formula>NOT(ISERROR(SEARCH("ALTO",P81)))</formula>
    </cfRule>
    <cfRule type="containsText" dxfId="317" priority="310" operator="containsText" text="MEDIO">
      <formula>NOT(ISERROR(SEARCH("MEDIO",P81)))</formula>
    </cfRule>
    <cfRule type="containsText" dxfId="316" priority="311" operator="containsText" text="BAJO">
      <formula>NOT(ISERROR(SEARCH("BAJO",P81)))</formula>
    </cfRule>
  </conditionalFormatting>
  <conditionalFormatting sqref="N81:N109">
    <cfRule type="containsText" dxfId="315" priority="317" operator="containsText" text="MUY BAJO">
      <formula>NOT(ISERROR(SEARCH("MUY BAJO",N81)))</formula>
    </cfRule>
    <cfRule type="containsText" dxfId="314" priority="318" operator="containsText" text="MUY ALTO">
      <formula>NOT(ISERROR(SEARCH("MUY ALTO",N81)))</formula>
    </cfRule>
    <cfRule type="containsText" dxfId="313" priority="319" operator="containsText" text="ALTO">
      <formula>NOT(ISERROR(SEARCH("ALTO",N81)))</formula>
    </cfRule>
    <cfRule type="containsText" dxfId="312" priority="320" operator="containsText" text="MEDIO">
      <formula>NOT(ISERROR(SEARCH("MEDIO",N81)))</formula>
    </cfRule>
    <cfRule type="containsText" dxfId="311" priority="321" operator="containsText" text="BAJO">
      <formula>NOT(ISERROR(SEARCH("BAJO",N81)))</formula>
    </cfRule>
  </conditionalFormatting>
  <conditionalFormatting sqref="L81:L109">
    <cfRule type="containsText" dxfId="310" priority="312" operator="containsText" text="MUY BAJO">
      <formula>NOT(ISERROR(SEARCH("MUY BAJO",L81)))</formula>
    </cfRule>
    <cfRule type="containsText" dxfId="309" priority="313" operator="containsText" text="MUY ALTO">
      <formula>NOT(ISERROR(SEARCH("MUY ALTO",L81)))</formula>
    </cfRule>
    <cfRule type="containsText" dxfId="308" priority="314" operator="containsText" text="ALTO">
      <formula>NOT(ISERROR(SEARCH("ALTO",L81)))</formula>
    </cfRule>
    <cfRule type="containsText" dxfId="307" priority="315" operator="containsText" text="MEDIO">
      <formula>NOT(ISERROR(SEARCH("MEDIO",L81)))</formula>
    </cfRule>
    <cfRule type="containsText" dxfId="306" priority="316" operator="containsText" text="BAJO">
      <formula>NOT(ISERROR(SEARCH("BAJO",L81)))</formula>
    </cfRule>
  </conditionalFormatting>
  <conditionalFormatting sqref="P111:P112">
    <cfRule type="containsText" dxfId="305" priority="292" operator="containsText" text="MUY BAJO">
      <formula>NOT(ISERROR(SEARCH("MUY BAJO",P111)))</formula>
    </cfRule>
    <cfRule type="containsText" dxfId="304" priority="293" operator="containsText" text="MUY ALTO">
      <formula>NOT(ISERROR(SEARCH("MUY ALTO",P111)))</formula>
    </cfRule>
    <cfRule type="containsText" dxfId="303" priority="294" operator="containsText" text="ALTO">
      <formula>NOT(ISERROR(SEARCH("ALTO",P111)))</formula>
    </cfRule>
    <cfRule type="containsText" dxfId="302" priority="295" operator="containsText" text="MEDIO">
      <formula>NOT(ISERROR(SEARCH("MEDIO",P111)))</formula>
    </cfRule>
    <cfRule type="containsText" dxfId="301" priority="296" operator="containsText" text="BAJO">
      <formula>NOT(ISERROR(SEARCH("BAJO",P111)))</formula>
    </cfRule>
  </conditionalFormatting>
  <conditionalFormatting sqref="N111:N112">
    <cfRule type="containsText" dxfId="300" priority="302" operator="containsText" text="MUY BAJO">
      <formula>NOT(ISERROR(SEARCH("MUY BAJO",N111)))</formula>
    </cfRule>
    <cfRule type="containsText" dxfId="299" priority="303" operator="containsText" text="MUY ALTO">
      <formula>NOT(ISERROR(SEARCH("MUY ALTO",N111)))</formula>
    </cfRule>
    <cfRule type="containsText" dxfId="298" priority="304" operator="containsText" text="ALTO">
      <formula>NOT(ISERROR(SEARCH("ALTO",N111)))</formula>
    </cfRule>
    <cfRule type="containsText" dxfId="297" priority="305" operator="containsText" text="MEDIO">
      <formula>NOT(ISERROR(SEARCH("MEDIO",N111)))</formula>
    </cfRule>
    <cfRule type="containsText" dxfId="296" priority="306" operator="containsText" text="BAJO">
      <formula>NOT(ISERROR(SEARCH("BAJO",N111)))</formula>
    </cfRule>
  </conditionalFormatting>
  <conditionalFormatting sqref="L111:L112">
    <cfRule type="containsText" dxfId="295" priority="297" operator="containsText" text="MUY BAJO">
      <formula>NOT(ISERROR(SEARCH("MUY BAJO",L111)))</formula>
    </cfRule>
    <cfRule type="containsText" dxfId="294" priority="298" operator="containsText" text="MUY ALTO">
      <formula>NOT(ISERROR(SEARCH("MUY ALTO",L111)))</formula>
    </cfRule>
    <cfRule type="containsText" dxfId="293" priority="299" operator="containsText" text="ALTO">
      <formula>NOT(ISERROR(SEARCH("ALTO",L111)))</formula>
    </cfRule>
    <cfRule type="containsText" dxfId="292" priority="300" operator="containsText" text="MEDIO">
      <formula>NOT(ISERROR(SEARCH("MEDIO",L111)))</formula>
    </cfRule>
    <cfRule type="containsText" dxfId="291" priority="301" operator="containsText" text="BAJO">
      <formula>NOT(ISERROR(SEARCH("BAJO",L111)))</formula>
    </cfRule>
  </conditionalFormatting>
  <conditionalFormatting sqref="P114">
    <cfRule type="containsText" dxfId="290" priority="277" operator="containsText" text="MUY BAJO">
      <formula>NOT(ISERROR(SEARCH("MUY BAJO",P114)))</formula>
    </cfRule>
    <cfRule type="containsText" dxfId="289" priority="278" operator="containsText" text="MUY ALTO">
      <formula>NOT(ISERROR(SEARCH("MUY ALTO",P114)))</formula>
    </cfRule>
    <cfRule type="containsText" dxfId="288" priority="279" operator="containsText" text="ALTO">
      <formula>NOT(ISERROR(SEARCH("ALTO",P114)))</formula>
    </cfRule>
    <cfRule type="containsText" dxfId="287" priority="280" operator="containsText" text="MEDIO">
      <formula>NOT(ISERROR(SEARCH("MEDIO",P114)))</formula>
    </cfRule>
    <cfRule type="containsText" dxfId="286" priority="281" operator="containsText" text="BAJO">
      <formula>NOT(ISERROR(SEARCH("BAJO",P114)))</formula>
    </cfRule>
  </conditionalFormatting>
  <conditionalFormatting sqref="N114">
    <cfRule type="containsText" dxfId="285" priority="287" operator="containsText" text="MUY BAJO">
      <formula>NOT(ISERROR(SEARCH("MUY BAJO",N114)))</formula>
    </cfRule>
    <cfRule type="containsText" dxfId="284" priority="288" operator="containsText" text="MUY ALTO">
      <formula>NOT(ISERROR(SEARCH("MUY ALTO",N114)))</formula>
    </cfRule>
    <cfRule type="containsText" dxfId="283" priority="289" operator="containsText" text="ALTO">
      <formula>NOT(ISERROR(SEARCH("ALTO",N114)))</formula>
    </cfRule>
    <cfRule type="containsText" dxfId="282" priority="290" operator="containsText" text="MEDIO">
      <formula>NOT(ISERROR(SEARCH("MEDIO",N114)))</formula>
    </cfRule>
    <cfRule type="containsText" dxfId="281" priority="291" operator="containsText" text="BAJO">
      <formula>NOT(ISERROR(SEARCH("BAJO",N114)))</formula>
    </cfRule>
  </conditionalFormatting>
  <conditionalFormatting sqref="L114">
    <cfRule type="containsText" dxfId="280" priority="282" operator="containsText" text="MUY BAJO">
      <formula>NOT(ISERROR(SEARCH("MUY BAJO",L114)))</formula>
    </cfRule>
    <cfRule type="containsText" dxfId="279" priority="283" operator="containsText" text="MUY ALTO">
      <formula>NOT(ISERROR(SEARCH("MUY ALTO",L114)))</formula>
    </cfRule>
    <cfRule type="containsText" dxfId="278" priority="284" operator="containsText" text="ALTO">
      <formula>NOT(ISERROR(SEARCH("ALTO",L114)))</formula>
    </cfRule>
    <cfRule type="containsText" dxfId="277" priority="285" operator="containsText" text="MEDIO">
      <formula>NOT(ISERROR(SEARCH("MEDIO",L114)))</formula>
    </cfRule>
    <cfRule type="containsText" dxfId="276" priority="286" operator="containsText" text="BAJO">
      <formula>NOT(ISERROR(SEARCH("BAJO",L114)))</formula>
    </cfRule>
  </conditionalFormatting>
  <conditionalFormatting sqref="P116:P121">
    <cfRule type="containsText" dxfId="275" priority="262" operator="containsText" text="MUY BAJO">
      <formula>NOT(ISERROR(SEARCH("MUY BAJO",P116)))</formula>
    </cfRule>
    <cfRule type="containsText" dxfId="274" priority="263" operator="containsText" text="MUY ALTO">
      <formula>NOT(ISERROR(SEARCH("MUY ALTO",P116)))</formula>
    </cfRule>
    <cfRule type="containsText" dxfId="273" priority="264" operator="containsText" text="ALTO">
      <formula>NOT(ISERROR(SEARCH("ALTO",P116)))</formula>
    </cfRule>
    <cfRule type="containsText" dxfId="272" priority="265" operator="containsText" text="MEDIO">
      <formula>NOT(ISERROR(SEARCH("MEDIO",P116)))</formula>
    </cfRule>
    <cfRule type="containsText" dxfId="271" priority="266" operator="containsText" text="BAJO">
      <formula>NOT(ISERROR(SEARCH("BAJO",P116)))</formula>
    </cfRule>
  </conditionalFormatting>
  <conditionalFormatting sqref="N116:N121">
    <cfRule type="containsText" dxfId="270" priority="272" operator="containsText" text="MUY BAJO">
      <formula>NOT(ISERROR(SEARCH("MUY BAJO",N116)))</formula>
    </cfRule>
    <cfRule type="containsText" dxfId="269" priority="273" operator="containsText" text="MUY ALTO">
      <formula>NOT(ISERROR(SEARCH("MUY ALTO",N116)))</formula>
    </cfRule>
    <cfRule type="containsText" dxfId="268" priority="274" operator="containsText" text="ALTO">
      <formula>NOT(ISERROR(SEARCH("ALTO",N116)))</formula>
    </cfRule>
    <cfRule type="containsText" dxfId="267" priority="275" operator="containsText" text="MEDIO">
      <formula>NOT(ISERROR(SEARCH("MEDIO",N116)))</formula>
    </cfRule>
    <cfRule type="containsText" dxfId="266" priority="276" operator="containsText" text="BAJO">
      <formula>NOT(ISERROR(SEARCH("BAJO",N116)))</formula>
    </cfRule>
  </conditionalFormatting>
  <conditionalFormatting sqref="L116:L121">
    <cfRule type="containsText" dxfId="265" priority="267" operator="containsText" text="MUY BAJO">
      <formula>NOT(ISERROR(SEARCH("MUY BAJO",L116)))</formula>
    </cfRule>
    <cfRule type="containsText" dxfId="264" priority="268" operator="containsText" text="MUY ALTO">
      <formula>NOT(ISERROR(SEARCH("MUY ALTO",L116)))</formula>
    </cfRule>
    <cfRule type="containsText" dxfId="263" priority="269" operator="containsText" text="ALTO">
      <formula>NOT(ISERROR(SEARCH("ALTO",L116)))</formula>
    </cfRule>
    <cfRule type="containsText" dxfId="262" priority="270" operator="containsText" text="MEDIO">
      <formula>NOT(ISERROR(SEARCH("MEDIO",L116)))</formula>
    </cfRule>
    <cfRule type="containsText" dxfId="261" priority="271" operator="containsText" text="BAJO">
      <formula>NOT(ISERROR(SEARCH("BAJO",L116)))</formula>
    </cfRule>
  </conditionalFormatting>
  <conditionalFormatting sqref="P124:P130">
    <cfRule type="containsText" dxfId="260" priority="247" operator="containsText" text="MUY BAJO">
      <formula>NOT(ISERROR(SEARCH("MUY BAJO",P124)))</formula>
    </cfRule>
    <cfRule type="containsText" dxfId="259" priority="248" operator="containsText" text="MUY ALTO">
      <formula>NOT(ISERROR(SEARCH("MUY ALTO",P124)))</formula>
    </cfRule>
    <cfRule type="containsText" dxfId="258" priority="249" operator="containsText" text="ALTO">
      <formula>NOT(ISERROR(SEARCH("ALTO",P124)))</formula>
    </cfRule>
    <cfRule type="containsText" dxfId="257" priority="250" operator="containsText" text="MEDIO">
      <formula>NOT(ISERROR(SEARCH("MEDIO",P124)))</formula>
    </cfRule>
    <cfRule type="containsText" dxfId="256" priority="251" operator="containsText" text="BAJO">
      <formula>NOT(ISERROR(SEARCH("BAJO",P124)))</formula>
    </cfRule>
  </conditionalFormatting>
  <conditionalFormatting sqref="N124:N130">
    <cfRule type="containsText" dxfId="255" priority="257" operator="containsText" text="MUY BAJO">
      <formula>NOT(ISERROR(SEARCH("MUY BAJO",N124)))</formula>
    </cfRule>
    <cfRule type="containsText" dxfId="254" priority="258" operator="containsText" text="MUY ALTO">
      <formula>NOT(ISERROR(SEARCH("MUY ALTO",N124)))</formula>
    </cfRule>
    <cfRule type="containsText" dxfId="253" priority="259" operator="containsText" text="ALTO">
      <formula>NOT(ISERROR(SEARCH("ALTO",N124)))</formula>
    </cfRule>
    <cfRule type="containsText" dxfId="252" priority="260" operator="containsText" text="MEDIO">
      <formula>NOT(ISERROR(SEARCH("MEDIO",N124)))</formula>
    </cfRule>
    <cfRule type="containsText" dxfId="251" priority="261" operator="containsText" text="BAJO">
      <formula>NOT(ISERROR(SEARCH("BAJO",N124)))</formula>
    </cfRule>
  </conditionalFormatting>
  <conditionalFormatting sqref="L124:L130">
    <cfRule type="containsText" dxfId="250" priority="252" operator="containsText" text="MUY BAJO">
      <formula>NOT(ISERROR(SEARCH("MUY BAJO",L124)))</formula>
    </cfRule>
    <cfRule type="containsText" dxfId="249" priority="253" operator="containsText" text="MUY ALTO">
      <formula>NOT(ISERROR(SEARCH("MUY ALTO",L124)))</formula>
    </cfRule>
    <cfRule type="containsText" dxfId="248" priority="254" operator="containsText" text="ALTO">
      <formula>NOT(ISERROR(SEARCH("ALTO",L124)))</formula>
    </cfRule>
    <cfRule type="containsText" dxfId="247" priority="255" operator="containsText" text="MEDIO">
      <formula>NOT(ISERROR(SEARCH("MEDIO",L124)))</formula>
    </cfRule>
    <cfRule type="containsText" dxfId="246" priority="256" operator="containsText" text="BAJO">
      <formula>NOT(ISERROR(SEARCH("BAJO",L124)))</formula>
    </cfRule>
  </conditionalFormatting>
  <conditionalFormatting sqref="P132:P183">
    <cfRule type="containsText" dxfId="245" priority="232" operator="containsText" text="MUY BAJO">
      <formula>NOT(ISERROR(SEARCH("MUY BAJO",P132)))</formula>
    </cfRule>
    <cfRule type="containsText" dxfId="244" priority="233" operator="containsText" text="MUY ALTO">
      <formula>NOT(ISERROR(SEARCH("MUY ALTO",P132)))</formula>
    </cfRule>
    <cfRule type="containsText" dxfId="243" priority="234" operator="containsText" text="ALTO">
      <formula>NOT(ISERROR(SEARCH("ALTO",P132)))</formula>
    </cfRule>
    <cfRule type="containsText" dxfId="242" priority="235" operator="containsText" text="MEDIO">
      <formula>NOT(ISERROR(SEARCH("MEDIO",P132)))</formula>
    </cfRule>
    <cfRule type="containsText" dxfId="241" priority="236" operator="containsText" text="BAJO">
      <formula>NOT(ISERROR(SEARCH("BAJO",P132)))</formula>
    </cfRule>
  </conditionalFormatting>
  <conditionalFormatting sqref="N132:N183">
    <cfRule type="containsText" dxfId="240" priority="242" operator="containsText" text="MUY BAJO">
      <formula>NOT(ISERROR(SEARCH("MUY BAJO",N132)))</formula>
    </cfRule>
    <cfRule type="containsText" dxfId="239" priority="243" operator="containsText" text="MUY ALTO">
      <formula>NOT(ISERROR(SEARCH("MUY ALTO",N132)))</formula>
    </cfRule>
    <cfRule type="containsText" dxfId="238" priority="244" operator="containsText" text="ALTO">
      <formula>NOT(ISERROR(SEARCH("ALTO",N132)))</formula>
    </cfRule>
    <cfRule type="containsText" dxfId="237" priority="245" operator="containsText" text="MEDIO">
      <formula>NOT(ISERROR(SEARCH("MEDIO",N132)))</formula>
    </cfRule>
    <cfRule type="containsText" dxfId="236" priority="246" operator="containsText" text="BAJO">
      <formula>NOT(ISERROR(SEARCH("BAJO",N132)))</formula>
    </cfRule>
  </conditionalFormatting>
  <conditionalFormatting sqref="L132:L183">
    <cfRule type="containsText" dxfId="235" priority="237" operator="containsText" text="MUY BAJO">
      <formula>NOT(ISERROR(SEARCH("MUY BAJO",L132)))</formula>
    </cfRule>
    <cfRule type="containsText" dxfId="234" priority="238" operator="containsText" text="MUY ALTO">
      <formula>NOT(ISERROR(SEARCH("MUY ALTO",L132)))</formula>
    </cfRule>
    <cfRule type="containsText" dxfId="233" priority="239" operator="containsText" text="ALTO">
      <formula>NOT(ISERROR(SEARCH("ALTO",L132)))</formula>
    </cfRule>
    <cfRule type="containsText" dxfId="232" priority="240" operator="containsText" text="MEDIO">
      <formula>NOT(ISERROR(SEARCH("MEDIO",L132)))</formula>
    </cfRule>
    <cfRule type="containsText" dxfId="231" priority="241" operator="containsText" text="BAJO">
      <formula>NOT(ISERROR(SEARCH("BAJO",L132)))</formula>
    </cfRule>
  </conditionalFormatting>
  <conditionalFormatting sqref="P185:P226">
    <cfRule type="containsText" dxfId="230" priority="217" operator="containsText" text="MUY BAJO">
      <formula>NOT(ISERROR(SEARCH("MUY BAJO",P185)))</formula>
    </cfRule>
    <cfRule type="containsText" dxfId="229" priority="218" operator="containsText" text="MUY ALTO">
      <formula>NOT(ISERROR(SEARCH("MUY ALTO",P185)))</formula>
    </cfRule>
    <cfRule type="containsText" dxfId="228" priority="219" operator="containsText" text="ALTO">
      <formula>NOT(ISERROR(SEARCH("ALTO",P185)))</formula>
    </cfRule>
    <cfRule type="containsText" dxfId="227" priority="220" operator="containsText" text="MEDIO">
      <formula>NOT(ISERROR(SEARCH("MEDIO",P185)))</formula>
    </cfRule>
    <cfRule type="containsText" dxfId="226" priority="221" operator="containsText" text="BAJO">
      <formula>NOT(ISERROR(SEARCH("BAJO",P185)))</formula>
    </cfRule>
  </conditionalFormatting>
  <conditionalFormatting sqref="N185:N226">
    <cfRule type="containsText" dxfId="225" priority="227" operator="containsText" text="MUY BAJO">
      <formula>NOT(ISERROR(SEARCH("MUY BAJO",N185)))</formula>
    </cfRule>
    <cfRule type="containsText" dxfId="224" priority="228" operator="containsText" text="MUY ALTO">
      <formula>NOT(ISERROR(SEARCH("MUY ALTO",N185)))</formula>
    </cfRule>
    <cfRule type="containsText" dxfId="223" priority="229" operator="containsText" text="ALTO">
      <formula>NOT(ISERROR(SEARCH("ALTO",N185)))</formula>
    </cfRule>
    <cfRule type="containsText" dxfId="222" priority="230" operator="containsText" text="MEDIO">
      <formula>NOT(ISERROR(SEARCH("MEDIO",N185)))</formula>
    </cfRule>
    <cfRule type="containsText" dxfId="221" priority="231" operator="containsText" text="BAJO">
      <formula>NOT(ISERROR(SEARCH("BAJO",N185)))</formula>
    </cfRule>
  </conditionalFormatting>
  <conditionalFormatting sqref="L185:L226">
    <cfRule type="containsText" dxfId="220" priority="222" operator="containsText" text="MUY BAJO">
      <formula>NOT(ISERROR(SEARCH("MUY BAJO",L185)))</formula>
    </cfRule>
    <cfRule type="containsText" dxfId="219" priority="223" operator="containsText" text="MUY ALTO">
      <formula>NOT(ISERROR(SEARCH("MUY ALTO",L185)))</formula>
    </cfRule>
    <cfRule type="containsText" dxfId="218" priority="224" operator="containsText" text="ALTO">
      <formula>NOT(ISERROR(SEARCH("ALTO",L185)))</formula>
    </cfRule>
    <cfRule type="containsText" dxfId="217" priority="225" operator="containsText" text="MEDIO">
      <formula>NOT(ISERROR(SEARCH("MEDIO",L185)))</formula>
    </cfRule>
    <cfRule type="containsText" dxfId="216" priority="226" operator="containsText" text="BAJO">
      <formula>NOT(ISERROR(SEARCH("BAJO",L185)))</formula>
    </cfRule>
  </conditionalFormatting>
  <conditionalFormatting sqref="P228:P234">
    <cfRule type="containsText" dxfId="215" priority="202" operator="containsText" text="MUY BAJO">
      <formula>NOT(ISERROR(SEARCH("MUY BAJO",P228)))</formula>
    </cfRule>
    <cfRule type="containsText" dxfId="214" priority="203" operator="containsText" text="MUY ALTO">
      <formula>NOT(ISERROR(SEARCH("MUY ALTO",P228)))</formula>
    </cfRule>
    <cfRule type="containsText" dxfId="213" priority="204" operator="containsText" text="ALTO">
      <formula>NOT(ISERROR(SEARCH("ALTO",P228)))</formula>
    </cfRule>
    <cfRule type="containsText" dxfId="212" priority="205" operator="containsText" text="MEDIO">
      <formula>NOT(ISERROR(SEARCH("MEDIO",P228)))</formula>
    </cfRule>
    <cfRule type="containsText" dxfId="211" priority="206" operator="containsText" text="BAJO">
      <formula>NOT(ISERROR(SEARCH("BAJO",P228)))</formula>
    </cfRule>
  </conditionalFormatting>
  <conditionalFormatting sqref="N228:N234">
    <cfRule type="containsText" dxfId="210" priority="212" operator="containsText" text="MUY BAJO">
      <formula>NOT(ISERROR(SEARCH("MUY BAJO",N228)))</formula>
    </cfRule>
    <cfRule type="containsText" dxfId="209" priority="213" operator="containsText" text="MUY ALTO">
      <formula>NOT(ISERROR(SEARCH("MUY ALTO",N228)))</formula>
    </cfRule>
    <cfRule type="containsText" dxfId="208" priority="214" operator="containsText" text="ALTO">
      <formula>NOT(ISERROR(SEARCH("ALTO",N228)))</formula>
    </cfRule>
    <cfRule type="containsText" dxfId="207" priority="215" operator="containsText" text="MEDIO">
      <formula>NOT(ISERROR(SEARCH("MEDIO",N228)))</formula>
    </cfRule>
    <cfRule type="containsText" dxfId="206" priority="216" operator="containsText" text="BAJO">
      <formula>NOT(ISERROR(SEARCH("BAJO",N228)))</formula>
    </cfRule>
  </conditionalFormatting>
  <conditionalFormatting sqref="L228:L234">
    <cfRule type="containsText" dxfId="205" priority="207" operator="containsText" text="MUY BAJO">
      <formula>NOT(ISERROR(SEARCH("MUY BAJO",L228)))</formula>
    </cfRule>
    <cfRule type="containsText" dxfId="204" priority="208" operator="containsText" text="MUY ALTO">
      <formula>NOT(ISERROR(SEARCH("MUY ALTO",L228)))</formula>
    </cfRule>
    <cfRule type="containsText" dxfId="203" priority="209" operator="containsText" text="ALTO">
      <formula>NOT(ISERROR(SEARCH("ALTO",L228)))</formula>
    </cfRule>
    <cfRule type="containsText" dxfId="202" priority="210" operator="containsText" text="MEDIO">
      <formula>NOT(ISERROR(SEARCH("MEDIO",L228)))</formula>
    </cfRule>
    <cfRule type="containsText" dxfId="201" priority="211" operator="containsText" text="BAJO">
      <formula>NOT(ISERROR(SEARCH("BAJO",L228)))</formula>
    </cfRule>
  </conditionalFormatting>
  <conditionalFormatting sqref="P236:P239">
    <cfRule type="containsText" dxfId="200" priority="187" operator="containsText" text="MUY BAJO">
      <formula>NOT(ISERROR(SEARCH("MUY BAJO",P236)))</formula>
    </cfRule>
    <cfRule type="containsText" dxfId="199" priority="188" operator="containsText" text="MUY ALTO">
      <formula>NOT(ISERROR(SEARCH("MUY ALTO",P236)))</formula>
    </cfRule>
    <cfRule type="containsText" dxfId="198" priority="189" operator="containsText" text="ALTO">
      <formula>NOT(ISERROR(SEARCH("ALTO",P236)))</formula>
    </cfRule>
    <cfRule type="containsText" dxfId="197" priority="190" operator="containsText" text="MEDIO">
      <formula>NOT(ISERROR(SEARCH("MEDIO",P236)))</formula>
    </cfRule>
    <cfRule type="containsText" dxfId="196" priority="191" operator="containsText" text="BAJO">
      <formula>NOT(ISERROR(SEARCH("BAJO",P236)))</formula>
    </cfRule>
  </conditionalFormatting>
  <conditionalFormatting sqref="N236:N239">
    <cfRule type="containsText" dxfId="195" priority="197" operator="containsText" text="MUY BAJO">
      <formula>NOT(ISERROR(SEARCH("MUY BAJO",N236)))</formula>
    </cfRule>
    <cfRule type="containsText" dxfId="194" priority="198" operator="containsText" text="MUY ALTO">
      <formula>NOT(ISERROR(SEARCH("MUY ALTO",N236)))</formula>
    </cfRule>
    <cfRule type="containsText" dxfId="193" priority="199" operator="containsText" text="ALTO">
      <formula>NOT(ISERROR(SEARCH("ALTO",N236)))</formula>
    </cfRule>
    <cfRule type="containsText" dxfId="192" priority="200" operator="containsText" text="MEDIO">
      <formula>NOT(ISERROR(SEARCH("MEDIO",N236)))</formula>
    </cfRule>
    <cfRule type="containsText" dxfId="191" priority="201" operator="containsText" text="BAJO">
      <formula>NOT(ISERROR(SEARCH("BAJO",N236)))</formula>
    </cfRule>
  </conditionalFormatting>
  <conditionalFormatting sqref="L236:L239">
    <cfRule type="containsText" dxfId="190" priority="192" operator="containsText" text="MUY BAJO">
      <formula>NOT(ISERROR(SEARCH("MUY BAJO",L236)))</formula>
    </cfRule>
    <cfRule type="containsText" dxfId="189" priority="193" operator="containsText" text="MUY ALTO">
      <formula>NOT(ISERROR(SEARCH("MUY ALTO",L236)))</formula>
    </cfRule>
    <cfRule type="containsText" dxfId="188" priority="194" operator="containsText" text="ALTO">
      <formula>NOT(ISERROR(SEARCH("ALTO",L236)))</formula>
    </cfRule>
    <cfRule type="containsText" dxfId="187" priority="195" operator="containsText" text="MEDIO">
      <formula>NOT(ISERROR(SEARCH("MEDIO",L236)))</formula>
    </cfRule>
    <cfRule type="containsText" dxfId="186" priority="196" operator="containsText" text="BAJO">
      <formula>NOT(ISERROR(SEARCH("BAJO",L236)))</formula>
    </cfRule>
  </conditionalFormatting>
  <conditionalFormatting sqref="P242:P266">
    <cfRule type="containsText" dxfId="185" priority="172" operator="containsText" text="MUY BAJO">
      <formula>NOT(ISERROR(SEARCH("MUY BAJO",P242)))</formula>
    </cfRule>
    <cfRule type="containsText" dxfId="184" priority="173" operator="containsText" text="MUY ALTO">
      <formula>NOT(ISERROR(SEARCH("MUY ALTO",P242)))</formula>
    </cfRule>
    <cfRule type="containsText" dxfId="183" priority="174" operator="containsText" text="ALTO">
      <formula>NOT(ISERROR(SEARCH("ALTO",P242)))</formula>
    </cfRule>
    <cfRule type="containsText" dxfId="182" priority="175" operator="containsText" text="MEDIO">
      <formula>NOT(ISERROR(SEARCH("MEDIO",P242)))</formula>
    </cfRule>
    <cfRule type="containsText" dxfId="181" priority="176" operator="containsText" text="BAJO">
      <formula>NOT(ISERROR(SEARCH("BAJO",P242)))</formula>
    </cfRule>
  </conditionalFormatting>
  <conditionalFormatting sqref="N242:N266">
    <cfRule type="containsText" dxfId="180" priority="182" operator="containsText" text="MUY BAJO">
      <formula>NOT(ISERROR(SEARCH("MUY BAJO",N242)))</formula>
    </cfRule>
    <cfRule type="containsText" dxfId="179" priority="183" operator="containsText" text="MUY ALTO">
      <formula>NOT(ISERROR(SEARCH("MUY ALTO",N242)))</formula>
    </cfRule>
    <cfRule type="containsText" dxfId="178" priority="184" operator="containsText" text="ALTO">
      <formula>NOT(ISERROR(SEARCH("ALTO",N242)))</formula>
    </cfRule>
    <cfRule type="containsText" dxfId="177" priority="185" operator="containsText" text="MEDIO">
      <formula>NOT(ISERROR(SEARCH("MEDIO",N242)))</formula>
    </cfRule>
    <cfRule type="containsText" dxfId="176" priority="186" operator="containsText" text="BAJO">
      <formula>NOT(ISERROR(SEARCH("BAJO",N242)))</formula>
    </cfRule>
  </conditionalFormatting>
  <conditionalFormatting sqref="L242:L266">
    <cfRule type="containsText" dxfId="175" priority="177" operator="containsText" text="MUY BAJO">
      <formula>NOT(ISERROR(SEARCH("MUY BAJO",L242)))</formula>
    </cfRule>
    <cfRule type="containsText" dxfId="174" priority="178" operator="containsText" text="MUY ALTO">
      <formula>NOT(ISERROR(SEARCH("MUY ALTO",L242)))</formula>
    </cfRule>
    <cfRule type="containsText" dxfId="173" priority="179" operator="containsText" text="ALTO">
      <formula>NOT(ISERROR(SEARCH("ALTO",L242)))</formula>
    </cfRule>
    <cfRule type="containsText" dxfId="172" priority="180" operator="containsText" text="MEDIO">
      <formula>NOT(ISERROR(SEARCH("MEDIO",L242)))</formula>
    </cfRule>
    <cfRule type="containsText" dxfId="171" priority="181" operator="containsText" text="BAJO">
      <formula>NOT(ISERROR(SEARCH("BAJO",L242)))</formula>
    </cfRule>
  </conditionalFormatting>
  <conditionalFormatting sqref="P268:P279">
    <cfRule type="containsText" dxfId="170" priority="157" operator="containsText" text="MUY BAJO">
      <formula>NOT(ISERROR(SEARCH("MUY BAJO",P268)))</formula>
    </cfRule>
    <cfRule type="containsText" dxfId="169" priority="158" operator="containsText" text="MUY ALTO">
      <formula>NOT(ISERROR(SEARCH("MUY ALTO",P268)))</formula>
    </cfRule>
    <cfRule type="containsText" dxfId="168" priority="159" operator="containsText" text="ALTO">
      <formula>NOT(ISERROR(SEARCH("ALTO",P268)))</formula>
    </cfRule>
    <cfRule type="containsText" dxfId="167" priority="160" operator="containsText" text="MEDIO">
      <formula>NOT(ISERROR(SEARCH("MEDIO",P268)))</formula>
    </cfRule>
    <cfRule type="containsText" dxfId="166" priority="161" operator="containsText" text="BAJO">
      <formula>NOT(ISERROR(SEARCH("BAJO",P268)))</formula>
    </cfRule>
  </conditionalFormatting>
  <conditionalFormatting sqref="N268:N279">
    <cfRule type="containsText" dxfId="165" priority="167" operator="containsText" text="MUY BAJO">
      <formula>NOT(ISERROR(SEARCH("MUY BAJO",N268)))</formula>
    </cfRule>
    <cfRule type="containsText" dxfId="164" priority="168" operator="containsText" text="MUY ALTO">
      <formula>NOT(ISERROR(SEARCH("MUY ALTO",N268)))</formula>
    </cfRule>
    <cfRule type="containsText" dxfId="163" priority="169" operator="containsText" text="ALTO">
      <formula>NOT(ISERROR(SEARCH("ALTO",N268)))</formula>
    </cfRule>
    <cfRule type="containsText" dxfId="162" priority="170" operator="containsText" text="MEDIO">
      <formula>NOT(ISERROR(SEARCH("MEDIO",N268)))</formula>
    </cfRule>
    <cfRule type="containsText" dxfId="161" priority="171" operator="containsText" text="BAJO">
      <formula>NOT(ISERROR(SEARCH("BAJO",N268)))</formula>
    </cfRule>
  </conditionalFormatting>
  <conditionalFormatting sqref="L268:L279">
    <cfRule type="containsText" dxfId="160" priority="162" operator="containsText" text="MUY BAJO">
      <formula>NOT(ISERROR(SEARCH("MUY BAJO",L268)))</formula>
    </cfRule>
    <cfRule type="containsText" dxfId="159" priority="163" operator="containsText" text="MUY ALTO">
      <formula>NOT(ISERROR(SEARCH("MUY ALTO",L268)))</formula>
    </cfRule>
    <cfRule type="containsText" dxfId="158" priority="164" operator="containsText" text="ALTO">
      <formula>NOT(ISERROR(SEARCH("ALTO",L268)))</formula>
    </cfRule>
    <cfRule type="containsText" dxfId="157" priority="165" operator="containsText" text="MEDIO">
      <formula>NOT(ISERROR(SEARCH("MEDIO",L268)))</formula>
    </cfRule>
    <cfRule type="containsText" dxfId="156" priority="166" operator="containsText" text="BAJO">
      <formula>NOT(ISERROR(SEARCH("BAJO",L268)))</formula>
    </cfRule>
  </conditionalFormatting>
  <conditionalFormatting sqref="P281:P292">
    <cfRule type="containsText" dxfId="155" priority="142" operator="containsText" text="MUY BAJO">
      <formula>NOT(ISERROR(SEARCH("MUY BAJO",P281)))</formula>
    </cfRule>
    <cfRule type="containsText" dxfId="154" priority="143" operator="containsText" text="MUY ALTO">
      <formula>NOT(ISERROR(SEARCH("MUY ALTO",P281)))</formula>
    </cfRule>
    <cfRule type="containsText" dxfId="153" priority="144" operator="containsText" text="ALTO">
      <formula>NOT(ISERROR(SEARCH("ALTO",P281)))</formula>
    </cfRule>
    <cfRule type="containsText" dxfId="152" priority="145" operator="containsText" text="MEDIO">
      <formula>NOT(ISERROR(SEARCH("MEDIO",P281)))</formula>
    </cfRule>
    <cfRule type="containsText" dxfId="151" priority="146" operator="containsText" text="BAJO">
      <formula>NOT(ISERROR(SEARCH("BAJO",P281)))</formula>
    </cfRule>
  </conditionalFormatting>
  <conditionalFormatting sqref="N281:N292">
    <cfRule type="containsText" dxfId="150" priority="152" operator="containsText" text="MUY BAJO">
      <formula>NOT(ISERROR(SEARCH("MUY BAJO",N281)))</formula>
    </cfRule>
    <cfRule type="containsText" dxfId="149" priority="153" operator="containsText" text="MUY ALTO">
      <formula>NOT(ISERROR(SEARCH("MUY ALTO",N281)))</formula>
    </cfRule>
    <cfRule type="containsText" dxfId="148" priority="154" operator="containsText" text="ALTO">
      <formula>NOT(ISERROR(SEARCH("ALTO",N281)))</formula>
    </cfRule>
    <cfRule type="containsText" dxfId="147" priority="155" operator="containsText" text="MEDIO">
      <formula>NOT(ISERROR(SEARCH("MEDIO",N281)))</formula>
    </cfRule>
    <cfRule type="containsText" dxfId="146" priority="156" operator="containsText" text="BAJO">
      <formula>NOT(ISERROR(SEARCH("BAJO",N281)))</formula>
    </cfRule>
  </conditionalFormatting>
  <conditionalFormatting sqref="L281:L292">
    <cfRule type="containsText" dxfId="145" priority="147" operator="containsText" text="MUY BAJO">
      <formula>NOT(ISERROR(SEARCH("MUY BAJO",L281)))</formula>
    </cfRule>
    <cfRule type="containsText" dxfId="144" priority="148" operator="containsText" text="MUY ALTO">
      <formula>NOT(ISERROR(SEARCH("MUY ALTO",L281)))</formula>
    </cfRule>
    <cfRule type="containsText" dxfId="143" priority="149" operator="containsText" text="ALTO">
      <formula>NOT(ISERROR(SEARCH("ALTO",L281)))</formula>
    </cfRule>
    <cfRule type="containsText" dxfId="142" priority="150" operator="containsText" text="MEDIO">
      <formula>NOT(ISERROR(SEARCH("MEDIO",L281)))</formula>
    </cfRule>
    <cfRule type="containsText" dxfId="141" priority="151" operator="containsText" text="BAJO">
      <formula>NOT(ISERROR(SEARCH("BAJO",L281)))</formula>
    </cfRule>
  </conditionalFormatting>
  <conditionalFormatting sqref="P294:P309">
    <cfRule type="containsText" dxfId="140" priority="127" operator="containsText" text="MUY BAJO">
      <formula>NOT(ISERROR(SEARCH("MUY BAJO",P294)))</formula>
    </cfRule>
    <cfRule type="containsText" dxfId="139" priority="128" operator="containsText" text="MUY ALTO">
      <formula>NOT(ISERROR(SEARCH("MUY ALTO",P294)))</formula>
    </cfRule>
    <cfRule type="containsText" dxfId="138" priority="129" operator="containsText" text="ALTO">
      <formula>NOT(ISERROR(SEARCH("ALTO",P294)))</formula>
    </cfRule>
    <cfRule type="containsText" dxfId="137" priority="130" operator="containsText" text="MEDIO">
      <formula>NOT(ISERROR(SEARCH("MEDIO",P294)))</formula>
    </cfRule>
    <cfRule type="containsText" dxfId="136" priority="131" operator="containsText" text="BAJO">
      <formula>NOT(ISERROR(SEARCH("BAJO",P294)))</formula>
    </cfRule>
  </conditionalFormatting>
  <conditionalFormatting sqref="N294:N309">
    <cfRule type="containsText" dxfId="135" priority="137" operator="containsText" text="MUY BAJO">
      <formula>NOT(ISERROR(SEARCH("MUY BAJO",N294)))</formula>
    </cfRule>
    <cfRule type="containsText" dxfId="134" priority="138" operator="containsText" text="MUY ALTO">
      <formula>NOT(ISERROR(SEARCH("MUY ALTO",N294)))</formula>
    </cfRule>
    <cfRule type="containsText" dxfId="133" priority="139" operator="containsText" text="ALTO">
      <formula>NOT(ISERROR(SEARCH("ALTO",N294)))</formula>
    </cfRule>
    <cfRule type="containsText" dxfId="132" priority="140" operator="containsText" text="MEDIO">
      <formula>NOT(ISERROR(SEARCH("MEDIO",N294)))</formula>
    </cfRule>
    <cfRule type="containsText" dxfId="131" priority="141" operator="containsText" text="BAJO">
      <formula>NOT(ISERROR(SEARCH("BAJO",N294)))</formula>
    </cfRule>
  </conditionalFormatting>
  <conditionalFormatting sqref="L294:L309">
    <cfRule type="containsText" dxfId="130" priority="132" operator="containsText" text="MUY BAJO">
      <formula>NOT(ISERROR(SEARCH("MUY BAJO",L294)))</formula>
    </cfRule>
    <cfRule type="containsText" dxfId="129" priority="133" operator="containsText" text="MUY ALTO">
      <formula>NOT(ISERROR(SEARCH("MUY ALTO",L294)))</formula>
    </cfRule>
    <cfRule type="containsText" dxfId="128" priority="134" operator="containsText" text="ALTO">
      <formula>NOT(ISERROR(SEARCH("ALTO",L294)))</formula>
    </cfRule>
    <cfRule type="containsText" dxfId="127" priority="135" operator="containsText" text="MEDIO">
      <formula>NOT(ISERROR(SEARCH("MEDIO",L294)))</formula>
    </cfRule>
    <cfRule type="containsText" dxfId="126" priority="136" operator="containsText" text="BAJO">
      <formula>NOT(ISERROR(SEARCH("BAJO",L294)))</formula>
    </cfRule>
  </conditionalFormatting>
  <conditionalFormatting sqref="P311:P342">
    <cfRule type="containsText" dxfId="125" priority="112" operator="containsText" text="MUY BAJO">
      <formula>NOT(ISERROR(SEARCH("MUY BAJO",P311)))</formula>
    </cfRule>
    <cfRule type="containsText" dxfId="124" priority="113" operator="containsText" text="MUY ALTO">
      <formula>NOT(ISERROR(SEARCH("MUY ALTO",P311)))</formula>
    </cfRule>
    <cfRule type="containsText" dxfId="123" priority="114" operator="containsText" text="ALTO">
      <formula>NOT(ISERROR(SEARCH("ALTO",P311)))</formula>
    </cfRule>
    <cfRule type="containsText" dxfId="122" priority="115" operator="containsText" text="MEDIO">
      <formula>NOT(ISERROR(SEARCH("MEDIO",P311)))</formula>
    </cfRule>
    <cfRule type="containsText" dxfId="121" priority="116" operator="containsText" text="BAJO">
      <formula>NOT(ISERROR(SEARCH("BAJO",P311)))</formula>
    </cfRule>
  </conditionalFormatting>
  <conditionalFormatting sqref="N311:N342">
    <cfRule type="containsText" dxfId="120" priority="122" operator="containsText" text="MUY BAJO">
      <formula>NOT(ISERROR(SEARCH("MUY BAJO",N311)))</formula>
    </cfRule>
    <cfRule type="containsText" dxfId="119" priority="123" operator="containsText" text="MUY ALTO">
      <formula>NOT(ISERROR(SEARCH("MUY ALTO",N311)))</formula>
    </cfRule>
    <cfRule type="containsText" dxfId="118" priority="124" operator="containsText" text="ALTO">
      <formula>NOT(ISERROR(SEARCH("ALTO",N311)))</formula>
    </cfRule>
    <cfRule type="containsText" dxfId="117" priority="125" operator="containsText" text="MEDIO">
      <formula>NOT(ISERROR(SEARCH("MEDIO",N311)))</formula>
    </cfRule>
    <cfRule type="containsText" dxfId="116" priority="126" operator="containsText" text="BAJO">
      <formula>NOT(ISERROR(SEARCH("BAJO",N311)))</formula>
    </cfRule>
  </conditionalFormatting>
  <conditionalFormatting sqref="L311:L342">
    <cfRule type="containsText" dxfId="115" priority="117" operator="containsText" text="MUY BAJO">
      <formula>NOT(ISERROR(SEARCH("MUY BAJO",L311)))</formula>
    </cfRule>
    <cfRule type="containsText" dxfId="114" priority="118" operator="containsText" text="MUY ALTO">
      <formula>NOT(ISERROR(SEARCH("MUY ALTO",L311)))</formula>
    </cfRule>
    <cfRule type="containsText" dxfId="113" priority="119" operator="containsText" text="ALTO">
      <formula>NOT(ISERROR(SEARCH("ALTO",L311)))</formula>
    </cfRule>
    <cfRule type="containsText" dxfId="112" priority="120" operator="containsText" text="MEDIO">
      <formula>NOT(ISERROR(SEARCH("MEDIO",L311)))</formula>
    </cfRule>
    <cfRule type="containsText" dxfId="111" priority="121" operator="containsText" text="BAJO">
      <formula>NOT(ISERROR(SEARCH("BAJO",L311)))</formula>
    </cfRule>
  </conditionalFormatting>
  <conditionalFormatting sqref="P345:P356">
    <cfRule type="containsText" dxfId="110" priority="97" operator="containsText" text="MUY BAJO">
      <formula>NOT(ISERROR(SEARCH("MUY BAJO",P345)))</formula>
    </cfRule>
    <cfRule type="containsText" dxfId="109" priority="98" operator="containsText" text="MUY ALTO">
      <formula>NOT(ISERROR(SEARCH("MUY ALTO",P345)))</formula>
    </cfRule>
    <cfRule type="containsText" dxfId="108" priority="99" operator="containsText" text="ALTO">
      <formula>NOT(ISERROR(SEARCH("ALTO",P345)))</formula>
    </cfRule>
    <cfRule type="containsText" dxfId="107" priority="100" operator="containsText" text="MEDIO">
      <formula>NOT(ISERROR(SEARCH("MEDIO",P345)))</formula>
    </cfRule>
    <cfRule type="containsText" dxfId="106" priority="101" operator="containsText" text="BAJO">
      <formula>NOT(ISERROR(SEARCH("BAJO",P345)))</formula>
    </cfRule>
  </conditionalFormatting>
  <conditionalFormatting sqref="N345:N356">
    <cfRule type="containsText" dxfId="105" priority="107" operator="containsText" text="MUY BAJO">
      <formula>NOT(ISERROR(SEARCH("MUY BAJO",N345)))</formula>
    </cfRule>
    <cfRule type="containsText" dxfId="104" priority="108" operator="containsText" text="MUY ALTO">
      <formula>NOT(ISERROR(SEARCH("MUY ALTO",N345)))</formula>
    </cfRule>
    <cfRule type="containsText" dxfId="103" priority="109" operator="containsText" text="ALTO">
      <formula>NOT(ISERROR(SEARCH("ALTO",N345)))</formula>
    </cfRule>
    <cfRule type="containsText" dxfId="102" priority="110" operator="containsText" text="MEDIO">
      <formula>NOT(ISERROR(SEARCH("MEDIO",N345)))</formula>
    </cfRule>
    <cfRule type="containsText" dxfId="101" priority="111" operator="containsText" text="BAJO">
      <formula>NOT(ISERROR(SEARCH("BAJO",N345)))</formula>
    </cfRule>
  </conditionalFormatting>
  <conditionalFormatting sqref="L345:L356">
    <cfRule type="containsText" dxfId="100" priority="102" operator="containsText" text="MUY BAJO">
      <formula>NOT(ISERROR(SEARCH("MUY BAJO",L345)))</formula>
    </cfRule>
    <cfRule type="containsText" dxfId="99" priority="103" operator="containsText" text="MUY ALTO">
      <formula>NOT(ISERROR(SEARCH("MUY ALTO",L345)))</formula>
    </cfRule>
    <cfRule type="containsText" dxfId="98" priority="104" operator="containsText" text="ALTO">
      <formula>NOT(ISERROR(SEARCH("ALTO",L345)))</formula>
    </cfRule>
    <cfRule type="containsText" dxfId="97" priority="105" operator="containsText" text="MEDIO">
      <formula>NOT(ISERROR(SEARCH("MEDIO",L345)))</formula>
    </cfRule>
    <cfRule type="containsText" dxfId="96" priority="106" operator="containsText" text="BAJO">
      <formula>NOT(ISERROR(SEARCH("BAJO",L345)))</formula>
    </cfRule>
  </conditionalFormatting>
  <conditionalFormatting sqref="P358:P402">
    <cfRule type="containsText" dxfId="95" priority="82" operator="containsText" text="MUY BAJO">
      <formula>NOT(ISERROR(SEARCH("MUY BAJO",P358)))</formula>
    </cfRule>
    <cfRule type="containsText" dxfId="94" priority="83" operator="containsText" text="MUY ALTO">
      <formula>NOT(ISERROR(SEARCH("MUY ALTO",P358)))</formula>
    </cfRule>
    <cfRule type="containsText" dxfId="93" priority="84" operator="containsText" text="ALTO">
      <formula>NOT(ISERROR(SEARCH("ALTO",P358)))</formula>
    </cfRule>
    <cfRule type="containsText" dxfId="92" priority="85" operator="containsText" text="MEDIO">
      <formula>NOT(ISERROR(SEARCH("MEDIO",P358)))</formula>
    </cfRule>
    <cfRule type="containsText" dxfId="91" priority="86" operator="containsText" text="BAJO">
      <formula>NOT(ISERROR(SEARCH("BAJO",P358)))</formula>
    </cfRule>
  </conditionalFormatting>
  <conditionalFormatting sqref="N358:N402">
    <cfRule type="containsText" dxfId="90" priority="92" operator="containsText" text="MUY BAJO">
      <formula>NOT(ISERROR(SEARCH("MUY BAJO",N358)))</formula>
    </cfRule>
    <cfRule type="containsText" dxfId="89" priority="93" operator="containsText" text="MUY ALTO">
      <formula>NOT(ISERROR(SEARCH("MUY ALTO",N358)))</formula>
    </cfRule>
    <cfRule type="containsText" dxfId="88" priority="94" operator="containsText" text="ALTO">
      <formula>NOT(ISERROR(SEARCH("ALTO",N358)))</formula>
    </cfRule>
    <cfRule type="containsText" dxfId="87" priority="95" operator="containsText" text="MEDIO">
      <formula>NOT(ISERROR(SEARCH("MEDIO",N358)))</formula>
    </cfRule>
    <cfRule type="containsText" dxfId="86" priority="96" operator="containsText" text="BAJO">
      <formula>NOT(ISERROR(SEARCH("BAJO",N358)))</formula>
    </cfRule>
  </conditionalFormatting>
  <conditionalFormatting sqref="L358:L402">
    <cfRule type="containsText" dxfId="85" priority="87" operator="containsText" text="MUY BAJO">
      <formula>NOT(ISERROR(SEARCH("MUY BAJO",L358)))</formula>
    </cfRule>
    <cfRule type="containsText" dxfId="84" priority="88" operator="containsText" text="MUY ALTO">
      <formula>NOT(ISERROR(SEARCH("MUY ALTO",L358)))</formula>
    </cfRule>
    <cfRule type="containsText" dxfId="83" priority="89" operator="containsText" text="ALTO">
      <formula>NOT(ISERROR(SEARCH("ALTO",L358)))</formula>
    </cfRule>
    <cfRule type="containsText" dxfId="82" priority="90" operator="containsText" text="MEDIO">
      <formula>NOT(ISERROR(SEARCH("MEDIO",L358)))</formula>
    </cfRule>
    <cfRule type="containsText" dxfId="81" priority="91" operator="containsText" text="BAJO">
      <formula>NOT(ISERROR(SEARCH("BAJO",L358)))</formula>
    </cfRule>
  </conditionalFormatting>
  <conditionalFormatting sqref="P404:P415">
    <cfRule type="containsText" dxfId="80" priority="67" operator="containsText" text="MUY BAJO">
      <formula>NOT(ISERROR(SEARCH("MUY BAJO",P404)))</formula>
    </cfRule>
    <cfRule type="containsText" dxfId="79" priority="68" operator="containsText" text="MUY ALTO">
      <formula>NOT(ISERROR(SEARCH("MUY ALTO",P404)))</formula>
    </cfRule>
    <cfRule type="containsText" dxfId="78" priority="69" operator="containsText" text="ALTO">
      <formula>NOT(ISERROR(SEARCH("ALTO",P404)))</formula>
    </cfRule>
    <cfRule type="containsText" dxfId="77" priority="70" operator="containsText" text="MEDIO">
      <formula>NOT(ISERROR(SEARCH("MEDIO",P404)))</formula>
    </cfRule>
    <cfRule type="containsText" dxfId="76" priority="71" operator="containsText" text="BAJO">
      <formula>NOT(ISERROR(SEARCH("BAJO",P404)))</formula>
    </cfRule>
  </conditionalFormatting>
  <conditionalFormatting sqref="N404:N415">
    <cfRule type="containsText" dxfId="75" priority="77" operator="containsText" text="MUY BAJO">
      <formula>NOT(ISERROR(SEARCH("MUY BAJO",N404)))</formula>
    </cfRule>
    <cfRule type="containsText" dxfId="74" priority="78" operator="containsText" text="MUY ALTO">
      <formula>NOT(ISERROR(SEARCH("MUY ALTO",N404)))</formula>
    </cfRule>
    <cfRule type="containsText" dxfId="73" priority="79" operator="containsText" text="ALTO">
      <formula>NOT(ISERROR(SEARCH("ALTO",N404)))</formula>
    </cfRule>
    <cfRule type="containsText" dxfId="72" priority="80" operator="containsText" text="MEDIO">
      <formula>NOT(ISERROR(SEARCH("MEDIO",N404)))</formula>
    </cfRule>
    <cfRule type="containsText" dxfId="71" priority="81" operator="containsText" text="BAJO">
      <formula>NOT(ISERROR(SEARCH("BAJO",N404)))</formula>
    </cfRule>
  </conditionalFormatting>
  <conditionalFormatting sqref="L404:L415">
    <cfRule type="containsText" dxfId="70" priority="72" operator="containsText" text="MUY BAJO">
      <formula>NOT(ISERROR(SEARCH("MUY BAJO",L404)))</formula>
    </cfRule>
    <cfRule type="containsText" dxfId="69" priority="73" operator="containsText" text="MUY ALTO">
      <formula>NOT(ISERROR(SEARCH("MUY ALTO",L404)))</formula>
    </cfRule>
    <cfRule type="containsText" dxfId="68" priority="74" operator="containsText" text="ALTO">
      <formula>NOT(ISERROR(SEARCH("ALTO",L404)))</formula>
    </cfRule>
    <cfRule type="containsText" dxfId="67" priority="75" operator="containsText" text="MEDIO">
      <formula>NOT(ISERROR(SEARCH("MEDIO",L404)))</formula>
    </cfRule>
    <cfRule type="containsText" dxfId="66" priority="76" operator="containsText" text="BAJO">
      <formula>NOT(ISERROR(SEARCH("BAJO",L404)))</formula>
    </cfRule>
  </conditionalFormatting>
  <conditionalFormatting sqref="P417:P432">
    <cfRule type="containsText" dxfId="65" priority="52" operator="containsText" text="MUY BAJO">
      <formula>NOT(ISERROR(SEARCH("MUY BAJO",P417)))</formula>
    </cfRule>
    <cfRule type="containsText" dxfId="64" priority="53" operator="containsText" text="MUY ALTO">
      <formula>NOT(ISERROR(SEARCH("MUY ALTO",P417)))</formula>
    </cfRule>
    <cfRule type="containsText" dxfId="63" priority="54" operator="containsText" text="ALTO">
      <formula>NOT(ISERROR(SEARCH("ALTO",P417)))</formula>
    </cfRule>
    <cfRule type="containsText" dxfId="62" priority="55" operator="containsText" text="MEDIO">
      <formula>NOT(ISERROR(SEARCH("MEDIO",P417)))</formula>
    </cfRule>
    <cfRule type="containsText" dxfId="61" priority="56" operator="containsText" text="BAJO">
      <formula>NOT(ISERROR(SEARCH("BAJO",P417)))</formula>
    </cfRule>
  </conditionalFormatting>
  <conditionalFormatting sqref="N417:N432">
    <cfRule type="containsText" dxfId="60" priority="62" operator="containsText" text="MUY BAJO">
      <formula>NOT(ISERROR(SEARCH("MUY BAJO",N417)))</formula>
    </cfRule>
    <cfRule type="containsText" dxfId="59" priority="63" operator="containsText" text="MUY ALTO">
      <formula>NOT(ISERROR(SEARCH("MUY ALTO",N417)))</formula>
    </cfRule>
    <cfRule type="containsText" dxfId="58" priority="64" operator="containsText" text="ALTO">
      <formula>NOT(ISERROR(SEARCH("ALTO",N417)))</formula>
    </cfRule>
    <cfRule type="containsText" dxfId="57" priority="65" operator="containsText" text="MEDIO">
      <formula>NOT(ISERROR(SEARCH("MEDIO",N417)))</formula>
    </cfRule>
    <cfRule type="containsText" dxfId="56" priority="66" operator="containsText" text="BAJO">
      <formula>NOT(ISERROR(SEARCH("BAJO",N417)))</formula>
    </cfRule>
  </conditionalFormatting>
  <conditionalFormatting sqref="L417:L432">
    <cfRule type="containsText" dxfId="55" priority="57" operator="containsText" text="MUY BAJO">
      <formula>NOT(ISERROR(SEARCH("MUY BAJO",L417)))</formula>
    </cfRule>
    <cfRule type="containsText" dxfId="54" priority="58" operator="containsText" text="MUY ALTO">
      <formula>NOT(ISERROR(SEARCH("MUY ALTO",L417)))</formula>
    </cfRule>
    <cfRule type="containsText" dxfId="53" priority="59" operator="containsText" text="ALTO">
      <formula>NOT(ISERROR(SEARCH("ALTO",L417)))</formula>
    </cfRule>
    <cfRule type="containsText" dxfId="52" priority="60" operator="containsText" text="MEDIO">
      <formula>NOT(ISERROR(SEARCH("MEDIO",L417)))</formula>
    </cfRule>
    <cfRule type="containsText" dxfId="51" priority="61" operator="containsText" text="BAJO">
      <formula>NOT(ISERROR(SEARCH("BAJO",L417)))</formula>
    </cfRule>
  </conditionalFormatting>
  <conditionalFormatting sqref="P434:P435">
    <cfRule type="containsText" dxfId="50" priority="37" operator="containsText" text="MUY BAJO">
      <formula>NOT(ISERROR(SEARCH("MUY BAJO",P434)))</formula>
    </cfRule>
    <cfRule type="containsText" dxfId="49" priority="38" operator="containsText" text="MUY ALTO">
      <formula>NOT(ISERROR(SEARCH("MUY ALTO",P434)))</formula>
    </cfRule>
    <cfRule type="containsText" dxfId="48" priority="39" operator="containsText" text="ALTO">
      <formula>NOT(ISERROR(SEARCH("ALTO",P434)))</formula>
    </cfRule>
    <cfRule type="containsText" dxfId="47" priority="40" operator="containsText" text="MEDIO">
      <formula>NOT(ISERROR(SEARCH("MEDIO",P434)))</formula>
    </cfRule>
    <cfRule type="containsText" dxfId="46" priority="41" operator="containsText" text="BAJO">
      <formula>NOT(ISERROR(SEARCH("BAJO",P434)))</formula>
    </cfRule>
  </conditionalFormatting>
  <conditionalFormatting sqref="N434:N435">
    <cfRule type="containsText" dxfId="45" priority="47" operator="containsText" text="MUY BAJO">
      <formula>NOT(ISERROR(SEARCH("MUY BAJO",N434)))</formula>
    </cfRule>
    <cfRule type="containsText" dxfId="44" priority="48" operator="containsText" text="MUY ALTO">
      <formula>NOT(ISERROR(SEARCH("MUY ALTO",N434)))</formula>
    </cfRule>
    <cfRule type="containsText" dxfId="43" priority="49" operator="containsText" text="ALTO">
      <formula>NOT(ISERROR(SEARCH("ALTO",N434)))</formula>
    </cfRule>
    <cfRule type="containsText" dxfId="42" priority="50" operator="containsText" text="MEDIO">
      <formula>NOT(ISERROR(SEARCH("MEDIO",N434)))</formula>
    </cfRule>
    <cfRule type="containsText" dxfId="41" priority="51" operator="containsText" text="BAJO">
      <formula>NOT(ISERROR(SEARCH("BAJO",N434)))</formula>
    </cfRule>
  </conditionalFormatting>
  <conditionalFormatting sqref="L434:L435">
    <cfRule type="containsText" dxfId="40" priority="42" operator="containsText" text="MUY BAJO">
      <formula>NOT(ISERROR(SEARCH("MUY BAJO",L434)))</formula>
    </cfRule>
    <cfRule type="containsText" dxfId="39" priority="43" operator="containsText" text="MUY ALTO">
      <formula>NOT(ISERROR(SEARCH("MUY ALTO",L434)))</formula>
    </cfRule>
    <cfRule type="containsText" dxfId="38" priority="44" operator="containsText" text="ALTO">
      <formula>NOT(ISERROR(SEARCH("ALTO",L434)))</formula>
    </cfRule>
    <cfRule type="containsText" dxfId="37" priority="45" operator="containsText" text="MEDIO">
      <formula>NOT(ISERROR(SEARCH("MEDIO",L434)))</formula>
    </cfRule>
    <cfRule type="containsText" dxfId="36" priority="46" operator="containsText" text="BAJO">
      <formula>NOT(ISERROR(SEARCH("BAJO",L434)))</formula>
    </cfRule>
  </conditionalFormatting>
  <conditionalFormatting sqref="N41">
    <cfRule type="containsText" dxfId="35" priority="35" operator="containsText" text="BAJO">
      <formula>NOT(ISERROR(SEARCH("BAJO",N41)))</formula>
    </cfRule>
  </conditionalFormatting>
  <conditionalFormatting sqref="N41">
    <cfRule type="containsText" dxfId="34" priority="30" operator="containsText" text="MUY BAJO">
      <formula>NOT(ISERROR(SEARCH("MUY BAJO",N41)))</formula>
    </cfRule>
    <cfRule type="containsText" dxfId="33" priority="31" operator="containsText" text="MUY ALTO">
      <formula>NOT(ISERROR(SEARCH("MUY ALTO",N41)))</formula>
    </cfRule>
    <cfRule type="containsText" dxfId="32" priority="32" operator="containsText" text="ALTO">
      <formula>NOT(ISERROR(SEARCH("ALTO",N41)))</formula>
    </cfRule>
    <cfRule type="containsText" dxfId="31" priority="33" operator="containsText" text="MEDIO">
      <formula>NOT(ISERROR(SEARCH("MEDIO",N41)))</formula>
    </cfRule>
    <cfRule type="containsText" dxfId="30" priority="36" operator="containsText" text="BAJO">
      <formula>NOT(ISERROR(SEARCH("BAJO",N41)))</formula>
    </cfRule>
  </conditionalFormatting>
  <conditionalFormatting sqref="N41">
    <cfRule type="containsText" dxfId="29" priority="34" operator="containsText" text="BAJO">
      <formula>NOT(ISERROR(SEARCH("BAJO",N41)))</formula>
    </cfRule>
  </conditionalFormatting>
  <conditionalFormatting sqref="P41">
    <cfRule type="containsText" dxfId="28" priority="1" operator="containsText" text="MUY BAJO">
      <formula>NOT(ISERROR(SEARCH("MUY BAJO",P41)))</formula>
    </cfRule>
    <cfRule type="containsText" dxfId="27" priority="2" operator="containsText" text="MUY ALTO">
      <formula>NOT(ISERROR(SEARCH("MUY ALTO",P41)))</formula>
    </cfRule>
    <cfRule type="containsText" dxfId="26" priority="3" operator="containsText" text="ALTO">
      <formula>NOT(ISERROR(SEARCH("ALTO",P41)))</formula>
    </cfRule>
    <cfRule type="containsText" dxfId="25" priority="4" operator="containsText" text="MEDIO">
      <formula>NOT(ISERROR(SEARCH("MEDIO",P41)))</formula>
    </cfRule>
    <cfRule type="containsText" dxfId="24" priority="5" operator="containsText" text="BAJO">
      <formula>NOT(ISERROR(SEARCH("BAJO",P41)))</formula>
    </cfRule>
  </conditionalFormatting>
  <conditionalFormatting sqref="N41">
    <cfRule type="containsText" dxfId="23" priority="25" operator="containsText" text="MUY BAJO">
      <formula>NOT(ISERROR(SEARCH("MUY BAJO",N41)))</formula>
    </cfRule>
    <cfRule type="containsText" dxfId="22" priority="26" operator="containsText" text="MUY ALTO">
      <formula>NOT(ISERROR(SEARCH("MUY ALTO",N41)))</formula>
    </cfRule>
    <cfRule type="containsText" dxfId="21" priority="27" operator="containsText" text="ALTO">
      <formula>NOT(ISERROR(SEARCH("ALTO",N41)))</formula>
    </cfRule>
    <cfRule type="containsText" dxfId="20" priority="28" operator="containsText" text="MEDIO">
      <formula>NOT(ISERROR(SEARCH("MEDIO",N41)))</formula>
    </cfRule>
    <cfRule type="containsText" dxfId="19" priority="29" operator="containsText" text="BAJO">
      <formula>NOT(ISERROR(SEARCH("BAJO",N41)))</formula>
    </cfRule>
  </conditionalFormatting>
  <conditionalFormatting sqref="L41">
    <cfRule type="containsText" dxfId="18" priority="23" operator="containsText" text="BAJO">
      <formula>NOT(ISERROR(SEARCH("BAJO",L41)))</formula>
    </cfRule>
  </conditionalFormatting>
  <conditionalFormatting sqref="L41">
    <cfRule type="containsText" dxfId="17" priority="18" operator="containsText" text="MUY BAJO">
      <formula>NOT(ISERROR(SEARCH("MUY BAJO",L41)))</formula>
    </cfRule>
    <cfRule type="containsText" dxfId="16" priority="19" operator="containsText" text="MUY ALTO">
      <formula>NOT(ISERROR(SEARCH("MUY ALTO",L41)))</formula>
    </cfRule>
    <cfRule type="containsText" dxfId="15" priority="20" operator="containsText" text="ALTO">
      <formula>NOT(ISERROR(SEARCH("ALTO",L41)))</formula>
    </cfRule>
    <cfRule type="containsText" dxfId="14" priority="21" operator="containsText" text="MEDIO">
      <formula>NOT(ISERROR(SEARCH("MEDIO",L41)))</formula>
    </cfRule>
    <cfRule type="containsText" dxfId="13" priority="24" operator="containsText" text="BAJO">
      <formula>NOT(ISERROR(SEARCH("BAJO",L41)))</formula>
    </cfRule>
  </conditionalFormatting>
  <conditionalFormatting sqref="L41">
    <cfRule type="containsText" dxfId="12" priority="22" operator="containsText" text="BAJO">
      <formula>NOT(ISERROR(SEARCH("BAJO",L41)))</formula>
    </cfRule>
  </conditionalFormatting>
  <conditionalFormatting sqref="L41">
    <cfRule type="containsText" dxfId="11" priority="13" operator="containsText" text="MUY BAJO">
      <formula>NOT(ISERROR(SEARCH("MUY BAJO",L41)))</formula>
    </cfRule>
    <cfRule type="containsText" dxfId="10" priority="14" operator="containsText" text="MUY ALTO">
      <formula>NOT(ISERROR(SEARCH("MUY ALTO",L41)))</formula>
    </cfRule>
    <cfRule type="containsText" dxfId="9" priority="15" operator="containsText" text="ALTO">
      <formula>NOT(ISERROR(SEARCH("ALTO",L41)))</formula>
    </cfRule>
    <cfRule type="containsText" dxfId="8" priority="16" operator="containsText" text="MEDIO">
      <formula>NOT(ISERROR(SEARCH("MEDIO",L41)))</formula>
    </cfRule>
    <cfRule type="containsText" dxfId="7" priority="17" operator="containsText" text="BAJO">
      <formula>NOT(ISERROR(SEARCH("BAJO",L41)))</formula>
    </cfRule>
  </conditionalFormatting>
  <conditionalFormatting sqref="P41">
    <cfRule type="containsText" dxfId="6" priority="11" operator="containsText" text="BAJO">
      <formula>NOT(ISERROR(SEARCH("BAJO",P41)))</formula>
    </cfRule>
  </conditionalFormatting>
  <conditionalFormatting sqref="P41">
    <cfRule type="containsText" dxfId="5" priority="6" operator="containsText" text="MUY BAJO">
      <formula>NOT(ISERROR(SEARCH("MUY BAJO",P41)))</formula>
    </cfRule>
    <cfRule type="containsText" dxfId="4" priority="7" operator="containsText" text="MUY ALTO">
      <formula>NOT(ISERROR(SEARCH("MUY ALTO",P41)))</formula>
    </cfRule>
    <cfRule type="containsText" dxfId="3" priority="8" operator="containsText" text="ALTO">
      <formula>NOT(ISERROR(SEARCH("ALTO",P41)))</formula>
    </cfRule>
    <cfRule type="containsText" dxfId="2" priority="9" operator="containsText" text="MEDIO">
      <formula>NOT(ISERROR(SEARCH("MEDIO",P41)))</formula>
    </cfRule>
    <cfRule type="containsText" dxfId="1" priority="12" operator="containsText" text="BAJO">
      <formula>NOT(ISERROR(SEARCH("BAJO",P41)))</formula>
    </cfRule>
  </conditionalFormatting>
  <conditionalFormatting sqref="P41">
    <cfRule type="containsText" dxfId="0" priority="10" operator="containsText" text="BAJO">
      <formula>NOT(ISERROR(SEARCH("BAJO",P41)))</formula>
    </cfRule>
  </conditionalFormatting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T3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 parra chimbaco</dc:creator>
  <cp:lastModifiedBy>oliva parra chimbaco</cp:lastModifiedBy>
  <dcterms:created xsi:type="dcterms:W3CDTF">2023-12-19T16:19:39Z</dcterms:created>
  <dcterms:modified xsi:type="dcterms:W3CDTF">2023-12-19T16:53:38Z</dcterms:modified>
</cp:coreProperties>
</file>