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3" state="hidden" r:id="rId2"/>
    <sheet name="Ejec. Consolidada" sheetId="1" r:id="rId3"/>
  </sheets>
  <definedNames>
    <definedName name="_xlnm._FilterDatabase" localSheetId="1" hidden="1">'Ejec. Consolidada (3)'!$A$9:$H$292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E275" i="1" l="1"/>
  <c r="F275" i="1"/>
  <c r="D275" i="1"/>
  <c r="I276" i="1"/>
  <c r="G276" i="1"/>
  <c r="G221" i="1"/>
  <c r="I221" i="1"/>
  <c r="I219" i="1"/>
  <c r="G219" i="1"/>
  <c r="I218" i="1"/>
  <c r="G218" i="1"/>
  <c r="E217" i="1"/>
  <c r="F217" i="1"/>
  <c r="D217" i="1"/>
  <c r="G157" i="1"/>
  <c r="G145" i="1"/>
  <c r="I145" i="1"/>
  <c r="G144" i="1"/>
  <c r="I144" i="1"/>
  <c r="G143" i="1"/>
  <c r="I143" i="1"/>
  <c r="G33" i="1"/>
  <c r="G32" i="1" s="1"/>
  <c r="E32" i="1"/>
  <c r="F32" i="1"/>
  <c r="D32" i="1"/>
  <c r="I33" i="1"/>
  <c r="G30" i="1"/>
  <c r="E29" i="1"/>
  <c r="F29" i="1"/>
  <c r="D29" i="1"/>
  <c r="I30" i="1"/>
  <c r="G19" i="1"/>
  <c r="E17" i="1"/>
  <c r="F17" i="1"/>
  <c r="D17" i="1"/>
  <c r="I32" i="1" l="1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10" i="13"/>
  <c r="G292" i="13"/>
  <c r="F291" i="13"/>
  <c r="E291" i="13"/>
  <c r="D291" i="13"/>
  <c r="J290" i="13"/>
  <c r="H290" i="13"/>
  <c r="G290" i="13"/>
  <c r="F289" i="13"/>
  <c r="F287" i="13" s="1"/>
  <c r="E289" i="13"/>
  <c r="E287" i="13" s="1"/>
  <c r="D289" i="13"/>
  <c r="D288" i="13" s="1"/>
  <c r="D287" i="13" s="1"/>
  <c r="H285" i="13"/>
  <c r="G285" i="13"/>
  <c r="H284" i="13"/>
  <c r="G284" i="13"/>
  <c r="H283" i="13"/>
  <c r="G283" i="13"/>
  <c r="D282" i="13"/>
  <c r="H281" i="13"/>
  <c r="G281" i="13"/>
  <c r="H280" i="13"/>
  <c r="G280" i="13"/>
  <c r="H279" i="13"/>
  <c r="G279" i="13"/>
  <c r="G278" i="13"/>
  <c r="H277" i="13"/>
  <c r="G277" i="13"/>
  <c r="H276" i="13"/>
  <c r="G276" i="13"/>
  <c r="H275" i="13"/>
  <c r="G275" i="13"/>
  <c r="H274" i="13"/>
  <c r="G274" i="13"/>
  <c r="H273" i="13"/>
  <c r="G273" i="13"/>
  <c r="H272" i="13"/>
  <c r="G272" i="13"/>
  <c r="F271" i="13"/>
  <c r="D271" i="13"/>
  <c r="H268" i="13"/>
  <c r="G268" i="13"/>
  <c r="F267" i="13"/>
  <c r="E267" i="13"/>
  <c r="D267" i="13"/>
  <c r="H266" i="13"/>
  <c r="G266" i="13"/>
  <c r="F265" i="13"/>
  <c r="E265" i="13"/>
  <c r="D265" i="13"/>
  <c r="G264" i="13"/>
  <c r="F263" i="13"/>
  <c r="E263" i="13"/>
  <c r="D263" i="13"/>
  <c r="H262" i="13"/>
  <c r="G262" i="13"/>
  <c r="G261" i="13"/>
  <c r="G260" i="13"/>
  <c r="F259" i="13"/>
  <c r="E259" i="13"/>
  <c r="D259" i="13"/>
  <c r="G258" i="13"/>
  <c r="H257" i="13"/>
  <c r="G257" i="13"/>
  <c r="F256" i="13"/>
  <c r="E256" i="13"/>
  <c r="D256" i="13"/>
  <c r="H255" i="13"/>
  <c r="G255" i="13"/>
  <c r="F254" i="13"/>
  <c r="E254" i="13"/>
  <c r="D254" i="13"/>
  <c r="H253" i="13"/>
  <c r="G253" i="13"/>
  <c r="G252" i="13"/>
  <c r="H251" i="13"/>
  <c r="G251" i="13"/>
  <c r="G250" i="13"/>
  <c r="F249" i="13"/>
  <c r="E249" i="13"/>
  <c r="D249" i="13"/>
  <c r="H248" i="13"/>
  <c r="G248" i="13"/>
  <c r="G247" i="13"/>
  <c r="G246" i="13"/>
  <c r="G245" i="13"/>
  <c r="F244" i="13"/>
  <c r="E244" i="13"/>
  <c r="D244" i="13"/>
  <c r="H242" i="13"/>
  <c r="G242" i="13"/>
  <c r="F241" i="13"/>
  <c r="E241" i="13"/>
  <c r="D241" i="13"/>
  <c r="G240" i="13"/>
  <c r="F239" i="13"/>
  <c r="E239" i="13"/>
  <c r="D239" i="13"/>
  <c r="G238" i="13"/>
  <c r="H237" i="13"/>
  <c r="G237" i="13"/>
  <c r="H236" i="13"/>
  <c r="G236" i="13"/>
  <c r="G235" i="13"/>
  <c r="G234" i="13"/>
  <c r="G233" i="13"/>
  <c r="G232" i="13"/>
  <c r="H231" i="13"/>
  <c r="G231" i="13"/>
  <c r="H230" i="13"/>
  <c r="G230" i="13"/>
  <c r="G229" i="13"/>
  <c r="G228" i="13"/>
  <c r="G227" i="13"/>
  <c r="F226" i="13"/>
  <c r="E226" i="13"/>
  <c r="D226" i="13"/>
  <c r="G224" i="13"/>
  <c r="F223" i="13"/>
  <c r="E223" i="13"/>
  <c r="D223" i="13"/>
  <c r="H222" i="13"/>
  <c r="G222" i="13"/>
  <c r="G221" i="13"/>
  <c r="G220" i="13"/>
  <c r="H219" i="13"/>
  <c r="G219" i="13"/>
  <c r="G218" i="13"/>
  <c r="G217" i="13"/>
  <c r="H216" i="13"/>
  <c r="G216" i="13"/>
  <c r="G215" i="13"/>
  <c r="G214" i="13"/>
  <c r="G213" i="13"/>
  <c r="H212" i="13"/>
  <c r="G212" i="13"/>
  <c r="G211" i="13"/>
  <c r="H210" i="13"/>
  <c r="G210" i="13"/>
  <c r="F209" i="13"/>
  <c r="E209" i="13"/>
  <c r="D209" i="13"/>
  <c r="H208" i="13"/>
  <c r="G208" i="13"/>
  <c r="G207" i="13"/>
  <c r="G206" i="13"/>
  <c r="G205" i="13"/>
  <c r="H204" i="13"/>
  <c r="G204" i="13"/>
  <c r="G203" i="13"/>
  <c r="G202" i="13"/>
  <c r="H201" i="13"/>
  <c r="G201" i="13"/>
  <c r="H200" i="13"/>
  <c r="G200" i="13"/>
  <c r="F199" i="13"/>
  <c r="E199" i="13"/>
  <c r="D199" i="13"/>
  <c r="G198" i="13"/>
  <c r="H197" i="13"/>
  <c r="G197" i="13"/>
  <c r="H196" i="13"/>
  <c r="G196" i="13"/>
  <c r="G195" i="13"/>
  <c r="G194" i="13"/>
  <c r="G193" i="13"/>
  <c r="G192" i="13"/>
  <c r="H191" i="13"/>
  <c r="G191" i="13"/>
  <c r="G190" i="13"/>
  <c r="G189" i="13"/>
  <c r="H188" i="13"/>
  <c r="G188" i="13"/>
  <c r="H187" i="13"/>
  <c r="G187" i="13"/>
  <c r="H186" i="13"/>
  <c r="G186" i="13"/>
  <c r="G185" i="13"/>
  <c r="G184" i="13"/>
  <c r="F183" i="13"/>
  <c r="E183" i="13"/>
  <c r="D183" i="13"/>
  <c r="H182" i="13"/>
  <c r="G182" i="13"/>
  <c r="G181" i="13"/>
  <c r="G180" i="13"/>
  <c r="H179" i="13"/>
  <c r="G179" i="13"/>
  <c r="G178" i="13"/>
  <c r="F177" i="13"/>
  <c r="E177" i="13"/>
  <c r="D177" i="13"/>
  <c r="H175" i="13"/>
  <c r="G175" i="13"/>
  <c r="H174" i="13"/>
  <c r="G174" i="13"/>
  <c r="F173" i="13"/>
  <c r="F172" i="13" s="1"/>
  <c r="E173" i="13"/>
  <c r="E172" i="13" s="1"/>
  <c r="D173" i="13"/>
  <c r="D172" i="13" s="1"/>
  <c r="H171" i="13"/>
  <c r="G171" i="13"/>
  <c r="G170" i="13"/>
  <c r="G169" i="13"/>
  <c r="G168" i="13"/>
  <c r="H167" i="13"/>
  <c r="G167" i="13"/>
  <c r="H166" i="13"/>
  <c r="G166" i="13"/>
  <c r="H165" i="13"/>
  <c r="G165" i="13"/>
  <c r="H164" i="13"/>
  <c r="G164" i="13"/>
  <c r="H163" i="13"/>
  <c r="G163" i="13"/>
  <c r="G162" i="13"/>
  <c r="H161" i="13"/>
  <c r="G161" i="13"/>
  <c r="H160" i="13"/>
  <c r="G160" i="13"/>
  <c r="G159" i="13"/>
  <c r="H158" i="13"/>
  <c r="G158" i="13"/>
  <c r="F157" i="13"/>
  <c r="E157" i="13"/>
  <c r="D157" i="13"/>
  <c r="H156" i="13"/>
  <c r="G156" i="13"/>
  <c r="F155" i="13"/>
  <c r="E155" i="13"/>
  <c r="D155" i="13"/>
  <c r="H153" i="13"/>
  <c r="G153" i="13"/>
  <c r="G152" i="13"/>
  <c r="H151" i="13"/>
  <c r="G151" i="13"/>
  <c r="G150" i="13"/>
  <c r="G149" i="13"/>
  <c r="F148" i="13"/>
  <c r="E148" i="13"/>
  <c r="D148" i="13"/>
  <c r="H146" i="13"/>
  <c r="G146" i="13"/>
  <c r="G145" i="13" s="1"/>
  <c r="F145" i="13"/>
  <c r="F144" i="13" s="1"/>
  <c r="H144" i="13" s="1"/>
  <c r="E145" i="13"/>
  <c r="E144" i="13" s="1"/>
  <c r="D145" i="13"/>
  <c r="D144" i="13" s="1"/>
  <c r="H143" i="13"/>
  <c r="G143" i="13"/>
  <c r="F142" i="13"/>
  <c r="E142" i="13"/>
  <c r="D142" i="13"/>
  <c r="G141" i="13"/>
  <c r="F140" i="13"/>
  <c r="E140" i="13"/>
  <c r="D140" i="13"/>
  <c r="G139" i="13"/>
  <c r="H138" i="13"/>
  <c r="G138" i="13"/>
  <c r="H137" i="13"/>
  <c r="G137" i="13"/>
  <c r="H136" i="13"/>
  <c r="G136" i="13"/>
  <c r="G135" i="13"/>
  <c r="H134" i="13"/>
  <c r="G134" i="13"/>
  <c r="G133" i="13"/>
  <c r="F132" i="13"/>
  <c r="E132" i="13"/>
  <c r="D132" i="13"/>
  <c r="G130" i="13"/>
  <c r="F129" i="13"/>
  <c r="F128" i="13" s="1"/>
  <c r="F127" i="13" s="1"/>
  <c r="E129" i="13"/>
  <c r="E128" i="13" s="1"/>
  <c r="D129" i="13"/>
  <c r="D128" i="13" s="1"/>
  <c r="D127" i="13" s="1"/>
  <c r="H125" i="13"/>
  <c r="G125" i="13"/>
  <c r="F124" i="13"/>
  <c r="E124" i="13"/>
  <c r="D124" i="13"/>
  <c r="G123" i="13"/>
  <c r="G122" i="13"/>
  <c r="F120" i="13"/>
  <c r="E120" i="13"/>
  <c r="D120" i="13"/>
  <c r="H119" i="13"/>
  <c r="G119" i="13"/>
  <c r="G118" i="13"/>
  <c r="F117" i="13"/>
  <c r="E117" i="13"/>
  <c r="G117" i="13" s="1"/>
  <c r="D117" i="13"/>
  <c r="G116" i="13"/>
  <c r="H115" i="13"/>
  <c r="G115" i="13"/>
  <c r="G114" i="13"/>
  <c r="G113" i="13"/>
  <c r="G112" i="13"/>
  <c r="G111" i="13"/>
  <c r="F110" i="13"/>
  <c r="E110" i="13"/>
  <c r="D110" i="13"/>
  <c r="H109" i="13"/>
  <c r="G109" i="13"/>
  <c r="G108" i="13"/>
  <c r="F107" i="13"/>
  <c r="E107" i="13"/>
  <c r="H107" i="13" s="1"/>
  <c r="D107" i="13"/>
  <c r="G106" i="13"/>
  <c r="G105" i="13"/>
  <c r="G104" i="13"/>
  <c r="G103" i="13"/>
  <c r="F102" i="13"/>
  <c r="E102" i="13"/>
  <c r="H101" i="13"/>
  <c r="G101" i="13"/>
  <c r="G100" i="13"/>
  <c r="G99" i="13"/>
  <c r="G98" i="13"/>
  <c r="G97" i="13"/>
  <c r="F96" i="13"/>
  <c r="E96" i="13"/>
  <c r="D96" i="13"/>
  <c r="H95" i="13"/>
  <c r="G95" i="13"/>
  <c r="G94" i="13"/>
  <c r="G93" i="13"/>
  <c r="F92" i="13"/>
  <c r="E92" i="13"/>
  <c r="D92" i="13"/>
  <c r="H90" i="13"/>
  <c r="G90" i="13"/>
  <c r="G89" i="13"/>
  <c r="G88" i="13"/>
  <c r="G87" i="13"/>
  <c r="F86" i="13"/>
  <c r="E86" i="13"/>
  <c r="D86" i="13"/>
  <c r="G85" i="13"/>
  <c r="G84" i="13"/>
  <c r="G83" i="13"/>
  <c r="G82" i="13"/>
  <c r="G81" i="13"/>
  <c r="H80" i="13"/>
  <c r="G80" i="13"/>
  <c r="F79" i="13"/>
  <c r="E79" i="13"/>
  <c r="G79" i="13" s="1"/>
  <c r="D79" i="13"/>
  <c r="G78" i="13"/>
  <c r="G77" i="13"/>
  <c r="G76" i="13"/>
  <c r="G75" i="13"/>
  <c r="G74" i="13"/>
  <c r="G73" i="13"/>
  <c r="F72" i="13"/>
  <c r="E72" i="13"/>
  <c r="D72" i="13"/>
  <c r="G71" i="13"/>
  <c r="G70" i="13"/>
  <c r="H69" i="13"/>
  <c r="G69" i="13"/>
  <c r="G68" i="13"/>
  <c r="G67" i="13"/>
  <c r="F66" i="13"/>
  <c r="E66" i="13"/>
  <c r="D66" i="13"/>
  <c r="G65" i="13"/>
  <c r="G64" i="13"/>
  <c r="H63" i="13"/>
  <c r="G63" i="13"/>
  <c r="G62" i="13"/>
  <c r="H61" i="13"/>
  <c r="G61" i="13"/>
  <c r="F60" i="13"/>
  <c r="E60" i="13"/>
  <c r="H60" i="13" s="1"/>
  <c r="D60" i="13"/>
  <c r="G59" i="13"/>
  <c r="H58" i="13"/>
  <c r="G58" i="13"/>
  <c r="G57" i="13"/>
  <c r="F56" i="13"/>
  <c r="E56" i="13"/>
  <c r="D56" i="13"/>
  <c r="G55" i="13"/>
  <c r="H54" i="13"/>
  <c r="G54" i="13"/>
  <c r="G53" i="13"/>
  <c r="H52" i="13"/>
  <c r="G52" i="13"/>
  <c r="F51" i="13"/>
  <c r="E51" i="13"/>
  <c r="D51" i="13"/>
  <c r="G50" i="13"/>
  <c r="G48" i="13" s="1"/>
  <c r="G49" i="13"/>
  <c r="F48" i="13"/>
  <c r="E48" i="13"/>
  <c r="D48" i="13"/>
  <c r="G46" i="13"/>
  <c r="H45" i="13"/>
  <c r="G45" i="13"/>
  <c r="F44" i="13"/>
  <c r="E44" i="13"/>
  <c r="D44" i="13"/>
  <c r="G43" i="13"/>
  <c r="G42" i="13" s="1"/>
  <c r="F42" i="13"/>
  <c r="E42" i="13"/>
  <c r="D42" i="13"/>
  <c r="G41" i="13"/>
  <c r="G40" i="13"/>
  <c r="G39" i="13"/>
  <c r="F38" i="13"/>
  <c r="E38" i="13"/>
  <c r="D38" i="13"/>
  <c r="G36" i="13"/>
  <c r="F35" i="13"/>
  <c r="E35" i="13"/>
  <c r="D35" i="13"/>
  <c r="G34" i="13"/>
  <c r="F33" i="13"/>
  <c r="F32" i="13" s="1"/>
  <c r="E33" i="13"/>
  <c r="E32" i="13" s="1"/>
  <c r="H29" i="13"/>
  <c r="G29" i="13"/>
  <c r="G28" i="13" s="1"/>
  <c r="F28" i="13"/>
  <c r="E28" i="13"/>
  <c r="D28" i="13"/>
  <c r="G27" i="13"/>
  <c r="G26" i="13" s="1"/>
  <c r="F26" i="13"/>
  <c r="E26" i="13"/>
  <c r="D26" i="13"/>
  <c r="H25" i="13"/>
  <c r="G25" i="13"/>
  <c r="G24" i="13" s="1"/>
  <c r="F24" i="13"/>
  <c r="E24" i="13"/>
  <c r="D24" i="13"/>
  <c r="G23" i="13"/>
  <c r="G22" i="13"/>
  <c r="G21" i="13"/>
  <c r="F20" i="13"/>
  <c r="E20" i="13"/>
  <c r="D20" i="13"/>
  <c r="G18" i="13"/>
  <c r="F17" i="13"/>
  <c r="F16" i="13" s="1"/>
  <c r="F15" i="13" s="1"/>
  <c r="E17" i="13"/>
  <c r="E16" i="13" s="1"/>
  <c r="D17" i="13"/>
  <c r="D16" i="13" s="1"/>
  <c r="D15" i="13" s="1"/>
  <c r="G14" i="13"/>
  <c r="I241" i="1"/>
  <c r="G241" i="1"/>
  <c r="E37" i="13" l="1"/>
  <c r="H66" i="13"/>
  <c r="H142" i="13"/>
  <c r="G282" i="13"/>
  <c r="D286" i="13"/>
  <c r="H177" i="13"/>
  <c r="G271" i="13"/>
  <c r="H56" i="13"/>
  <c r="F37" i="13"/>
  <c r="D270" i="13"/>
  <c r="D269" i="13" s="1"/>
  <c r="G155" i="13"/>
  <c r="G241" i="13"/>
  <c r="G223" i="13"/>
  <c r="E270" i="13"/>
  <c r="E269" i="13" s="1"/>
  <c r="H28" i="13"/>
  <c r="G183" i="13"/>
  <c r="H173" i="13"/>
  <c r="G66" i="13"/>
  <c r="H110" i="13"/>
  <c r="G120" i="13"/>
  <c r="H259" i="13"/>
  <c r="H267" i="13"/>
  <c r="H282" i="13"/>
  <c r="H124" i="13"/>
  <c r="F270" i="13"/>
  <c r="H24" i="13"/>
  <c r="H38" i="13"/>
  <c r="H132" i="13"/>
  <c r="H249" i="13"/>
  <c r="H271" i="13"/>
  <c r="D154" i="13"/>
  <c r="D243" i="13"/>
  <c r="E19" i="13"/>
  <c r="G35" i="13"/>
  <c r="H44" i="13"/>
  <c r="G72" i="13"/>
  <c r="H120" i="13"/>
  <c r="G291" i="13"/>
  <c r="H79" i="13"/>
  <c r="D91" i="13"/>
  <c r="G102" i="13"/>
  <c r="H117" i="13"/>
  <c r="H183" i="13"/>
  <c r="H241" i="13"/>
  <c r="H289" i="13"/>
  <c r="E91" i="13"/>
  <c r="G91" i="13" s="1"/>
  <c r="H51" i="13"/>
  <c r="H92" i="13"/>
  <c r="H157" i="13"/>
  <c r="F154" i="13"/>
  <c r="H256" i="13"/>
  <c r="H265" i="13"/>
  <c r="H37" i="13"/>
  <c r="G249" i="13"/>
  <c r="G259" i="13"/>
  <c r="E47" i="13"/>
  <c r="H96" i="13"/>
  <c r="G148" i="13"/>
  <c r="G144" i="13"/>
  <c r="E225" i="13"/>
  <c r="D37" i="13"/>
  <c r="H48" i="13"/>
  <c r="G56" i="13"/>
  <c r="E131" i="13"/>
  <c r="H145" i="13"/>
  <c r="G157" i="13"/>
  <c r="F225" i="13"/>
  <c r="G33" i="13"/>
  <c r="D131" i="13"/>
  <c r="G263" i="13"/>
  <c r="G92" i="13"/>
  <c r="E243" i="13"/>
  <c r="F47" i="13"/>
  <c r="D47" i="13"/>
  <c r="G267" i="13"/>
  <c r="G17" i="13"/>
  <c r="G38" i="13"/>
  <c r="E154" i="13"/>
  <c r="G265" i="13"/>
  <c r="G289" i="13"/>
  <c r="H172" i="13"/>
  <c r="G226" i="13"/>
  <c r="G256" i="13"/>
  <c r="F19" i="13"/>
  <c r="H102" i="13"/>
  <c r="G140" i="13"/>
  <c r="H226" i="13"/>
  <c r="F131" i="13"/>
  <c r="H148" i="13"/>
  <c r="F243" i="13"/>
  <c r="G51" i="13"/>
  <c r="G173" i="13"/>
  <c r="D19" i="13"/>
  <c r="D13" i="13" s="1"/>
  <c r="D12" i="13" s="1"/>
  <c r="G86" i="13"/>
  <c r="G124" i="13"/>
  <c r="H155" i="13"/>
  <c r="G199" i="13"/>
  <c r="H209" i="13"/>
  <c r="D225" i="13"/>
  <c r="D176" i="13" s="1"/>
  <c r="H244" i="13"/>
  <c r="E286" i="13"/>
  <c r="G287" i="13"/>
  <c r="H287" i="13"/>
  <c r="F286" i="13"/>
  <c r="E15" i="13"/>
  <c r="G16" i="13"/>
  <c r="G128" i="13"/>
  <c r="E127" i="13"/>
  <c r="G32" i="13"/>
  <c r="G254" i="13"/>
  <c r="G20" i="13"/>
  <c r="F91" i="13"/>
  <c r="H254" i="13"/>
  <c r="G129" i="13"/>
  <c r="H199" i="13"/>
  <c r="G239" i="13"/>
  <c r="F269" i="13"/>
  <c r="G288" i="13"/>
  <c r="G96" i="13"/>
  <c r="G172" i="13"/>
  <c r="H86" i="13"/>
  <c r="G44" i="13"/>
  <c r="G60" i="13"/>
  <c r="G107" i="13"/>
  <c r="G110" i="13"/>
  <c r="G177" i="13"/>
  <c r="G209" i="13"/>
  <c r="G244" i="13"/>
  <c r="H288" i="13"/>
  <c r="G142" i="13"/>
  <c r="G132" i="13"/>
  <c r="H269" i="13" l="1"/>
  <c r="H225" i="13"/>
  <c r="H154" i="13"/>
  <c r="G19" i="13"/>
  <c r="H270" i="13"/>
  <c r="G270" i="13"/>
  <c r="H19" i="13"/>
  <c r="G225" i="13"/>
  <c r="H243" i="13"/>
  <c r="E176" i="13"/>
  <c r="G154" i="13"/>
  <c r="D31" i="13"/>
  <c r="G37" i="13"/>
  <c r="F12" i="13"/>
  <c r="H131" i="13"/>
  <c r="H47" i="13"/>
  <c r="H91" i="13"/>
  <c r="D126" i="13"/>
  <c r="F176" i="13"/>
  <c r="G286" i="13"/>
  <c r="G243" i="13"/>
  <c r="G131" i="13"/>
  <c r="H31" i="13"/>
  <c r="G47" i="13"/>
  <c r="G15" i="13"/>
  <c r="G127" i="13"/>
  <c r="H286" i="13"/>
  <c r="G269" i="13"/>
  <c r="F42" i="1"/>
  <c r="G47" i="1"/>
  <c r="G46" i="1" s="1"/>
  <c r="G54" i="1"/>
  <c r="E52" i="1"/>
  <c r="F52" i="1"/>
  <c r="D52" i="1"/>
  <c r="E46" i="1"/>
  <c r="F46" i="1"/>
  <c r="D46" i="1"/>
  <c r="D30" i="13" l="1"/>
  <c r="D11" i="13" s="1"/>
  <c r="D10" i="13" s="1"/>
  <c r="G31" i="13"/>
  <c r="H176" i="13"/>
  <c r="G176" i="13"/>
  <c r="F30" i="13"/>
  <c r="F11" i="13" s="1"/>
  <c r="F10" i="13" s="1"/>
  <c r="G126" i="13"/>
  <c r="E30" i="13"/>
  <c r="E12" i="13"/>
  <c r="G13" i="13"/>
  <c r="H13" i="13"/>
  <c r="H126" i="13"/>
  <c r="D302" i="1"/>
  <c r="D300" i="1"/>
  <c r="D299" i="1" s="1"/>
  <c r="D298" i="1" s="1"/>
  <c r="D297" i="1" s="1"/>
  <c r="D293" i="1"/>
  <c r="D282" i="1"/>
  <c r="D278" i="1"/>
  <c r="D273" i="1"/>
  <c r="D269" i="1"/>
  <c r="G30" i="13" l="1"/>
  <c r="E11" i="13"/>
  <c r="G12" i="13"/>
  <c r="H12" i="13"/>
  <c r="H30" i="13"/>
  <c r="D281" i="1"/>
  <c r="D280" i="1" s="1"/>
  <c r="D266" i="1"/>
  <c r="D264" i="1"/>
  <c r="D259" i="1"/>
  <c r="D254" i="1"/>
  <c r="D251" i="1"/>
  <c r="D249" i="1"/>
  <c r="D236" i="1"/>
  <c r="D233" i="1"/>
  <c r="D207" i="1"/>
  <c r="D191" i="1"/>
  <c r="D185" i="1"/>
  <c r="D181" i="1"/>
  <c r="D180" i="1" s="1"/>
  <c r="D165" i="1"/>
  <c r="D163" i="1"/>
  <c r="D155" i="1"/>
  <c r="D152" i="1"/>
  <c r="D151" i="1" s="1"/>
  <c r="D149" i="1"/>
  <c r="D147" i="1"/>
  <c r="D136" i="1"/>
  <c r="D133" i="1"/>
  <c r="D132" i="1" s="1"/>
  <c r="D131" i="1" s="1"/>
  <c r="D128" i="1"/>
  <c r="D124" i="1"/>
  <c r="D121" i="1"/>
  <c r="D114" i="1"/>
  <c r="D111" i="1"/>
  <c r="D100" i="1"/>
  <c r="D96" i="1"/>
  <c r="D90" i="1"/>
  <c r="D83" i="1"/>
  <c r="D76" i="1"/>
  <c r="D70" i="1"/>
  <c r="D64" i="1"/>
  <c r="D60" i="1"/>
  <c r="D55" i="1"/>
  <c r="D48" i="1"/>
  <c r="D42" i="1"/>
  <c r="D39" i="1"/>
  <c r="D27" i="1"/>
  <c r="D25" i="1"/>
  <c r="D21" i="1"/>
  <c r="D20" i="1" s="1"/>
  <c r="D16" i="1"/>
  <c r="D15" i="1" s="1"/>
  <c r="D41" i="1" l="1"/>
  <c r="G11" i="13"/>
  <c r="E10" i="13"/>
  <c r="H11" i="13"/>
  <c r="D162" i="1"/>
  <c r="D253" i="1"/>
  <c r="D235" i="1"/>
  <c r="D184" i="1" s="1"/>
  <c r="D135" i="1"/>
  <c r="D95" i="1"/>
  <c r="D51" i="1"/>
  <c r="D13" i="1"/>
  <c r="D12" i="1" s="1"/>
  <c r="G257" i="1"/>
  <c r="G239" i="1"/>
  <c r="G231" i="1"/>
  <c r="G227" i="1"/>
  <c r="G225" i="1"/>
  <c r="G215" i="1"/>
  <c r="G211" i="1"/>
  <c r="G202" i="1"/>
  <c r="G200" i="1"/>
  <c r="E165" i="1"/>
  <c r="G178" i="1"/>
  <c r="E124" i="1"/>
  <c r="F124" i="1"/>
  <c r="G10" i="13" l="1"/>
  <c r="H10" i="13"/>
  <c r="D35" i="1"/>
  <c r="D130" i="1"/>
  <c r="G93" i="1"/>
  <c r="E90" i="1"/>
  <c r="G92" i="1"/>
  <c r="F39" i="1"/>
  <c r="E39" i="1"/>
  <c r="G40" i="1"/>
  <c r="D34" i="1" l="1"/>
  <c r="D11" i="1" s="1"/>
  <c r="D10" i="1" s="1"/>
  <c r="G39" i="1"/>
  <c r="G260" i="1" l="1"/>
  <c r="F259" i="1"/>
  <c r="E259" i="1"/>
  <c r="G256" i="1"/>
  <c r="G255" i="1"/>
  <c r="F254" i="1"/>
  <c r="E254" i="1"/>
  <c r="G237" i="1"/>
  <c r="G238" i="1"/>
  <c r="F236" i="1"/>
  <c r="E236" i="1"/>
  <c r="G201" i="1"/>
  <c r="G170" i="1"/>
  <c r="E155" i="1"/>
  <c r="G160" i="1"/>
  <c r="G158" i="1"/>
  <c r="F152" i="1"/>
  <c r="E152" i="1"/>
  <c r="E100" i="1"/>
  <c r="G104" i="1"/>
  <c r="E64" i="1"/>
  <c r="G68" i="1"/>
  <c r="G23" i="1"/>
  <c r="I254" i="1" l="1"/>
  <c r="G236" i="1"/>
  <c r="E207" i="1" l="1"/>
  <c r="G213" i="1"/>
  <c r="G80" i="1" l="1"/>
  <c r="G79" i="1" l="1"/>
  <c r="E76" i="1"/>
  <c r="G214" i="1" l="1"/>
  <c r="G198" i="1"/>
  <c r="G197" i="1"/>
  <c r="G196" i="1"/>
  <c r="I196" i="1"/>
  <c r="G193" i="1"/>
  <c r="F191" i="1"/>
  <c r="E191" i="1"/>
  <c r="G192" i="1"/>
  <c r="G167" i="1"/>
  <c r="G141" i="1"/>
  <c r="I141" i="1"/>
  <c r="G139" i="1"/>
  <c r="G102" i="1"/>
  <c r="G61" i="1"/>
  <c r="F60" i="1"/>
  <c r="E60" i="1"/>
  <c r="F185" i="1" l="1"/>
  <c r="E185" i="1"/>
  <c r="G186" i="1"/>
  <c r="G243" i="1" l="1"/>
  <c r="G242" i="1"/>
  <c r="G224" i="1"/>
  <c r="G210" i="1"/>
  <c r="G203" i="1"/>
  <c r="G177" i="1"/>
  <c r="G176" i="1"/>
  <c r="F136" i="1"/>
  <c r="E136" i="1"/>
  <c r="G137" i="1"/>
  <c r="E48" i="1"/>
  <c r="F106" i="1"/>
  <c r="G109" i="1"/>
  <c r="E106" i="1"/>
  <c r="G107" i="1"/>
  <c r="G106" i="1" l="1"/>
  <c r="E70" i="1"/>
  <c r="E55" i="1"/>
  <c r="E42" i="1"/>
  <c r="E41" i="1" s="1"/>
  <c r="G262" i="1"/>
  <c r="G223" i="1"/>
  <c r="G189" i="1"/>
  <c r="G188" i="1"/>
  <c r="F155" i="1"/>
  <c r="G156" i="1"/>
  <c r="G127" i="1"/>
  <c r="G110" i="1"/>
  <c r="F100" i="1"/>
  <c r="G103" i="1"/>
  <c r="F76" i="1"/>
  <c r="G82" i="1"/>
  <c r="F70" i="1"/>
  <c r="G74" i="1"/>
  <c r="F64" i="1"/>
  <c r="G66" i="1"/>
  <c r="I65" i="1"/>
  <c r="G65" i="1"/>
  <c r="G57" i="1"/>
  <c r="F21" i="1"/>
  <c r="E21" i="1"/>
  <c r="G21" i="1" l="1"/>
  <c r="G64" i="1"/>
  <c r="G120" i="1" l="1"/>
  <c r="G117" i="1"/>
  <c r="G116" i="1"/>
  <c r="G115" i="1"/>
  <c r="F114" i="1"/>
  <c r="E114" i="1"/>
  <c r="F96" i="1"/>
  <c r="E96" i="1"/>
  <c r="G97" i="1"/>
  <c r="F55" i="1"/>
  <c r="G55" i="1" s="1"/>
  <c r="G59" i="1"/>
  <c r="G31" i="1"/>
  <c r="G29" i="1" s="1"/>
  <c r="G28" i="1"/>
  <c r="G27" i="1" s="1"/>
  <c r="G26" i="1"/>
  <c r="G24" i="1"/>
  <c r="F27" i="1"/>
  <c r="E27" i="1"/>
  <c r="F269" i="1" l="1"/>
  <c r="E269" i="1"/>
  <c r="G271" i="1"/>
  <c r="G270" i="1"/>
  <c r="F266" i="1"/>
  <c r="E266" i="1"/>
  <c r="G268" i="1"/>
  <c r="G248" i="1"/>
  <c r="G124" i="1"/>
  <c r="G126" i="1"/>
  <c r="F121" i="1"/>
  <c r="E121" i="1"/>
  <c r="G122" i="1"/>
  <c r="G118" i="1"/>
  <c r="F111" i="1"/>
  <c r="E111" i="1"/>
  <c r="G112" i="1"/>
  <c r="G108" i="1"/>
  <c r="G98" i="1"/>
  <c r="F90" i="1"/>
  <c r="G91" i="1"/>
  <c r="F83" i="1"/>
  <c r="E83" i="1"/>
  <c r="G89" i="1"/>
  <c r="G88" i="1"/>
  <c r="G86" i="1"/>
  <c r="G85" i="1"/>
  <c r="G81" i="1"/>
  <c r="G78" i="1"/>
  <c r="G77" i="1"/>
  <c r="G75" i="1"/>
  <c r="G69" i="1"/>
  <c r="G63" i="1"/>
  <c r="G53" i="1"/>
  <c r="G52" i="1" s="1"/>
  <c r="G44" i="1"/>
  <c r="G45" i="1"/>
  <c r="G43" i="1"/>
  <c r="I42" i="1" l="1"/>
  <c r="I52" i="1"/>
  <c r="G60" i="1"/>
  <c r="I124" i="1"/>
  <c r="I106" i="1"/>
  <c r="G42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82" i="1"/>
  <c r="I279" i="1"/>
  <c r="G279" i="1"/>
  <c r="F278" i="1"/>
  <c r="E278" i="1"/>
  <c r="F207" i="1"/>
  <c r="I263" i="1"/>
  <c r="G263" i="1"/>
  <c r="I258" i="1"/>
  <c r="I261" i="1"/>
  <c r="G258" i="1"/>
  <c r="G261" i="1"/>
  <c r="G244" i="1"/>
  <c r="G226" i="1"/>
  <c r="I226" i="1"/>
  <c r="G216" i="1"/>
  <c r="I216" i="1"/>
  <c r="G212" i="1"/>
  <c r="I212" i="1"/>
  <c r="G209" i="1"/>
  <c r="G199" i="1"/>
  <c r="I199" i="1"/>
  <c r="I187" i="1"/>
  <c r="I190" i="1"/>
  <c r="G187" i="1"/>
  <c r="G190" i="1"/>
  <c r="F163" i="1"/>
  <c r="E163" i="1"/>
  <c r="I164" i="1"/>
  <c r="G164" i="1"/>
  <c r="I182" i="1"/>
  <c r="G182" i="1"/>
  <c r="F181" i="1"/>
  <c r="F180" i="1" s="1"/>
  <c r="E181" i="1"/>
  <c r="F165" i="1"/>
  <c r="G179" i="1"/>
  <c r="I179" i="1"/>
  <c r="G175" i="1"/>
  <c r="I175" i="1"/>
  <c r="G174" i="1"/>
  <c r="I174" i="1"/>
  <c r="G173" i="1"/>
  <c r="I173" i="1"/>
  <c r="G172" i="1"/>
  <c r="I172" i="1"/>
  <c r="G171" i="1"/>
  <c r="I171" i="1"/>
  <c r="I168" i="1"/>
  <c r="I169" i="1"/>
  <c r="G166" i="1"/>
  <c r="G168" i="1"/>
  <c r="G169" i="1"/>
  <c r="G142" i="1"/>
  <c r="I142" i="1"/>
  <c r="G146" i="1"/>
  <c r="E25" i="1"/>
  <c r="E20" i="1" s="1"/>
  <c r="G14" i="1"/>
  <c r="G18" i="1"/>
  <c r="G22" i="1"/>
  <c r="E16" i="1"/>
  <c r="E15" i="1" s="1"/>
  <c r="G25" i="1"/>
  <c r="G20" i="1" s="1"/>
  <c r="F25" i="1"/>
  <c r="F20" i="1" s="1"/>
  <c r="H15" i="1"/>
  <c r="I26" i="1"/>
  <c r="I31" i="1"/>
  <c r="I49" i="1"/>
  <c r="I56" i="1"/>
  <c r="I58" i="1"/>
  <c r="I62" i="1"/>
  <c r="I67" i="1"/>
  <c r="I73" i="1"/>
  <c r="I84" i="1"/>
  <c r="I94" i="1"/>
  <c r="I99" i="1"/>
  <c r="I105" i="1"/>
  <c r="I113" i="1"/>
  <c r="I119" i="1"/>
  <c r="I123" i="1"/>
  <c r="I129" i="1"/>
  <c r="I138" i="1"/>
  <c r="I140" i="1"/>
  <c r="I150" i="1"/>
  <c r="I153" i="1"/>
  <c r="I159" i="1"/>
  <c r="I161" i="1"/>
  <c r="I166" i="1"/>
  <c r="I183" i="1"/>
  <c r="I194" i="1"/>
  <c r="I195" i="1"/>
  <c r="I204" i="1"/>
  <c r="I205" i="1"/>
  <c r="I208" i="1"/>
  <c r="I209" i="1"/>
  <c r="I220" i="1"/>
  <c r="I222" i="1"/>
  <c r="I229" i="1"/>
  <c r="I232" i="1"/>
  <c r="I240" i="1"/>
  <c r="I246" i="1"/>
  <c r="I247" i="1"/>
  <c r="I252" i="1"/>
  <c r="I265" i="1"/>
  <c r="I267" i="1"/>
  <c r="I272" i="1"/>
  <c r="I277" i="1"/>
  <c r="I283" i="1"/>
  <c r="I284" i="1"/>
  <c r="I285" i="1"/>
  <c r="I286" i="1"/>
  <c r="I287" i="1"/>
  <c r="I288" i="1"/>
  <c r="I290" i="1"/>
  <c r="I291" i="1"/>
  <c r="I292" i="1"/>
  <c r="I294" i="1"/>
  <c r="I295" i="1"/>
  <c r="I296" i="1"/>
  <c r="I301" i="1"/>
  <c r="G38" i="1"/>
  <c r="G49" i="1"/>
  <c r="G50" i="1"/>
  <c r="G56" i="1"/>
  <c r="G58" i="1"/>
  <c r="G62" i="1"/>
  <c r="G67" i="1"/>
  <c r="G71" i="1"/>
  <c r="G72" i="1"/>
  <c r="G73" i="1"/>
  <c r="G84" i="1"/>
  <c r="G87" i="1"/>
  <c r="G94" i="1"/>
  <c r="G99" i="1"/>
  <c r="G101" i="1"/>
  <c r="G105" i="1"/>
  <c r="G113" i="1"/>
  <c r="G119" i="1"/>
  <c r="G123" i="1"/>
  <c r="G129" i="1"/>
  <c r="G134" i="1"/>
  <c r="G138" i="1"/>
  <c r="G140" i="1"/>
  <c r="G148" i="1"/>
  <c r="G150" i="1"/>
  <c r="G153" i="1"/>
  <c r="G152" i="1" s="1"/>
  <c r="G159" i="1"/>
  <c r="G161" i="1"/>
  <c r="G183" i="1"/>
  <c r="G194" i="1"/>
  <c r="G195" i="1"/>
  <c r="G204" i="1"/>
  <c r="G205" i="1"/>
  <c r="G206" i="1"/>
  <c r="G208" i="1"/>
  <c r="G220" i="1"/>
  <c r="G222" i="1"/>
  <c r="G228" i="1"/>
  <c r="G229" i="1"/>
  <c r="G230" i="1"/>
  <c r="G232" i="1"/>
  <c r="G234" i="1"/>
  <c r="G240" i="1"/>
  <c r="H240" i="1" s="1"/>
  <c r="G245" i="1"/>
  <c r="G246" i="1"/>
  <c r="G247" i="1"/>
  <c r="G250" i="1"/>
  <c r="G252" i="1"/>
  <c r="G265" i="1"/>
  <c r="G267" i="1"/>
  <c r="G272" i="1"/>
  <c r="G274" i="1"/>
  <c r="G277" i="1"/>
  <c r="G275" i="1" s="1"/>
  <c r="G283" i="1"/>
  <c r="G284" i="1"/>
  <c r="G285" i="1"/>
  <c r="G286" i="1"/>
  <c r="G287" i="1"/>
  <c r="G288" i="1"/>
  <c r="G289" i="1"/>
  <c r="G290" i="1"/>
  <c r="G291" i="1"/>
  <c r="G292" i="1"/>
  <c r="G294" i="1"/>
  <c r="G295" i="1"/>
  <c r="G296" i="1"/>
  <c r="G301" i="1"/>
  <c r="G303" i="1"/>
  <c r="F302" i="1"/>
  <c r="F300" i="1"/>
  <c r="F299" i="1" s="1"/>
  <c r="F298" i="1" s="1"/>
  <c r="F293" i="1"/>
  <c r="F282" i="1"/>
  <c r="F273" i="1"/>
  <c r="F264" i="1"/>
  <c r="F251" i="1"/>
  <c r="F249" i="1"/>
  <c r="F233" i="1"/>
  <c r="F149" i="1"/>
  <c r="F147" i="1"/>
  <c r="F133" i="1"/>
  <c r="F132" i="1" s="1"/>
  <c r="F131" i="1" s="1"/>
  <c r="F128" i="1"/>
  <c r="F51" i="1"/>
  <c r="F48" i="1"/>
  <c r="F41" i="1" s="1"/>
  <c r="F37" i="1"/>
  <c r="F36" i="1" s="1"/>
  <c r="E302" i="1"/>
  <c r="E300" i="1"/>
  <c r="E299" i="1" s="1"/>
  <c r="E293" i="1"/>
  <c r="E273" i="1"/>
  <c r="E264" i="1"/>
  <c r="E251" i="1"/>
  <c r="E233" i="1"/>
  <c r="E249" i="1"/>
  <c r="E151" i="1"/>
  <c r="E149" i="1"/>
  <c r="E147" i="1"/>
  <c r="E133" i="1"/>
  <c r="E132" i="1" s="1"/>
  <c r="E128" i="1"/>
  <c r="E37" i="1"/>
  <c r="I20" i="1" l="1"/>
  <c r="G217" i="1"/>
  <c r="I41" i="1"/>
  <c r="F95" i="1"/>
  <c r="F35" i="1" s="1"/>
  <c r="G37" i="1"/>
  <c r="I264" i="1"/>
  <c r="I185" i="1"/>
  <c r="E95" i="1"/>
  <c r="E281" i="1"/>
  <c r="E280" i="1" s="1"/>
  <c r="G185" i="1"/>
  <c r="G278" i="1"/>
  <c r="I278" i="1"/>
  <c r="G259" i="1"/>
  <c r="I259" i="1"/>
  <c r="G17" i="1"/>
  <c r="E51" i="1"/>
  <c r="G51" i="1" s="1"/>
  <c r="F162" i="1"/>
  <c r="I111" i="1"/>
  <c r="I152" i="1"/>
  <c r="G254" i="1"/>
  <c r="G181" i="1"/>
  <c r="G269" i="1"/>
  <c r="F235" i="1"/>
  <c r="F184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93" i="1"/>
  <c r="F253" i="1"/>
  <c r="E253" i="1"/>
  <c r="G251" i="1"/>
  <c r="G249" i="1"/>
  <c r="I217" i="1"/>
  <c r="G207" i="1"/>
  <c r="G191" i="1"/>
  <c r="G165" i="1"/>
  <c r="G149" i="1"/>
  <c r="I275" i="1"/>
  <c r="G70" i="1"/>
  <c r="G114" i="1"/>
  <c r="I149" i="1"/>
  <c r="G233" i="1"/>
  <c r="G155" i="1"/>
  <c r="G128" i="1"/>
  <c r="F297" i="1"/>
  <c r="E235" i="1"/>
  <c r="I282" i="1"/>
  <c r="G302" i="1"/>
  <c r="I165" i="1"/>
  <c r="I251" i="1"/>
  <c r="I155" i="1"/>
  <c r="I121" i="1"/>
  <c r="G48" i="1"/>
  <c r="G41" i="1" s="1"/>
  <c r="I96" i="1"/>
  <c r="G147" i="1"/>
  <c r="I90" i="1"/>
  <c r="I181" i="1"/>
  <c r="G273" i="1"/>
  <c r="G111" i="1"/>
  <c r="I207" i="1"/>
  <c r="I269" i="1"/>
  <c r="G136" i="1"/>
  <c r="F151" i="1"/>
  <c r="G151" i="1" s="1"/>
  <c r="I136" i="1"/>
  <c r="I128" i="1"/>
  <c r="I114" i="1"/>
  <c r="I100" i="1"/>
  <c r="G100" i="1"/>
  <c r="G90" i="1"/>
  <c r="G83" i="1"/>
  <c r="I83" i="1"/>
  <c r="I70" i="1"/>
  <c r="I60" i="1"/>
  <c r="I55" i="1"/>
  <c r="G132" i="1"/>
  <c r="E131" i="1"/>
  <c r="E135" i="1"/>
  <c r="G299" i="1"/>
  <c r="E298" i="1"/>
  <c r="I48" i="1"/>
  <c r="G96" i="1"/>
  <c r="E180" i="1"/>
  <c r="F281" i="1"/>
  <c r="G300" i="1"/>
  <c r="I300" i="1"/>
  <c r="I236" i="1"/>
  <c r="I64" i="1"/>
  <c r="G266" i="1"/>
  <c r="I191" i="1"/>
  <c r="G133" i="1"/>
  <c r="I299" i="1"/>
  <c r="E36" i="1"/>
  <c r="G282" i="1"/>
  <c r="I266" i="1"/>
  <c r="G76" i="1"/>
  <c r="G264" i="1"/>
  <c r="I29" i="1"/>
  <c r="G121" i="1"/>
  <c r="G293" i="1"/>
  <c r="I25" i="1"/>
  <c r="F16" i="1"/>
  <c r="G16" i="1" s="1"/>
  <c r="E35" i="1" l="1"/>
  <c r="E13" i="1"/>
  <c r="E12" i="1" s="1"/>
  <c r="G281" i="1"/>
  <c r="G235" i="1"/>
  <c r="G180" i="1"/>
  <c r="E162" i="1"/>
  <c r="E184" i="1"/>
  <c r="I184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51" i="1"/>
  <c r="I253" i="1"/>
  <c r="I180" i="1"/>
  <c r="G253" i="1"/>
  <c r="I235" i="1"/>
  <c r="F135" i="1"/>
  <c r="F130" i="1" s="1"/>
  <c r="G95" i="1"/>
  <c r="I95" i="1"/>
  <c r="E297" i="1"/>
  <c r="G298" i="1"/>
  <c r="I298" i="1"/>
  <c r="F280" i="1"/>
  <c r="I280" i="1" s="1"/>
  <c r="I281" i="1"/>
  <c r="G131" i="1"/>
  <c r="I51" i="1"/>
  <c r="I163" i="1"/>
  <c r="G163" i="1"/>
  <c r="G36" i="1"/>
  <c r="F15" i="1"/>
  <c r="G15" i="1" s="1"/>
  <c r="G35" i="1" l="1"/>
  <c r="E130" i="1"/>
  <c r="G184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35" i="1"/>
  <c r="F34" i="1"/>
  <c r="G135" i="1"/>
  <c r="G162" i="1"/>
  <c r="I162" i="1"/>
  <c r="I35" i="1"/>
  <c r="G280" i="1"/>
  <c r="G297" i="1"/>
  <c r="I297" i="1"/>
  <c r="F13" i="1"/>
  <c r="G13" i="1" s="1"/>
  <c r="E34" i="1" l="1"/>
  <c r="G34" i="1" s="1"/>
  <c r="F10" i="2"/>
  <c r="G180" i="2"/>
  <c r="I27" i="2"/>
  <c r="G12" i="2"/>
  <c r="E11" i="2"/>
  <c r="I11" i="2" s="1"/>
  <c r="G130" i="1"/>
  <c r="I130" i="1"/>
  <c r="F12" i="1"/>
  <c r="G12" i="1" s="1"/>
  <c r="I13" i="1"/>
  <c r="E11" i="1" l="1"/>
  <c r="I34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<sst xmlns="http://schemas.openxmlformats.org/spreadsheetml/2006/main" count="1564" uniqueCount="539">
  <si>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</si>
  <si>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</si>
  <si>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</si>
  <si>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</si>
  <si>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</si>
  <si>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</si>
  <si>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</si>
  <si>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</si>
  <si>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</si>
  <si>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</si>
  <si>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</si>
  <si>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</si>
  <si>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</si>
  <si>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</si>
  <si>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</si>
  <si>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</si>
  <si>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</si>
  <si>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</si>
  <si>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</si>
  <si>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</si>
  <si>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</si>
  <si>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</si>
  <si>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</si>
  <si>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</si>
  <si>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</si>
  <si>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</si>
  <si>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</si>
  <si>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</si>
  <si>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</si>
  <si>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</si>
  <si>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</si>
  <si>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</si>
  <si>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</si>
  <si>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</si>
  <si>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</si>
  <si>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</si>
  <si>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</si>
  <si>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</si>
  <si>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</si>
  <si>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</si>
  <si>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</si>
  <si>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</si>
  <si>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</si>
  <si>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</si>
  <si>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</si>
  <si>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</si>
  <si>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</si>
  <si>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</si>
  <si>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</si>
  <si>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</si>
  <si>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</si>
  <si>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</si>
  <si>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</si>
  <si>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</si>
  <si>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</si>
  <si>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</si>
  <si>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</si>
  <si>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</si>
  <si>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</si>
  <si>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</si>
  <si>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</si>
  <si>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</si>
  <si>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</si>
  <si>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</si>
  <si>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</si>
  <si>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</si>
  <si>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</si>
  <si>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</si>
  <si>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</si>
  <si>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</si>
  <si>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</si>
  <si>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</si>
  <si>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</si>
  <si>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</si>
  <si>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</si>
  <si>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</si>
  <si>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</si>
  <si>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</si>
  <si>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</si>
  <si>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</si>
  <si>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</si>
  <si>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</si>
  <si>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</si>
  <si>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</si>
  <si>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</si>
  <si>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</si>
  <si>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</si>
  <si>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</si>
  <si>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</si>
  <si>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</si>
  <si>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</si>
  <si>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</si>
  <si>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</si>
  <si>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</si>
  <si>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</si>
  <si>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</si>
  <si>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</si>
  <si>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</si>
  <si>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</si>
  <si>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</si>
  <si>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</si>
  <si>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</si>
  <si>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</si>
  <si>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</si>
  <si>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</si>
  <si>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</si>
  <si>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</si>
  <si>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</si>
  <si>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</si>
  <si>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</si>
  <si>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</si>
  <si>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</si>
  <si>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</si>
  <si>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</si>
  <si>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</si>
  <si>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</si>
  <si>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</si>
  <si>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</si>
  <si>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</si>
  <si>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</si>
  <si>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</si>
  <si>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</si>
  <si>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</si>
  <si>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</si>
  <si>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</si>
  <si>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</si>
  <si>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</si>
  <si>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</si>
  <si>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</si>
  <si>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</si>
  <si>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</si>
  <si>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</si>
  <si>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</si>
  <si>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</si>
  <si>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</si>
  <si>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</si>
  <si>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</si>
  <si>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</si>
  <si>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</si>
  <si>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</si>
  <si>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</si>
  <si>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</si>
  <si>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</si>
  <si>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</si>
  <si>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</si>
  <si>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</si>
  <si>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</si>
  <si>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</si>
  <si>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</si>
  <si>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</si>
  <si>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</si>
  <si>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</si>
  <si>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</si>
  <si>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</si>
  <si>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</si>
  <si>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</si>
  <si>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</si>
  <si>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</si>
  <si>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</si>
  <si>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</si>
  <si>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</si>
  <si>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</si>
  <si>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</si>
  <si>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</si>
  <si>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</si>
  <si>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</si>
  <si>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</si>
  <si>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</si>
  <si>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</si>
  <si>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</si>
  <si>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</si>
  <si>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</si>
  <si>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</si>
  <si>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</si>
  <si>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</si>
  <si>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</si>
  <si>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</si>
  <si>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</si>
  <si>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</si>
  <si>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</si>
  <si>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</si>
  <si>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</si>
  <si>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</si>
  <si>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</si>
  <si>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</si>
  <si>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</si>
  <si>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</si>
  <si>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</si>
  <si>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</si>
  <si>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</si>
  <si>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</si>
  <si>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</si>
  <si>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</si>
  <si>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</si>
  <si>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</si>
  <si>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</si>
  <si>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</si>
  <si>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</si>
  <si>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</si>
  <si>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</si>
  <si>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</si>
  <si>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</si>
  <si>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</si>
  <si>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</si>
  <si>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</si>
  <si>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</si>
  <si>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</si>
  <si>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</si>
  <si>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</si>
  <si>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</si>
  <si>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</si>
  <si>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</si>
  <si>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</si>
  <si>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</si>
  <si>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</si>
  <si>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</si>
  <si>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</si>
  <si>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</si>
  <si>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</si>
  <si>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</si>
  <si>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</si>
  <si>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</si>
  <si>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</si>
  <si>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</si>
  <si>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</si>
  <si>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</si>
  <si>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</si>
  <si>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</si>
  <si>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</si>
  <si>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</si>
  <si>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</si>
  <si>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</si>
  <si>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</si>
  <si>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</si>
  <si>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</si>
  <si>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</si>
  <si>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</si>
  <si>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</si>
  <si>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</si>
  <si>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</si>
  <si>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</si>
  <si>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</si>
  <si>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</si>
  <si>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</si>
  <si>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</si>
  <si>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</si>
  <si>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</si>
  <si>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</si>
  <si>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</si>
  <si>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</si>
  <si>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</si>
  <si>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</si>
  <si>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</si>
  <si>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</si>
  <si>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</si>
  <si>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</si>
  <si>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</si>
  <si>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</si>
  <si>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</si>
  <si>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</si>
  <si>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</si>
  <si>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</si>
  <si>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</si>
  <si>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</si>
  <si>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</si>
  <si>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</si>
  <si>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</si>
  <si>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</si>
  <si>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</si>
  <si>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</si>
  <si>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</si>
  <si>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</si>
  <si>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</si>
  <si>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</si>
  <si>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</si>
  <si>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</si>
  <si>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</si>
  <si>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</si>
  <si>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</si>
  <si>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</si>
  <si>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</si>
  <si>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</si>
  <si>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</si>
  <si>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</si>
  <si>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</si>
  <si>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</si>
  <si>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</si>
  <si>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</si>
  <si>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</si>
  <si>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</si>
  <si>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</si>
  <si>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</si>
  <si>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</si>
  <si>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</si>
  <si>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</si>
  <si>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</si>
  <si>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</si>
  <si>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</si>
  <si>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</si>
  <si>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</si>
  <si>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</si>
  <si>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</si>
  <si>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</si>
  <si>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</si>
  <si>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</si>
  <si>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</si>
  <si>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</si>
  <si>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</si>
  <si>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</si>
  <si>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</si>
  <si>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</si>
  <si>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</si>
  <si>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</si>
  <si>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</si>
  <si>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</si>
  <si>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</si>
  <si>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</si>
  <si>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</si>
  <si>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</si>
  <si>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</si>
  <si>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</si>
  <si>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</si>
  <si>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</si>
  <si>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</si>
  <si>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</si>
  <si>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</si>
  <si>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</si>
  <si>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</si>
  <si>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</si>
  <si>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</si>
  <si>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</si>
  <si>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</si>
  <si>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</si>
  <si>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</si>
  <si>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</si>
  <si>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</si>
  <si>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</si>
  <si>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</si>
  <si>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</si>
  <si>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</si>
  <si>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</si>
  <si>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</si>
  <si>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</si>
  <si>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</si>
  <si>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</si>
  <si>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</si>
  <si>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</si>
  <si>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</si>
  <si>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</si>
  <si>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</si>
  <si>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</si>
  <si>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</si>
  <si>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</si>
  <si>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</si>
  <si>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</si>
  <si>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</si>
  <si>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</si>
  <si>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</si>
  <si>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</si>
  <si>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</si>
  <si>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</si>
  <si>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</si>
  <si>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</si>
  <si>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</si>
  <si>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</si>
  <si>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</si>
  <si>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</si>
  <si>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</si>
  <si>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</si>
  <si>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</si>
  <si>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</si>
  <si>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</si>
  <si>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</si>
  <si>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</si>
  <si>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</si>
  <si>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</si>
  <si>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</si>
  <si>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</si>
  <si>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</si>
  <si>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</si>
  <si>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</si>
  <si>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</si>
  <si>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</si>
  <si>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</si>
  <si>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</si>
  <si>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</si>
  <si>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</si>
  <si>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</si>
  <si>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</si>
  <si>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</si>
  <si>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</si>
  <si>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</si>
  <si>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</si>
  <si>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</si>
  <si>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</si>
  <si>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</si>
  <si>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</si>
  <si>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</si>
  <si>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</si>
  <si>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</si>
  <si>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</si>
  <si>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</si>
  <si>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</si>
  <si>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</si>
  <si>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</si>
  <si>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</si>
  <si>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</si>
  <si>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</si>
  <si>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</si>
  <si>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</si>
  <si>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</si>
  <si>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</si>
  <si>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</si>
  <si>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</si>
  <si>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</si>
  <si>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</si>
  <si>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</si>
  <si>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</si>
  <si>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</si>
  <si>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</si>
  <si>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</si>
  <si>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</si>
  <si>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</si>
  <si>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</si>
  <si>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</si>
  <si>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</si>
  <si>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</si>
  <si>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</si>
  <si>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</si>
  <si>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</si>
  <si>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</si>
  <si>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</si>
  <si>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</si>
  <si>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</si>
  <si>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</si>
  <si>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</si>
  <si>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</si>
  <si>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</si>
  <si>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</si>
  <si>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</si>
  <si>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</si>
  <si>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</si>
  <si>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</si>
  <si>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</si>
  <si>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</si>
  <si>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</si>
  <si>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</si>
  <si>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</si>
  <si>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</si>
  <si>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</si>
  <si>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</si>
  <si>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</si>
  <si>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</si>
  <si>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</si>
  <si>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</si>
  <si>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</si>
  <si>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</si>
  <si>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</si>
  <si>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</si>
  <si>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</si>
  <si>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</si>
  <si>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</si>
  <si>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</si>
  <si>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</si>
  <si>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</si>
  <si>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</si>
  <si>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</si>
  <si>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</si>
  <si>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</si>
  <si>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</si>
  <si>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</si>
  <si>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</si>
  <si>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</si>
  <si>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</si>
  <si>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</si>
  <si>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</si>
  <si>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</si>
  <si>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</si>
  <si>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</si>
  <si>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</si>
  <si>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</si>
  <si>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</si>
  <si>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</si>
  <si>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</si>
  <si>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</si>
  <si>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</si>
  <si>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</si>
  <si>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</si>
  <si>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</si>
  <si>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</si>
  <si>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</si>
  <si>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</si>
  <si>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</si>
  <si>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</si>
  <si>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</si>
  <si>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</si>
  <si>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</si>
  <si>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</si>
  <si>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</si>
  <si>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</si>
  <si>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</si>
  <si>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</si>
  <si>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</si>
  <si>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</si>
  <si>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</si>
  <si>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</si>
  <si>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</si>
  <si>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</si>
  <si>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</si>
  <si>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</si>
  <si>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</si>
  <si>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</si>
  <si>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</si>
  <si>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</si>
  <si>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</si>
  <si>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</si>
  <si>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TRASLADO NOTA APR-230002/2023</t>
  </si>
  <si>
    <t>LARGO</t>
  </si>
  <si>
    <t>PERIODO:____ABRIL DE 2023____</t>
  </si>
  <si>
    <t>SERVICIO DE MANTENIMIENTO Y REPARACION DE MAQUINAS</t>
  </si>
  <si>
    <t xml:space="preserve">ACT JUNIO </t>
  </si>
  <si>
    <t>PERIODO:____MAYO DE 2023____</t>
  </si>
  <si>
    <t>02010103080305</t>
  </si>
  <si>
    <t>02010104070205</t>
  </si>
  <si>
    <t>APARATOS TRANSMISORES DE TELEVISION RADIO;</t>
  </si>
  <si>
    <t>0201010409</t>
  </si>
  <si>
    <t>02010104090105</t>
  </si>
  <si>
    <t>VEHICULOS AUTOMOTORES, REMOLQUES Y SEMIREMOLQUES</t>
  </si>
  <si>
    <t>02020206040237</t>
  </si>
  <si>
    <t>02020206040502</t>
  </si>
  <si>
    <t>02020206040503</t>
  </si>
  <si>
    <t>02020206090102</t>
  </si>
  <si>
    <t>02020208050201</t>
  </si>
  <si>
    <t>02020208050202</t>
  </si>
  <si>
    <t>02020208050302</t>
  </si>
  <si>
    <t>SERVICIOS DE LIMPIEZA</t>
  </si>
  <si>
    <t>02020210</t>
  </si>
  <si>
    <t>02020210010503</t>
  </si>
  <si>
    <t>02020210010505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</si>
</sst>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8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2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3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3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6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0" t="s">
        <v>24</v>
      </c>
      <c r="B192" s="71"/>
      <c r="C192" s="71"/>
      <c r="D192" s="71"/>
      <c r="E192" s="71"/>
      <c r="F192" s="71"/>
      <c r="G192" s="71"/>
      <c r="H192" s="71"/>
      <c r="I192" s="71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70"/>
  <sheetViews>
    <sheetView topLeftCell="A4" workbookViewId="0">
      <selection activeCell="K8" sqref="K8"/>
    </sheetView>
  </sheetViews>
  <sheetFormatPr baseColWidth="10" defaultRowHeight="15" customHeight="1" x14ac:dyDescent="0.25"/>
  <cols>
    <col min="2" max="2" width="7.81640625" style="59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85"/>
      <c r="C1" s="74" t="s">
        <v>0</v>
      </c>
      <c r="D1" s="75"/>
      <c r="E1" s="75"/>
      <c r="F1" s="75"/>
      <c r="G1" s="75"/>
      <c r="H1" s="76"/>
      <c r="I1" s="7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86"/>
      <c r="C2" s="74" t="s">
        <v>1</v>
      </c>
      <c r="D2" s="75"/>
      <c r="E2" s="75"/>
      <c r="F2" s="75"/>
      <c r="G2" s="75"/>
      <c r="H2" s="78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86"/>
      <c r="C3" s="82" t="s">
        <v>2</v>
      </c>
      <c r="D3" s="73"/>
      <c r="E3" s="73"/>
      <c r="F3" s="73"/>
      <c r="G3" s="73"/>
      <c r="H3" s="80"/>
      <c r="I3" s="8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54" t="s">
        <v>3</v>
      </c>
      <c r="C4" s="16" t="s">
        <v>4</v>
      </c>
      <c r="D4" s="16">
        <v>4</v>
      </c>
      <c r="E4" s="83" t="s">
        <v>6</v>
      </c>
      <c r="F4" s="84"/>
      <c r="G4" s="16">
        <v>2012</v>
      </c>
      <c r="H4" s="1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55"/>
      <c r="C5" s="1"/>
      <c r="D5" s="3"/>
      <c r="E5" s="1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56" t="s">
        <v>338</v>
      </c>
      <c r="C6" s="4"/>
      <c r="D6" s="4"/>
      <c r="E6" s="53" t="s">
        <v>518</v>
      </c>
      <c r="F6" s="4"/>
      <c r="G6" s="4"/>
      <c r="H6" s="50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57"/>
      <c r="C7" s="8"/>
      <c r="D7" s="8"/>
      <c r="E7" s="8"/>
      <c r="F7" s="8"/>
      <c r="G7" s="8"/>
      <c r="H7" s="9"/>
      <c r="I7" s="10"/>
    </row>
    <row r="8" spans="1:25" ht="12.75" customHeight="1" x14ac:dyDescent="0.25">
      <c r="B8" s="61" t="s">
        <v>11</v>
      </c>
      <c r="C8" s="62" t="s">
        <v>12</v>
      </c>
      <c r="D8" s="17" t="s">
        <v>13</v>
      </c>
      <c r="E8" s="17" t="s">
        <v>13</v>
      </c>
      <c r="F8" s="17" t="s">
        <v>14</v>
      </c>
      <c r="G8" s="65" t="s">
        <v>15</v>
      </c>
      <c r="H8" s="17" t="s">
        <v>16</v>
      </c>
      <c r="I8" s="10"/>
    </row>
    <row r="9" spans="1:25" ht="12.75" customHeight="1" x14ac:dyDescent="0.25">
      <c r="A9" t="s">
        <v>517</v>
      </c>
      <c r="B9" s="63"/>
      <c r="C9" s="64"/>
      <c r="D9" s="17" t="s">
        <v>17</v>
      </c>
      <c r="E9" s="17" t="s">
        <v>18</v>
      </c>
      <c r="F9" s="17" t="s">
        <v>19</v>
      </c>
      <c r="G9" s="66"/>
      <c r="H9" s="17" t="s">
        <v>20</v>
      </c>
      <c r="I9" s="10"/>
    </row>
    <row r="10" spans="1:25" ht="13" x14ac:dyDescent="0.3">
      <c r="A10">
        <f>LEN(B10)</f>
        <v>1</v>
      </c>
      <c r="B10" s="46">
        <v>2</v>
      </c>
      <c r="C10" s="34" t="s">
        <v>25</v>
      </c>
      <c r="D10" s="36">
        <f>+D11+D269+D286</f>
        <v>22192784808</v>
      </c>
      <c r="E10" s="36">
        <f>+E11+E269+E286</f>
        <v>32733762161</v>
      </c>
      <c r="F10" s="36">
        <f>+F11+F269+F286</f>
        <v>17483472104</v>
      </c>
      <c r="G10" s="36">
        <f>+E10-F10</f>
        <v>15250290057</v>
      </c>
      <c r="H10" s="37">
        <f>+F10/E10</f>
        <v>0.53411129518226719</v>
      </c>
      <c r="I10" s="10" t="s">
        <v>520</v>
      </c>
      <c r="J10" s="48"/>
      <c r="M10" s="18"/>
    </row>
    <row r="11" spans="1:25" ht="13" x14ac:dyDescent="0.3">
      <c r="A11">
        <f t="shared" ref="A11:A74" si="0">LEN(B11)</f>
        <v>2</v>
      </c>
      <c r="B11" s="46" t="s">
        <v>26</v>
      </c>
      <c r="C11" s="33" t="s">
        <v>27</v>
      </c>
      <c r="D11" s="36">
        <f>+D12+D30</f>
        <v>18223797897</v>
      </c>
      <c r="E11" s="36">
        <f>+E12+E30</f>
        <v>24293407724</v>
      </c>
      <c r="F11" s="36">
        <f>+F12+F30</f>
        <v>14597030837</v>
      </c>
      <c r="G11" s="36">
        <f t="shared" ref="G11:G74" si="1">+E11-F11</f>
        <v>9696376887</v>
      </c>
      <c r="H11" s="37">
        <f t="shared" ref="H11:H126" si="2">+F11/E11</f>
        <v>0.60086386409179093</v>
      </c>
      <c r="I11" s="10"/>
      <c r="J11" s="48"/>
    </row>
    <row r="12" spans="1:25" ht="13" x14ac:dyDescent="0.3">
      <c r="A12">
        <f t="shared" si="0"/>
        <v>4</v>
      </c>
      <c r="B12" s="46" t="s">
        <v>28</v>
      </c>
      <c r="C12" s="33" t="s">
        <v>29</v>
      </c>
      <c r="D12" s="36">
        <f>+D13</f>
        <v>91359178</v>
      </c>
      <c r="E12" s="36">
        <f>+E13</f>
        <v>228002078</v>
      </c>
      <c r="F12" s="36">
        <f>+F13</f>
        <v>50240000</v>
      </c>
      <c r="G12" s="36">
        <f t="shared" si="1"/>
        <v>177762078</v>
      </c>
      <c r="H12" s="37">
        <f t="shared" si="2"/>
        <v>0.22034886892565952</v>
      </c>
      <c r="I12" s="10"/>
      <c r="J12" s="48"/>
    </row>
    <row r="13" spans="1:25" ht="13" x14ac:dyDescent="0.3">
      <c r="A13">
        <f t="shared" si="0"/>
        <v>6</v>
      </c>
      <c r="B13" s="46" t="s">
        <v>30</v>
      </c>
      <c r="C13" s="33" t="s">
        <v>31</v>
      </c>
      <c r="D13" s="36">
        <f>+D14+D15+D19</f>
        <v>91359178</v>
      </c>
      <c r="E13" s="36">
        <v>228002078</v>
      </c>
      <c r="F13" s="36">
        <v>50240000</v>
      </c>
      <c r="G13" s="36">
        <f t="shared" si="1"/>
        <v>177762078</v>
      </c>
      <c r="H13" s="37">
        <f t="shared" si="2"/>
        <v>0.22034886892565952</v>
      </c>
      <c r="I13" s="10"/>
    </row>
    <row r="14" spans="1:25" ht="13" hidden="1" x14ac:dyDescent="0.3">
      <c r="A14">
        <f t="shared" si="0"/>
        <v>8</v>
      </c>
      <c r="B14" s="45" t="s">
        <v>32</v>
      </c>
      <c r="C14" s="39" t="s">
        <v>33</v>
      </c>
      <c r="D14" s="41">
        <v>0</v>
      </c>
      <c r="E14" s="41"/>
      <c r="F14" s="41"/>
      <c r="G14" s="41">
        <f t="shared" si="1"/>
        <v>0</v>
      </c>
      <c r="H14" s="42">
        <v>0</v>
      </c>
      <c r="I14" s="10"/>
    </row>
    <row r="15" spans="1:25" ht="13" hidden="1" x14ac:dyDescent="0.3">
      <c r="A15">
        <f t="shared" si="0"/>
        <v>8</v>
      </c>
      <c r="B15" s="46" t="s">
        <v>34</v>
      </c>
      <c r="C15" s="33" t="s">
        <v>35</v>
      </c>
      <c r="D15" s="36">
        <f t="shared" ref="D15:F17" si="3">+D16</f>
        <v>11846030</v>
      </c>
      <c r="E15" s="36">
        <f t="shared" si="3"/>
        <v>11846030</v>
      </c>
      <c r="F15" s="36">
        <f t="shared" si="3"/>
        <v>0</v>
      </c>
      <c r="G15" s="36">
        <f t="shared" si="1"/>
        <v>11846030</v>
      </c>
      <c r="H15" s="37">
        <v>0</v>
      </c>
      <c r="I15" s="10"/>
    </row>
    <row r="16" spans="1:25" ht="13" hidden="1" x14ac:dyDescent="0.3">
      <c r="A16">
        <f t="shared" si="0"/>
        <v>10</v>
      </c>
      <c r="B16" s="46" t="s">
        <v>36</v>
      </c>
      <c r="C16" s="33" t="s">
        <v>37</v>
      </c>
      <c r="D16" s="36">
        <f t="shared" si="3"/>
        <v>11846030</v>
      </c>
      <c r="E16" s="36">
        <f t="shared" si="3"/>
        <v>11846030</v>
      </c>
      <c r="F16" s="36">
        <f t="shared" si="3"/>
        <v>0</v>
      </c>
      <c r="G16" s="36">
        <f t="shared" si="1"/>
        <v>11846030</v>
      </c>
      <c r="H16" s="37">
        <v>0</v>
      </c>
      <c r="I16" s="10"/>
    </row>
    <row r="17" spans="1:10" ht="13" hidden="1" x14ac:dyDescent="0.3">
      <c r="A17">
        <f t="shared" si="0"/>
        <v>12</v>
      </c>
      <c r="B17" s="46" t="s">
        <v>38</v>
      </c>
      <c r="C17" s="33" t="s">
        <v>39</v>
      </c>
      <c r="D17" s="36">
        <f>+D18</f>
        <v>11846030</v>
      </c>
      <c r="E17" s="36">
        <f>+E18</f>
        <v>11846030</v>
      </c>
      <c r="F17" s="36">
        <f t="shared" si="3"/>
        <v>0</v>
      </c>
      <c r="G17" s="36">
        <f t="shared" si="1"/>
        <v>11846030</v>
      </c>
      <c r="H17" s="37">
        <v>0</v>
      </c>
      <c r="I17" s="10"/>
    </row>
    <row r="18" spans="1:10" ht="13" hidden="1" x14ac:dyDescent="0.3">
      <c r="A18">
        <f t="shared" si="0"/>
        <v>16</v>
      </c>
      <c r="B18" s="45" t="s">
        <v>40</v>
      </c>
      <c r="C18" s="39" t="s">
        <v>41</v>
      </c>
      <c r="D18" s="41">
        <v>11846030</v>
      </c>
      <c r="E18" s="41">
        <v>11846030</v>
      </c>
      <c r="F18" s="41"/>
      <c r="G18" s="41">
        <f t="shared" si="1"/>
        <v>11846030</v>
      </c>
      <c r="H18" s="42">
        <v>0</v>
      </c>
      <c r="I18" s="10"/>
    </row>
    <row r="19" spans="1:10" ht="13" hidden="1" x14ac:dyDescent="0.3">
      <c r="A19">
        <f t="shared" si="0"/>
        <v>8</v>
      </c>
      <c r="B19" s="46" t="s">
        <v>42</v>
      </c>
      <c r="C19" s="33" t="s">
        <v>43</v>
      </c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7">
        <f t="shared" si="2"/>
        <v>0</v>
      </c>
      <c r="I19" s="10"/>
    </row>
    <row r="20" spans="1:10" ht="13" hidden="1" x14ac:dyDescent="0.3">
      <c r="A20">
        <f t="shared" si="0"/>
        <v>10</v>
      </c>
      <c r="B20" s="46" t="s">
        <v>44</v>
      </c>
      <c r="C20" s="33" t="s">
        <v>45</v>
      </c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7">
        <v>0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41920000</v>
      </c>
      <c r="F21" s="41"/>
      <c r="G21" s="41">
        <f t="shared" si="1"/>
        <v>41920000</v>
      </c>
      <c r="H21" s="42">
        <v>0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45" t="s">
        <v>48</v>
      </c>
      <c r="C23" s="39" t="s">
        <v>49</v>
      </c>
      <c r="D23" s="41">
        <v>14942000</v>
      </c>
      <c r="E23" s="41">
        <v>0</v>
      </c>
      <c r="F23" s="41"/>
      <c r="G23" s="41">
        <f t="shared" si="1"/>
        <v>0</v>
      </c>
      <c r="H23" s="42">
        <v>0</v>
      </c>
      <c r="I23" s="10"/>
    </row>
    <row r="24" spans="1:10" ht="13" hidden="1" x14ac:dyDescent="0.3">
      <c r="A24">
        <f t="shared" si="0"/>
        <v>10</v>
      </c>
      <c r="B24" s="46" t="s">
        <v>50</v>
      </c>
      <c r="C24" s="33" t="s">
        <v>51</v>
      </c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7">
        <f t="shared" si="2"/>
        <v>0</v>
      </c>
      <c r="I24" s="10"/>
    </row>
    <row r="25" spans="1:10" ht="13" hidden="1" x14ac:dyDescent="0.3">
      <c r="A25">
        <f t="shared" si="0"/>
        <v>14</v>
      </c>
      <c r="B25" s="45" t="s">
        <v>52</v>
      </c>
      <c r="C25" s="39" t="s">
        <v>53</v>
      </c>
      <c r="D25" s="41">
        <v>58815765</v>
      </c>
      <c r="E25" s="41">
        <v>58815765</v>
      </c>
      <c r="F25" s="41"/>
      <c r="G25" s="41">
        <f t="shared" si="1"/>
        <v>58815765</v>
      </c>
      <c r="H25" s="42">
        <f>+F25/E25</f>
        <v>0</v>
      </c>
      <c r="I25" s="10"/>
    </row>
    <row r="26" spans="1:10" ht="13" hidden="1" x14ac:dyDescent="0.3">
      <c r="A26">
        <f t="shared" si="0"/>
        <v>10</v>
      </c>
      <c r="B26" s="46" t="s">
        <v>398</v>
      </c>
      <c r="C26" s="39" t="s">
        <v>127</v>
      </c>
      <c r="D26" s="36">
        <f>+D27</f>
        <v>0</v>
      </c>
      <c r="E26" s="36">
        <f>+E27</f>
        <v>0</v>
      </c>
      <c r="F26" s="36">
        <f t="shared" ref="F26:G26" si="4">+F27</f>
        <v>0</v>
      </c>
      <c r="G26" s="36">
        <f t="shared" si="4"/>
        <v>0</v>
      </c>
      <c r="H26" s="37">
        <v>0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/>
      <c r="F27" s="41"/>
      <c r="G27" s="41">
        <f t="shared" si="1"/>
        <v>0</v>
      </c>
      <c r="H27" s="42">
        <v>0</v>
      </c>
      <c r="I27" s="10"/>
    </row>
    <row r="28" spans="1:10" ht="13" hidden="1" x14ac:dyDescent="0.3">
      <c r="A28">
        <f t="shared" si="0"/>
        <v>10</v>
      </c>
      <c r="B28" s="46" t="s">
        <v>54</v>
      </c>
      <c r="C28" s="33" t="s">
        <v>55</v>
      </c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7">
        <f t="shared" si="2"/>
        <v>0</v>
      </c>
      <c r="I28" s="10"/>
    </row>
    <row r="29" spans="1:10" ht="13" hidden="1" x14ac:dyDescent="0.3">
      <c r="A29">
        <f t="shared" si="0"/>
        <v>14</v>
      </c>
      <c r="B29" s="45" t="s">
        <v>56</v>
      </c>
      <c r="C29" s="39" t="s">
        <v>57</v>
      </c>
      <c r="D29" s="41">
        <v>5755383</v>
      </c>
      <c r="E29" s="41">
        <v>5755383</v>
      </c>
      <c r="F29" s="41"/>
      <c r="G29" s="41">
        <f t="shared" si="1"/>
        <v>5755383</v>
      </c>
      <c r="H29" s="42">
        <f t="shared" si="2"/>
        <v>0</v>
      </c>
      <c r="I29" s="10"/>
    </row>
    <row r="30" spans="1:10" ht="13" x14ac:dyDescent="0.3">
      <c r="A30">
        <f t="shared" si="0"/>
        <v>4</v>
      </c>
      <c r="B30" s="46" t="s">
        <v>58</v>
      </c>
      <c r="C30" s="33" t="s">
        <v>59</v>
      </c>
      <c r="D30" s="36">
        <f>+D31+D126</f>
        <v>18132438719</v>
      </c>
      <c r="E30" s="36">
        <f>+E31+E126</f>
        <v>24065405646</v>
      </c>
      <c r="F30" s="36">
        <f>+F31+F126</f>
        <v>14546790837</v>
      </c>
      <c r="G30" s="43">
        <f t="shared" si="1"/>
        <v>9518614809</v>
      </c>
      <c r="H30" s="37">
        <f t="shared" si="2"/>
        <v>0.60446896474474665</v>
      </c>
      <c r="I30" s="10"/>
    </row>
    <row r="31" spans="1:10" ht="13" x14ac:dyDescent="0.3">
      <c r="A31">
        <f t="shared" si="0"/>
        <v>6</v>
      </c>
      <c r="B31" s="46" t="s">
        <v>60</v>
      </c>
      <c r="C31" s="33" t="s">
        <v>61</v>
      </c>
      <c r="D31" s="36">
        <f>+D32+D37+D47+D91+D35</f>
        <v>873943515</v>
      </c>
      <c r="E31" s="36">
        <v>1211539640</v>
      </c>
      <c r="F31" s="36">
        <v>431528650</v>
      </c>
      <c r="G31" s="43">
        <f>+E31-F31</f>
        <v>780010990</v>
      </c>
      <c r="H31" s="37">
        <f t="shared" si="2"/>
        <v>0.3561820313200813</v>
      </c>
      <c r="I31" s="10"/>
      <c r="J31" s="48"/>
    </row>
    <row r="32" spans="1:10" ht="13" hidden="1" x14ac:dyDescent="0.3">
      <c r="A32">
        <f t="shared" si="0"/>
        <v>8</v>
      </c>
      <c r="B32" s="46" t="s">
        <v>511</v>
      </c>
      <c r="C32" s="33" t="s">
        <v>339</v>
      </c>
      <c r="D32" s="36">
        <v>0</v>
      </c>
      <c r="E32" s="36">
        <f>+E33</f>
        <v>0</v>
      </c>
      <c r="F32" s="36">
        <f>+F33</f>
        <v>0</v>
      </c>
      <c r="G32" s="43">
        <f t="shared" si="1"/>
        <v>0</v>
      </c>
      <c r="H32" s="37">
        <v>0</v>
      </c>
      <c r="I32" s="10"/>
    </row>
    <row r="33" spans="1:11" ht="13" hidden="1" x14ac:dyDescent="0.3">
      <c r="A33">
        <f t="shared" si="0"/>
        <v>10</v>
      </c>
      <c r="B33" s="46" t="s">
        <v>512</v>
      </c>
      <c r="C33" s="33" t="s">
        <v>339</v>
      </c>
      <c r="D33" s="36">
        <v>0</v>
      </c>
      <c r="E33" s="36">
        <f>+E34</f>
        <v>0</v>
      </c>
      <c r="F33" s="36">
        <f>+F34</f>
        <v>0</v>
      </c>
      <c r="G33" s="43">
        <f t="shared" si="1"/>
        <v>0</v>
      </c>
      <c r="H33" s="37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/>
      <c r="E34" s="41"/>
      <c r="F34" s="41"/>
      <c r="G34" s="44">
        <f t="shared" si="1"/>
        <v>0</v>
      </c>
      <c r="H34" s="42">
        <v>0</v>
      </c>
      <c r="I34" s="10"/>
    </row>
    <row r="35" spans="1:11" ht="13" hidden="1" x14ac:dyDescent="0.3">
      <c r="A35">
        <f t="shared" si="0"/>
        <v>10</v>
      </c>
      <c r="B35" s="46" t="s">
        <v>513</v>
      </c>
      <c r="C35" s="33" t="s">
        <v>486</v>
      </c>
      <c r="D35" s="36">
        <f>+D36</f>
        <v>0</v>
      </c>
      <c r="E35" s="36">
        <f>+E36</f>
        <v>0</v>
      </c>
      <c r="F35" s="36">
        <f>+F36</f>
        <v>0</v>
      </c>
      <c r="G35" s="43">
        <f t="shared" si="1"/>
        <v>0</v>
      </c>
      <c r="H35" s="37">
        <v>0</v>
      </c>
      <c r="I35" s="10"/>
    </row>
    <row r="36" spans="1:11" ht="13" hidden="1" x14ac:dyDescent="0.3">
      <c r="A36">
        <f t="shared" si="0"/>
        <v>14</v>
      </c>
      <c r="B36" s="45" t="s">
        <v>485</v>
      </c>
      <c r="C36" s="39" t="s">
        <v>487</v>
      </c>
      <c r="D36" s="41"/>
      <c r="E36" s="41"/>
      <c r="F36" s="41"/>
      <c r="G36" s="44">
        <f t="shared" si="1"/>
        <v>0</v>
      </c>
      <c r="H36" s="42">
        <v>0</v>
      </c>
      <c r="I36" s="10"/>
    </row>
    <row r="37" spans="1:11" ht="13" hidden="1" x14ac:dyDescent="0.3">
      <c r="A37">
        <f t="shared" si="0"/>
        <v>8</v>
      </c>
      <c r="B37" s="46" t="s">
        <v>68</v>
      </c>
      <c r="C37" s="33" t="s">
        <v>69</v>
      </c>
      <c r="D37" s="36">
        <f>+D44+D38+D42</f>
        <v>150000000</v>
      </c>
      <c r="E37" s="36">
        <f t="shared" ref="E37:G37" si="5">+E44+E38+E42</f>
        <v>161235500</v>
      </c>
      <c r="F37" s="36">
        <f t="shared" si="5"/>
        <v>11235500</v>
      </c>
      <c r="G37" s="36">
        <f t="shared" si="5"/>
        <v>150000000</v>
      </c>
      <c r="H37" s="37">
        <f>+F37/E37</f>
        <v>6.9683785518697805E-2</v>
      </c>
      <c r="I37" s="10"/>
    </row>
    <row r="38" spans="1:11" ht="13" hidden="1" x14ac:dyDescent="0.3">
      <c r="A38">
        <f t="shared" si="0"/>
        <v>10</v>
      </c>
      <c r="B38" s="46" t="s">
        <v>508</v>
      </c>
      <c r="C38" s="33" t="s">
        <v>342</v>
      </c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6">SUM(G39:G41)</f>
        <v>0</v>
      </c>
      <c r="H38" s="37">
        <f>+F38/E38</f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725000</v>
      </c>
      <c r="F39" s="41">
        <v>725000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7766500</v>
      </c>
      <c r="F40" s="41">
        <v>7766500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861000</v>
      </c>
      <c r="F41" s="41">
        <v>861000</v>
      </c>
      <c r="G41" s="44">
        <f t="shared" si="1"/>
        <v>0</v>
      </c>
      <c r="H41" s="42">
        <v>0</v>
      </c>
      <c r="I41" s="10"/>
    </row>
    <row r="42" spans="1:11" ht="13" hidden="1" x14ac:dyDescent="0.3">
      <c r="A42">
        <f t="shared" si="0"/>
        <v>10</v>
      </c>
      <c r="B42" s="46" t="s">
        <v>509</v>
      </c>
      <c r="C42" s="33" t="s">
        <v>510</v>
      </c>
      <c r="D42" s="36">
        <f>+D43</f>
        <v>0</v>
      </c>
      <c r="E42" s="36">
        <f t="shared" ref="E42:G42" si="7">+E43</f>
        <v>1883000</v>
      </c>
      <c r="F42" s="36">
        <f t="shared" si="7"/>
        <v>1883000</v>
      </c>
      <c r="G42" s="36">
        <f t="shared" si="7"/>
        <v>0</v>
      </c>
      <c r="H42" s="37">
        <v>0</v>
      </c>
      <c r="I42" s="10"/>
    </row>
    <row r="43" spans="1:11" ht="13" hidden="1" x14ac:dyDescent="0.3">
      <c r="A43">
        <f t="shared" si="0"/>
        <v>14</v>
      </c>
      <c r="B43" s="45" t="s">
        <v>343</v>
      </c>
      <c r="C43" s="39" t="s">
        <v>510</v>
      </c>
      <c r="D43" s="41">
        <v>0</v>
      </c>
      <c r="E43" s="41">
        <v>1883000</v>
      </c>
      <c r="F43" s="41">
        <v>1883000</v>
      </c>
      <c r="G43" s="44">
        <f t="shared" si="1"/>
        <v>0</v>
      </c>
      <c r="H43" s="42">
        <v>0</v>
      </c>
      <c r="I43" s="10"/>
    </row>
    <row r="44" spans="1:11" ht="13" hidden="1" x14ac:dyDescent="0.3">
      <c r="A44">
        <f t="shared" si="0"/>
        <v>10</v>
      </c>
      <c r="B44" s="46" t="s">
        <v>70</v>
      </c>
      <c r="C44" s="33" t="s">
        <v>71</v>
      </c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1"/>
        <v>150000000</v>
      </c>
      <c r="H44" s="37">
        <f t="shared" si="2"/>
        <v>0</v>
      </c>
      <c r="I44" s="10"/>
    </row>
    <row r="45" spans="1:11" ht="13" hidden="1" x14ac:dyDescent="0.3">
      <c r="A45">
        <f t="shared" si="0"/>
        <v>14</v>
      </c>
      <c r="B45" s="45" t="s">
        <v>72</v>
      </c>
      <c r="C45" s="39" t="s">
        <v>71</v>
      </c>
      <c r="D45" s="41">
        <v>150000000</v>
      </c>
      <c r="E45" s="41">
        <v>150000000</v>
      </c>
      <c r="F45" s="41"/>
      <c r="G45" s="44">
        <f t="shared" si="1"/>
        <v>150000000</v>
      </c>
      <c r="H45" s="42">
        <f t="shared" si="2"/>
        <v>0</v>
      </c>
      <c r="I45" s="10"/>
    </row>
    <row r="46" spans="1:11" ht="13" hidden="1" x14ac:dyDescent="0.3">
      <c r="A46">
        <f t="shared" si="0"/>
        <v>14</v>
      </c>
      <c r="B46" s="45" t="s">
        <v>72</v>
      </c>
      <c r="C46" s="39" t="s">
        <v>73</v>
      </c>
      <c r="D46" s="41"/>
      <c r="E46" s="41"/>
      <c r="F46" s="41"/>
      <c r="G46" s="44">
        <f t="shared" si="1"/>
        <v>0</v>
      </c>
      <c r="H46" s="42">
        <v>0</v>
      </c>
      <c r="I46" s="10"/>
      <c r="K46" s="48"/>
    </row>
    <row r="47" spans="1:11" ht="13" hidden="1" x14ac:dyDescent="0.3">
      <c r="A47">
        <f t="shared" si="0"/>
        <v>8</v>
      </c>
      <c r="B47" s="46" t="s">
        <v>74</v>
      </c>
      <c r="C47" s="33" t="s">
        <v>75</v>
      </c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7">
        <f t="shared" si="2"/>
        <v>0.22697135341518285</v>
      </c>
      <c r="I47" s="10"/>
    </row>
    <row r="48" spans="1:11" ht="13" hidden="1" x14ac:dyDescent="0.3">
      <c r="A48">
        <f t="shared" si="0"/>
        <v>10</v>
      </c>
      <c r="B48" s="46" t="s">
        <v>349</v>
      </c>
      <c r="C48" s="33" t="s">
        <v>351</v>
      </c>
      <c r="D48" s="36">
        <f>+D49+D50</f>
        <v>0</v>
      </c>
      <c r="E48" s="36">
        <f t="shared" ref="E48:G48" si="8">+E49+E50</f>
        <v>122500</v>
      </c>
      <c r="F48" s="36">
        <f t="shared" si="8"/>
        <v>122500</v>
      </c>
      <c r="G48" s="36">
        <f t="shared" si="8"/>
        <v>0</v>
      </c>
      <c r="H48" s="37">
        <f t="shared" si="2"/>
        <v>1</v>
      </c>
      <c r="I48" s="10"/>
    </row>
    <row r="49" spans="1:9" ht="13" hidden="1" x14ac:dyDescent="0.3">
      <c r="A49">
        <f t="shared" si="0"/>
        <v>14</v>
      </c>
      <c r="B49" s="45" t="s">
        <v>350</v>
      </c>
      <c r="C49" s="39" t="s">
        <v>351</v>
      </c>
      <c r="D49" s="41">
        <v>0</v>
      </c>
      <c r="E49" s="41"/>
      <c r="F49" s="41"/>
      <c r="G49" s="44">
        <f t="shared" si="1"/>
        <v>0</v>
      </c>
      <c r="H49" s="42">
        <v>0</v>
      </c>
      <c r="I49" s="10"/>
    </row>
    <row r="50" spans="1:9" ht="13" hidden="1" x14ac:dyDescent="0.3">
      <c r="A50">
        <f t="shared" si="0"/>
        <v>14</v>
      </c>
      <c r="B50" s="45" t="s">
        <v>514</v>
      </c>
      <c r="C50" s="39" t="s">
        <v>515</v>
      </c>
      <c r="D50" s="41">
        <v>0</v>
      </c>
      <c r="E50" s="41">
        <v>122500</v>
      </c>
      <c r="F50" s="41">
        <v>122500</v>
      </c>
      <c r="G50" s="44">
        <f t="shared" si="1"/>
        <v>0</v>
      </c>
      <c r="H50" s="42">
        <v>0</v>
      </c>
      <c r="I50" s="10"/>
    </row>
    <row r="51" spans="1:9" ht="13" hidden="1" x14ac:dyDescent="0.3">
      <c r="A51">
        <f t="shared" si="0"/>
        <v>10</v>
      </c>
      <c r="B51" s="46" t="s">
        <v>76</v>
      </c>
      <c r="C51" s="33" t="s">
        <v>77</v>
      </c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7">
        <f t="shared" si="2"/>
        <v>0.17075163398692811</v>
      </c>
      <c r="I51" s="10"/>
    </row>
    <row r="52" spans="1:9" ht="13" hidden="1" x14ac:dyDescent="0.3">
      <c r="A52">
        <f t="shared" si="0"/>
        <v>14</v>
      </c>
      <c r="B52" s="45" t="s">
        <v>78</v>
      </c>
      <c r="C52" s="39" t="s">
        <v>79</v>
      </c>
      <c r="D52" s="41">
        <v>80000000</v>
      </c>
      <c r="E52" s="41">
        <v>62540000</v>
      </c>
      <c r="F52" s="41">
        <v>12540000</v>
      </c>
      <c r="G52" s="44">
        <f t="shared" si="1"/>
        <v>50000000</v>
      </c>
      <c r="H52" s="42">
        <f t="shared" si="2"/>
        <v>0.20051167252958108</v>
      </c>
      <c r="I52" s="10"/>
    </row>
    <row r="53" spans="1:9" ht="13" hidden="1" x14ac:dyDescent="0.3">
      <c r="A53">
        <f t="shared" si="0"/>
        <v>14</v>
      </c>
      <c r="B53" s="45" t="s">
        <v>414</v>
      </c>
      <c r="C53" s="39" t="s">
        <v>415</v>
      </c>
      <c r="D53" s="41"/>
      <c r="E53" s="41"/>
      <c r="F53" s="41"/>
      <c r="G53" s="44">
        <f t="shared" si="1"/>
        <v>0</v>
      </c>
      <c r="H53" s="42">
        <v>0</v>
      </c>
      <c r="I53" s="10"/>
    </row>
    <row r="54" spans="1:9" ht="13" hidden="1" x14ac:dyDescent="0.3">
      <c r="A54">
        <f t="shared" si="0"/>
        <v>14</v>
      </c>
      <c r="B54" s="45" t="s">
        <v>80</v>
      </c>
      <c r="C54" s="39" t="s">
        <v>81</v>
      </c>
      <c r="D54" s="41">
        <v>10000000</v>
      </c>
      <c r="E54" s="41">
        <v>10000000</v>
      </c>
      <c r="F54" s="41"/>
      <c r="G54" s="44">
        <f t="shared" si="1"/>
        <v>10000000</v>
      </c>
      <c r="H54" s="42">
        <f t="shared" si="2"/>
        <v>0</v>
      </c>
      <c r="I54" s="10"/>
    </row>
    <row r="55" spans="1:9" ht="13" hidden="1" x14ac:dyDescent="0.3">
      <c r="A55">
        <f t="shared" si="0"/>
        <v>14</v>
      </c>
      <c r="B55" s="45" t="s">
        <v>401</v>
      </c>
      <c r="C55" s="39" t="s">
        <v>402</v>
      </c>
      <c r="D55" s="41"/>
      <c r="E55" s="41">
        <v>900000</v>
      </c>
      <c r="F55" s="41"/>
      <c r="G55" s="44">
        <f t="shared" si="1"/>
        <v>900000</v>
      </c>
      <c r="H55" s="42">
        <v>0</v>
      </c>
      <c r="I55" s="10"/>
    </row>
    <row r="56" spans="1:9" ht="13" hidden="1" x14ac:dyDescent="0.3">
      <c r="A56">
        <f t="shared" si="0"/>
        <v>10</v>
      </c>
      <c r="B56" s="46" t="s">
        <v>82</v>
      </c>
      <c r="C56" s="33" t="s">
        <v>83</v>
      </c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7">
        <f t="shared" si="2"/>
        <v>0.29973115302264802</v>
      </c>
      <c r="I56" s="10"/>
    </row>
    <row r="57" spans="1:9" ht="13" hidden="1" x14ac:dyDescent="0.3">
      <c r="A57">
        <f t="shared" si="0"/>
        <v>14</v>
      </c>
      <c r="B57" s="45" t="s">
        <v>451</v>
      </c>
      <c r="C57" s="39" t="s">
        <v>85</v>
      </c>
      <c r="D57" s="41">
        <v>0</v>
      </c>
      <c r="E57" s="41">
        <v>0</v>
      </c>
      <c r="F57" s="41"/>
      <c r="G57" s="44">
        <f t="shared" si="1"/>
        <v>0</v>
      </c>
      <c r="H57" s="42">
        <v>0</v>
      </c>
      <c r="I57" s="10"/>
    </row>
    <row r="58" spans="1:9" ht="13" hidden="1" x14ac:dyDescent="0.3">
      <c r="A58">
        <f t="shared" si="0"/>
        <v>14</v>
      </c>
      <c r="B58" s="45" t="s">
        <v>84</v>
      </c>
      <c r="C58" s="39" t="s">
        <v>85</v>
      </c>
      <c r="D58" s="41">
        <v>111700000</v>
      </c>
      <c r="E58" s="41">
        <v>122973300</v>
      </c>
      <c r="F58" s="41">
        <v>36858929</v>
      </c>
      <c r="G58" s="44">
        <f t="shared" si="1"/>
        <v>86114371</v>
      </c>
      <c r="H58" s="42">
        <f t="shared" si="2"/>
        <v>0.29973115302264802</v>
      </c>
      <c r="I58" s="10"/>
    </row>
    <row r="59" spans="1:9" ht="13" hidden="1" x14ac:dyDescent="0.3">
      <c r="A59">
        <f t="shared" si="0"/>
        <v>14</v>
      </c>
      <c r="B59" s="45" t="s">
        <v>353</v>
      </c>
      <c r="C59" s="39" t="s">
        <v>352</v>
      </c>
      <c r="D59" s="41"/>
      <c r="E59" s="41"/>
      <c r="F59" s="41"/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10</v>
      </c>
      <c r="B60" s="46" t="s">
        <v>86</v>
      </c>
      <c r="C60" s="33" t="s">
        <v>87</v>
      </c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7">
        <f t="shared" si="2"/>
        <v>0.21757635336626135</v>
      </c>
      <c r="I60" s="10"/>
    </row>
    <row r="61" spans="1:9" ht="13" hidden="1" x14ac:dyDescent="0.3">
      <c r="A61">
        <f t="shared" si="0"/>
        <v>14</v>
      </c>
      <c r="B61" s="45" t="s">
        <v>416</v>
      </c>
      <c r="C61" s="39" t="s">
        <v>417</v>
      </c>
      <c r="D61" s="41">
        <v>17866000</v>
      </c>
      <c r="E61" s="41">
        <v>4451488</v>
      </c>
      <c r="F61" s="41">
        <v>4450600</v>
      </c>
      <c r="G61" s="44">
        <f t="shared" si="1"/>
        <v>888</v>
      </c>
      <c r="H61" s="42">
        <f t="shared" si="2"/>
        <v>0.99980051614201815</v>
      </c>
      <c r="I61" s="10"/>
    </row>
    <row r="62" spans="1:9" ht="13" hidden="1" x14ac:dyDescent="0.3">
      <c r="A62">
        <f t="shared" si="0"/>
        <v>14</v>
      </c>
      <c r="B62" s="45" t="s">
        <v>418</v>
      </c>
      <c r="C62" s="39" t="s">
        <v>419</v>
      </c>
      <c r="D62" s="41"/>
      <c r="E62" s="41"/>
      <c r="F62" s="41"/>
      <c r="G62" s="44">
        <f t="shared" si="1"/>
        <v>0</v>
      </c>
      <c r="H62" s="42">
        <v>0</v>
      </c>
      <c r="I62" s="10"/>
    </row>
    <row r="63" spans="1:9" ht="13" hidden="1" x14ac:dyDescent="0.3">
      <c r="A63">
        <f t="shared" si="0"/>
        <v>14</v>
      </c>
      <c r="B63" s="45" t="s">
        <v>88</v>
      </c>
      <c r="C63" s="39" t="s">
        <v>89</v>
      </c>
      <c r="D63" s="41">
        <v>29295000</v>
      </c>
      <c r="E63" s="41">
        <v>30141000</v>
      </c>
      <c r="F63" s="41">
        <v>846000</v>
      </c>
      <c r="G63" s="44">
        <f t="shared" si="1"/>
        <v>29295000</v>
      </c>
      <c r="H63" s="42">
        <f t="shared" si="2"/>
        <v>2.8068080023887727E-2</v>
      </c>
      <c r="I63" s="10"/>
    </row>
    <row r="64" spans="1:9" ht="13" hidden="1" x14ac:dyDescent="0.3">
      <c r="A64">
        <f t="shared" si="0"/>
        <v>14</v>
      </c>
      <c r="B64" s="45" t="s">
        <v>469</v>
      </c>
      <c r="C64" s="39" t="s">
        <v>470</v>
      </c>
      <c r="D64" s="41"/>
      <c r="E64" s="41"/>
      <c r="F64" s="41"/>
      <c r="G64" s="44">
        <f t="shared" si="1"/>
        <v>0</v>
      </c>
      <c r="H64" s="42">
        <v>0</v>
      </c>
      <c r="I64" s="10"/>
    </row>
    <row r="65" spans="1:9" ht="13" hidden="1" x14ac:dyDescent="0.3">
      <c r="A65">
        <f t="shared" si="0"/>
        <v>14</v>
      </c>
      <c r="B65" s="45" t="s">
        <v>354</v>
      </c>
      <c r="C65" s="39" t="s">
        <v>286</v>
      </c>
      <c r="D65" s="41"/>
      <c r="E65" s="41">
        <v>2850000</v>
      </c>
      <c r="F65" s="41">
        <v>2850000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10</v>
      </c>
      <c r="B66" s="46" t="s">
        <v>90</v>
      </c>
      <c r="C66" s="33" t="s">
        <v>91</v>
      </c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1"/>
        <v>650191</v>
      </c>
      <c r="H66" s="37">
        <f t="shared" si="2"/>
        <v>0.95170509304400353</v>
      </c>
      <c r="I66" s="10"/>
    </row>
    <row r="67" spans="1:9" ht="13" hidden="1" x14ac:dyDescent="0.3">
      <c r="A67">
        <f t="shared" si="0"/>
        <v>14</v>
      </c>
      <c r="B67" s="45" t="s">
        <v>92</v>
      </c>
      <c r="C67" s="39" t="s">
        <v>93</v>
      </c>
      <c r="D67" s="41">
        <v>0</v>
      </c>
      <c r="E67" s="41">
        <v>300000</v>
      </c>
      <c r="F67" s="41"/>
      <c r="G67" s="44">
        <f t="shared" si="1"/>
        <v>300000</v>
      </c>
      <c r="H67" s="42">
        <v>0</v>
      </c>
      <c r="I67" s="10"/>
    </row>
    <row r="68" spans="1:9" ht="13" hidden="1" x14ac:dyDescent="0.3">
      <c r="A68">
        <f t="shared" si="0"/>
        <v>14</v>
      </c>
      <c r="B68" s="45" t="s">
        <v>94</v>
      </c>
      <c r="C68" s="39" t="s">
        <v>95</v>
      </c>
      <c r="D68" s="41"/>
      <c r="E68" s="41"/>
      <c r="F68" s="41"/>
      <c r="G68" s="44">
        <f t="shared" si="1"/>
        <v>0</v>
      </c>
      <c r="H68" s="42">
        <v>0</v>
      </c>
      <c r="I68" s="10"/>
    </row>
    <row r="69" spans="1:9" ht="13" hidden="1" x14ac:dyDescent="0.3">
      <c r="A69">
        <f t="shared" si="0"/>
        <v>14</v>
      </c>
      <c r="B69" s="45" t="s">
        <v>96</v>
      </c>
      <c r="C69" s="39" t="s">
        <v>97</v>
      </c>
      <c r="D69" s="41">
        <v>35000000</v>
      </c>
      <c r="E69" s="41">
        <v>10951691</v>
      </c>
      <c r="F69" s="41">
        <v>10951500</v>
      </c>
      <c r="G69" s="44">
        <f t="shared" si="1"/>
        <v>191</v>
      </c>
      <c r="H69" s="42">
        <f t="shared" si="2"/>
        <v>0.99998255977090666</v>
      </c>
      <c r="I69" s="10"/>
    </row>
    <row r="70" spans="1:9" ht="13" hidden="1" x14ac:dyDescent="0.3">
      <c r="A70">
        <f t="shared" si="0"/>
        <v>14</v>
      </c>
      <c r="B70" s="45" t="s">
        <v>421</v>
      </c>
      <c r="C70" s="39" t="s">
        <v>420</v>
      </c>
      <c r="D70" s="41">
        <v>0</v>
      </c>
      <c r="E70" s="41">
        <v>0</v>
      </c>
      <c r="F70" s="41"/>
      <c r="G70" s="44">
        <f t="shared" si="1"/>
        <v>0</v>
      </c>
      <c r="H70" s="42">
        <v>0</v>
      </c>
      <c r="I70" s="10"/>
    </row>
    <row r="71" spans="1:9" ht="13" hidden="1" x14ac:dyDescent="0.3">
      <c r="A71">
        <f t="shared" si="0"/>
        <v>14</v>
      </c>
      <c r="B71" s="45" t="s">
        <v>355</v>
      </c>
      <c r="C71" s="39" t="s">
        <v>356</v>
      </c>
      <c r="D71" s="41"/>
      <c r="E71" s="41">
        <v>2211240</v>
      </c>
      <c r="F71" s="41">
        <v>1861240</v>
      </c>
      <c r="G71" s="44">
        <f t="shared" si="1"/>
        <v>350000</v>
      </c>
      <c r="H71" s="42">
        <v>0</v>
      </c>
      <c r="I71" s="10"/>
    </row>
    <row r="72" spans="1:9" ht="13" hidden="1" x14ac:dyDescent="0.3">
      <c r="A72">
        <f t="shared" si="0"/>
        <v>10</v>
      </c>
      <c r="B72" s="46" t="s">
        <v>98</v>
      </c>
      <c r="C72" s="33" t="s">
        <v>99</v>
      </c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1"/>
        <v>21430000</v>
      </c>
      <c r="H72" s="37">
        <v>0</v>
      </c>
      <c r="I72" s="10"/>
    </row>
    <row r="73" spans="1:9" ht="13" hidden="1" x14ac:dyDescent="0.3">
      <c r="A73">
        <f t="shared" si="0"/>
        <v>14</v>
      </c>
      <c r="B73" s="45" t="s">
        <v>357</v>
      </c>
      <c r="C73" s="39" t="s">
        <v>358</v>
      </c>
      <c r="D73" s="41">
        <v>0</v>
      </c>
      <c r="E73" s="41">
        <v>15250000</v>
      </c>
      <c r="F73" s="41"/>
      <c r="G73" s="44">
        <f t="shared" si="1"/>
        <v>15250000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359</v>
      </c>
      <c r="C74" s="39" t="s">
        <v>360</v>
      </c>
      <c r="D74" s="41">
        <v>0</v>
      </c>
      <c r="E74" s="41">
        <v>113200</v>
      </c>
      <c r="F74" s="41">
        <v>33200</v>
      </c>
      <c r="G74" s="44">
        <f t="shared" si="1"/>
        <v>80000</v>
      </c>
      <c r="H74" s="42">
        <v>0</v>
      </c>
      <c r="I74" s="10"/>
    </row>
    <row r="75" spans="1:9" ht="13" hidden="1" x14ac:dyDescent="0.3">
      <c r="A75">
        <f t="shared" ref="A75:A138" si="9">LEN(B75)</f>
        <v>14</v>
      </c>
      <c r="B75" s="45" t="s">
        <v>100</v>
      </c>
      <c r="C75" s="39" t="s">
        <v>466</v>
      </c>
      <c r="D75" s="41">
        <v>0</v>
      </c>
      <c r="E75" s="41"/>
      <c r="F75" s="41"/>
      <c r="G75" s="44">
        <f t="shared" ref="G75:G175" si="10">+E75-F75</f>
        <v>0</v>
      </c>
      <c r="H75" s="42">
        <v>0</v>
      </c>
      <c r="I75" s="10"/>
    </row>
    <row r="76" spans="1:9" ht="13" hidden="1" x14ac:dyDescent="0.3">
      <c r="A76">
        <f t="shared" si="9"/>
        <v>14</v>
      </c>
      <c r="B76" s="45" t="s">
        <v>434</v>
      </c>
      <c r="C76" s="39" t="s">
        <v>435</v>
      </c>
      <c r="D76" s="41">
        <v>0</v>
      </c>
      <c r="E76" s="41">
        <v>1075009</v>
      </c>
      <c r="F76" s="41">
        <v>975009</v>
      </c>
      <c r="G76" s="44">
        <f t="shared" si="10"/>
        <v>100000</v>
      </c>
      <c r="H76" s="42">
        <v>0</v>
      </c>
      <c r="I76" s="10"/>
    </row>
    <row r="77" spans="1:9" ht="13" hidden="1" x14ac:dyDescent="0.3">
      <c r="A77">
        <f t="shared" si="9"/>
        <v>14</v>
      </c>
      <c r="B77" s="45" t="s">
        <v>361</v>
      </c>
      <c r="C77" s="39" t="s">
        <v>362</v>
      </c>
      <c r="D77" s="41">
        <v>0</v>
      </c>
      <c r="E77" s="41">
        <v>6138000</v>
      </c>
      <c r="F77" s="41">
        <v>138000</v>
      </c>
      <c r="G77" s="44">
        <f t="shared" si="10"/>
        <v>6000000</v>
      </c>
      <c r="H77" s="42">
        <v>0</v>
      </c>
      <c r="I77" s="10"/>
    </row>
    <row r="78" spans="1:9" ht="13" hidden="1" x14ac:dyDescent="0.3">
      <c r="A78">
        <f t="shared" si="9"/>
        <v>14</v>
      </c>
      <c r="B78" s="45" t="s">
        <v>423</v>
      </c>
      <c r="C78" s="39" t="s">
        <v>422</v>
      </c>
      <c r="D78" s="41">
        <v>0</v>
      </c>
      <c r="E78" s="41"/>
      <c r="F78" s="41"/>
      <c r="G78" s="44">
        <f t="shared" si="10"/>
        <v>0</v>
      </c>
      <c r="H78" s="42">
        <v>0</v>
      </c>
      <c r="I78" s="10"/>
    </row>
    <row r="79" spans="1:9" ht="13" hidden="1" x14ac:dyDescent="0.3">
      <c r="A79">
        <f t="shared" si="9"/>
        <v>10</v>
      </c>
      <c r="B79" s="46" t="s">
        <v>102</v>
      </c>
      <c r="C79" s="33" t="s">
        <v>103</v>
      </c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10"/>
        <v>30200000</v>
      </c>
      <c r="H79" s="37">
        <f t="shared" si="2"/>
        <v>3.661500966575007E-2</v>
      </c>
      <c r="I79" s="10"/>
    </row>
    <row r="80" spans="1:9" ht="13" hidden="1" x14ac:dyDescent="0.3">
      <c r="A80">
        <f t="shared" si="9"/>
        <v>14</v>
      </c>
      <c r="B80" s="45" t="s">
        <v>104</v>
      </c>
      <c r="C80" s="39" t="s">
        <v>105</v>
      </c>
      <c r="D80" s="41">
        <v>25144875</v>
      </c>
      <c r="E80" s="41">
        <v>31045000</v>
      </c>
      <c r="F80" s="41">
        <v>1045000</v>
      </c>
      <c r="G80" s="44">
        <f t="shared" si="10"/>
        <v>30000000</v>
      </c>
      <c r="H80" s="42">
        <f t="shared" si="2"/>
        <v>3.3660814946046065E-2</v>
      </c>
      <c r="I80" s="10"/>
    </row>
    <row r="81" spans="1:9" ht="13" hidden="1" x14ac:dyDescent="0.3">
      <c r="A81">
        <f t="shared" si="9"/>
        <v>14</v>
      </c>
      <c r="B81" s="45" t="s">
        <v>363</v>
      </c>
      <c r="C81" s="39" t="s">
        <v>364</v>
      </c>
      <c r="D81" s="41"/>
      <c r="E81" s="41"/>
      <c r="F81" s="41"/>
      <c r="G81" s="44">
        <f t="shared" si="10"/>
        <v>0</v>
      </c>
      <c r="H81" s="42">
        <v>0</v>
      </c>
      <c r="I81" s="10"/>
    </row>
    <row r="82" spans="1:9" ht="13" hidden="1" x14ac:dyDescent="0.3">
      <c r="A82">
        <f t="shared" si="9"/>
        <v>14</v>
      </c>
      <c r="B82" s="45" t="s">
        <v>365</v>
      </c>
      <c r="C82" s="39" t="s">
        <v>366</v>
      </c>
      <c r="D82" s="41"/>
      <c r="E82" s="41"/>
      <c r="F82" s="41"/>
      <c r="G82" s="44">
        <f t="shared" si="10"/>
        <v>0</v>
      </c>
      <c r="H82" s="42">
        <v>0</v>
      </c>
      <c r="I82" s="10"/>
    </row>
    <row r="83" spans="1:9" ht="13" hidden="1" x14ac:dyDescent="0.3">
      <c r="A83">
        <f t="shared" si="9"/>
        <v>14</v>
      </c>
      <c r="B83" s="45" t="s">
        <v>106</v>
      </c>
      <c r="C83" s="39" t="s">
        <v>107</v>
      </c>
      <c r="D83" s="41"/>
      <c r="E83" s="41"/>
      <c r="F83" s="41"/>
      <c r="G83" s="44">
        <f t="shared" si="10"/>
        <v>0</v>
      </c>
      <c r="H83" s="42">
        <v>0</v>
      </c>
      <c r="I83" s="10"/>
    </row>
    <row r="84" spans="1:9" ht="13" hidden="1" x14ac:dyDescent="0.3">
      <c r="A84">
        <f t="shared" si="9"/>
        <v>14</v>
      </c>
      <c r="B84" s="45" t="s">
        <v>367</v>
      </c>
      <c r="C84" s="39" t="s">
        <v>368</v>
      </c>
      <c r="D84" s="41"/>
      <c r="E84" s="41"/>
      <c r="F84" s="41"/>
      <c r="G84" s="44">
        <f t="shared" si="10"/>
        <v>0</v>
      </c>
      <c r="H84" s="42">
        <v>0</v>
      </c>
      <c r="I84" s="10"/>
    </row>
    <row r="85" spans="1:9" ht="13" hidden="1" x14ac:dyDescent="0.3">
      <c r="A85">
        <f t="shared" si="9"/>
        <v>14</v>
      </c>
      <c r="B85" s="45" t="s">
        <v>369</v>
      </c>
      <c r="C85" s="39" t="s">
        <v>370</v>
      </c>
      <c r="D85" s="41"/>
      <c r="E85" s="41">
        <v>302800</v>
      </c>
      <c r="F85" s="41">
        <v>102800</v>
      </c>
      <c r="G85" s="44">
        <f t="shared" si="10"/>
        <v>200000</v>
      </c>
      <c r="H85" s="42">
        <v>0</v>
      </c>
      <c r="I85" s="10"/>
    </row>
    <row r="86" spans="1:9" ht="13" hidden="1" x14ac:dyDescent="0.3">
      <c r="A86">
        <f t="shared" si="9"/>
        <v>10</v>
      </c>
      <c r="B86" s="46" t="s">
        <v>108</v>
      </c>
      <c r="C86" s="33" t="s">
        <v>109</v>
      </c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10"/>
        <v>28030500</v>
      </c>
      <c r="H86" s="37">
        <f t="shared" si="2"/>
        <v>8.406038623664347E-2</v>
      </c>
      <c r="I86" s="10"/>
    </row>
    <row r="87" spans="1:9" ht="13" hidden="1" x14ac:dyDescent="0.3">
      <c r="A87">
        <f t="shared" si="9"/>
        <v>16</v>
      </c>
      <c r="B87" s="45" t="s">
        <v>371</v>
      </c>
      <c r="C87" s="39" t="s">
        <v>372</v>
      </c>
      <c r="D87" s="41"/>
      <c r="E87" s="41"/>
      <c r="F87" s="41"/>
      <c r="G87" s="44">
        <f t="shared" si="10"/>
        <v>0</v>
      </c>
      <c r="H87" s="42">
        <v>0</v>
      </c>
      <c r="I87" s="10"/>
    </row>
    <row r="88" spans="1:9" ht="13" hidden="1" x14ac:dyDescent="0.3">
      <c r="A88">
        <f t="shared" si="9"/>
        <v>14</v>
      </c>
      <c r="B88" s="45" t="s">
        <v>488</v>
      </c>
      <c r="C88" s="39" t="s">
        <v>489</v>
      </c>
      <c r="D88" s="41"/>
      <c r="E88" s="41"/>
      <c r="F88" s="41"/>
      <c r="G88" s="44">
        <f t="shared" si="10"/>
        <v>0</v>
      </c>
      <c r="H88" s="42">
        <v>0</v>
      </c>
      <c r="I88" s="10"/>
    </row>
    <row r="89" spans="1:9" ht="13" hidden="1" x14ac:dyDescent="0.3">
      <c r="A89">
        <f t="shared" si="9"/>
        <v>14</v>
      </c>
      <c r="B89" s="45" t="s">
        <v>490</v>
      </c>
      <c r="C89" s="39" t="s">
        <v>491</v>
      </c>
      <c r="D89" s="41"/>
      <c r="E89" s="41"/>
      <c r="F89" s="41"/>
      <c r="G89" s="44">
        <f t="shared" si="10"/>
        <v>0</v>
      </c>
      <c r="H89" s="42">
        <v>0</v>
      </c>
      <c r="I89" s="10"/>
    </row>
    <row r="90" spans="1:9" ht="13" hidden="1" x14ac:dyDescent="0.3">
      <c r="A90">
        <f t="shared" si="9"/>
        <v>14</v>
      </c>
      <c r="B90" s="45" t="s">
        <v>110</v>
      </c>
      <c r="C90" s="39" t="s">
        <v>507</v>
      </c>
      <c r="D90" s="41">
        <v>25280500</v>
      </c>
      <c r="E90" s="41">
        <v>30603000</v>
      </c>
      <c r="F90" s="41">
        <v>2572500</v>
      </c>
      <c r="G90" s="44">
        <f t="shared" si="10"/>
        <v>28030500</v>
      </c>
      <c r="H90" s="42">
        <f t="shared" si="2"/>
        <v>8.406038623664347E-2</v>
      </c>
      <c r="I90" s="10">
        <v>13000000</v>
      </c>
    </row>
    <row r="91" spans="1:9" ht="13" hidden="1" x14ac:dyDescent="0.3">
      <c r="A91">
        <f t="shared" si="9"/>
        <v>8</v>
      </c>
      <c r="B91" s="46" t="s">
        <v>112</v>
      </c>
      <c r="C91" s="33" t="s">
        <v>113</v>
      </c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10"/>
        <v>175796285</v>
      </c>
      <c r="H91" s="37">
        <f t="shared" si="2"/>
        <v>0.50973418798826053</v>
      </c>
      <c r="I91" s="10"/>
    </row>
    <row r="92" spans="1:9" ht="13" hidden="1" x14ac:dyDescent="0.3">
      <c r="A92">
        <f t="shared" si="9"/>
        <v>10</v>
      </c>
      <c r="B92" s="46" t="s">
        <v>114</v>
      </c>
      <c r="C92" s="33" t="s">
        <v>115</v>
      </c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10"/>
        <v>42905265</v>
      </c>
      <c r="H92" s="37">
        <f t="shared" si="2"/>
        <v>0.27729418390232047</v>
      </c>
      <c r="I92" s="10"/>
    </row>
    <row r="93" spans="1:9" ht="13" hidden="1" x14ac:dyDescent="0.3">
      <c r="A93">
        <f t="shared" si="9"/>
        <v>14</v>
      </c>
      <c r="B93" s="45" t="s">
        <v>403</v>
      </c>
      <c r="C93" s="39" t="s">
        <v>404</v>
      </c>
      <c r="D93" s="41"/>
      <c r="E93" s="41">
        <v>202273</v>
      </c>
      <c r="F93" s="41">
        <v>202273</v>
      </c>
      <c r="G93" s="44">
        <f t="shared" si="10"/>
        <v>0</v>
      </c>
      <c r="H93" s="42">
        <v>0</v>
      </c>
      <c r="I93" s="10"/>
    </row>
    <row r="94" spans="1:9" ht="13" hidden="1" x14ac:dyDescent="0.3">
      <c r="A94">
        <f t="shared" si="9"/>
        <v>14</v>
      </c>
      <c r="B94" s="45" t="s">
        <v>373</v>
      </c>
      <c r="C94" s="39" t="s">
        <v>374</v>
      </c>
      <c r="D94" s="41"/>
      <c r="E94" s="41">
        <v>192500</v>
      </c>
      <c r="F94" s="41"/>
      <c r="G94" s="44">
        <f t="shared" si="10"/>
        <v>192500</v>
      </c>
      <c r="H94" s="42">
        <v>0</v>
      </c>
      <c r="I94" s="47"/>
    </row>
    <row r="95" spans="1:9" ht="13" hidden="1" x14ac:dyDescent="0.3">
      <c r="A95">
        <f t="shared" si="9"/>
        <v>14</v>
      </c>
      <c r="B95" s="45" t="s">
        <v>116</v>
      </c>
      <c r="C95" s="39" t="s">
        <v>117</v>
      </c>
      <c r="D95" s="41">
        <v>56212765</v>
      </c>
      <c r="E95" s="41">
        <v>58972765</v>
      </c>
      <c r="F95" s="41">
        <v>16260000</v>
      </c>
      <c r="G95" s="44">
        <f t="shared" si="10"/>
        <v>42712765</v>
      </c>
      <c r="H95" s="42">
        <f t="shared" si="2"/>
        <v>0.27572049572374635</v>
      </c>
      <c r="I95" s="10"/>
    </row>
    <row r="96" spans="1:9" ht="13" hidden="1" x14ac:dyDescent="0.3">
      <c r="A96">
        <f t="shared" si="9"/>
        <v>10</v>
      </c>
      <c r="B96" s="46" t="s">
        <v>118</v>
      </c>
      <c r="C96" s="33" t="s">
        <v>45</v>
      </c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10"/>
        <v>27337575</v>
      </c>
      <c r="H96" s="37">
        <f t="shared" si="2"/>
        <v>0.53218602645419799</v>
      </c>
      <c r="I96" s="10"/>
    </row>
    <row r="97" spans="1:9" ht="13" hidden="1" x14ac:dyDescent="0.3">
      <c r="A97">
        <f t="shared" si="9"/>
        <v>14</v>
      </c>
      <c r="B97" s="45" t="s">
        <v>119</v>
      </c>
      <c r="C97" s="39" t="s">
        <v>120</v>
      </c>
      <c r="D97" s="41">
        <v>0</v>
      </c>
      <c r="E97" s="41">
        <v>0</v>
      </c>
      <c r="F97" s="41"/>
      <c r="G97" s="44">
        <f t="shared" si="10"/>
        <v>0</v>
      </c>
      <c r="H97" s="42">
        <v>0</v>
      </c>
      <c r="I97" s="10"/>
    </row>
    <row r="98" spans="1:9" ht="13" hidden="1" x14ac:dyDescent="0.3">
      <c r="A98">
        <f t="shared" si="9"/>
        <v>14</v>
      </c>
      <c r="B98" s="45" t="s">
        <v>452</v>
      </c>
      <c r="C98" s="39" t="s">
        <v>453</v>
      </c>
      <c r="D98" s="41">
        <v>0</v>
      </c>
      <c r="E98" s="41">
        <v>10015000</v>
      </c>
      <c r="F98" s="41"/>
      <c r="G98" s="44">
        <f t="shared" si="10"/>
        <v>10015000</v>
      </c>
      <c r="H98" s="42">
        <v>0</v>
      </c>
      <c r="I98" s="10"/>
    </row>
    <row r="99" spans="1:9" ht="13" hidden="1" x14ac:dyDescent="0.3">
      <c r="A99">
        <f t="shared" si="9"/>
        <v>14</v>
      </c>
      <c r="B99" s="45" t="s">
        <v>424</v>
      </c>
      <c r="C99" s="39" t="s">
        <v>413</v>
      </c>
      <c r="D99" s="41">
        <v>0</v>
      </c>
      <c r="E99" s="41">
        <v>0</v>
      </c>
      <c r="F99" s="41"/>
      <c r="G99" s="44">
        <f t="shared" si="10"/>
        <v>0</v>
      </c>
      <c r="H99" s="42">
        <v>0</v>
      </c>
      <c r="I99" s="10"/>
    </row>
    <row r="100" spans="1:9" ht="13" hidden="1" x14ac:dyDescent="0.3">
      <c r="A100">
        <f t="shared" si="9"/>
        <v>14</v>
      </c>
      <c r="B100" s="45" t="s">
        <v>471</v>
      </c>
      <c r="C100" s="39" t="s">
        <v>122</v>
      </c>
      <c r="D100" s="41">
        <v>0</v>
      </c>
      <c r="E100" s="41">
        <v>0</v>
      </c>
      <c r="F100" s="41"/>
      <c r="G100" s="44">
        <f t="shared" si="10"/>
        <v>0</v>
      </c>
      <c r="H100" s="42">
        <v>0</v>
      </c>
      <c r="I100" s="10"/>
    </row>
    <row r="101" spans="1:9" ht="13" hidden="1" x14ac:dyDescent="0.3">
      <c r="A101">
        <f t="shared" si="9"/>
        <v>14</v>
      </c>
      <c r="B101" s="45" t="s">
        <v>121</v>
      </c>
      <c r="C101" s="39" t="s">
        <v>122</v>
      </c>
      <c r="D101" s="41">
        <v>33144875</v>
      </c>
      <c r="E101" s="41">
        <v>48421850</v>
      </c>
      <c r="F101" s="41">
        <v>31099275</v>
      </c>
      <c r="G101" s="44">
        <f t="shared" si="10"/>
        <v>17322575</v>
      </c>
      <c r="H101" s="42">
        <f t="shared" si="2"/>
        <v>0.64225705957124724</v>
      </c>
      <c r="I101" s="10"/>
    </row>
    <row r="102" spans="1:9" ht="13" hidden="1" x14ac:dyDescent="0.3">
      <c r="A102">
        <f t="shared" si="9"/>
        <v>10</v>
      </c>
      <c r="B102" s="46" t="s">
        <v>375</v>
      </c>
      <c r="C102" s="33" t="s">
        <v>376</v>
      </c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7">
        <f t="shared" si="2"/>
        <v>0.90746289702823701</v>
      </c>
      <c r="I102" s="10"/>
    </row>
    <row r="103" spans="1:9" ht="13" hidden="1" x14ac:dyDescent="0.3">
      <c r="A103">
        <f t="shared" si="9"/>
        <v>14</v>
      </c>
      <c r="B103" s="45" t="s">
        <v>436</v>
      </c>
      <c r="C103" s="39" t="s">
        <v>437</v>
      </c>
      <c r="D103" s="41"/>
      <c r="E103" s="41">
        <v>157500</v>
      </c>
      <c r="F103" s="41"/>
      <c r="G103" s="44">
        <f t="shared" ref="G103:G106" si="11">+E103-F103</f>
        <v>157500</v>
      </c>
      <c r="H103" s="42">
        <v>0</v>
      </c>
      <c r="I103" s="10"/>
    </row>
    <row r="104" spans="1:9" ht="13" hidden="1" x14ac:dyDescent="0.3">
      <c r="A104">
        <f t="shared" si="9"/>
        <v>14</v>
      </c>
      <c r="B104" s="45" t="s">
        <v>377</v>
      </c>
      <c r="C104" s="39" t="s">
        <v>378</v>
      </c>
      <c r="D104" s="41">
        <v>0</v>
      </c>
      <c r="E104" s="41">
        <v>359520</v>
      </c>
      <c r="F104" s="41">
        <v>359520</v>
      </c>
      <c r="G104" s="44">
        <f t="shared" si="11"/>
        <v>0</v>
      </c>
      <c r="H104" s="42">
        <v>0</v>
      </c>
      <c r="I104" s="10"/>
    </row>
    <row r="105" spans="1:9" ht="13" hidden="1" x14ac:dyDescent="0.3">
      <c r="A105">
        <f t="shared" si="9"/>
        <v>14</v>
      </c>
      <c r="B105" s="45" t="s">
        <v>438</v>
      </c>
      <c r="C105" s="39" t="s">
        <v>439</v>
      </c>
      <c r="D105" s="41"/>
      <c r="E105" s="41">
        <v>1185000</v>
      </c>
      <c r="F105" s="41">
        <v>1185000</v>
      </c>
      <c r="G105" s="44">
        <f t="shared" si="11"/>
        <v>0</v>
      </c>
      <c r="H105" s="42">
        <v>0</v>
      </c>
      <c r="I105" s="10"/>
    </row>
    <row r="106" spans="1:9" ht="13" hidden="1" x14ac:dyDescent="0.3">
      <c r="A106">
        <f t="shared" si="9"/>
        <v>14</v>
      </c>
      <c r="B106" s="45" t="s">
        <v>425</v>
      </c>
      <c r="C106" s="39" t="s">
        <v>426</v>
      </c>
      <c r="D106" s="41"/>
      <c r="E106" s="41"/>
      <c r="F106" s="41"/>
      <c r="G106" s="44">
        <f t="shared" si="11"/>
        <v>0</v>
      </c>
      <c r="H106" s="42">
        <v>0</v>
      </c>
      <c r="I106" s="10"/>
    </row>
    <row r="107" spans="1:9" ht="13" hidden="1" x14ac:dyDescent="0.3">
      <c r="A107">
        <f t="shared" si="9"/>
        <v>10</v>
      </c>
      <c r="B107" s="46" t="s">
        <v>123</v>
      </c>
      <c r="C107" s="33" t="s">
        <v>51</v>
      </c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10"/>
        <v>7023445</v>
      </c>
      <c r="H107" s="37">
        <f t="shared" si="2"/>
        <v>0.82669500203570501</v>
      </c>
      <c r="I107" s="10"/>
    </row>
    <row r="108" spans="1:9" ht="13" hidden="1" x14ac:dyDescent="0.3">
      <c r="A108">
        <f t="shared" si="9"/>
        <v>14</v>
      </c>
      <c r="B108" s="45" t="s">
        <v>379</v>
      </c>
      <c r="C108" s="39" t="s">
        <v>380</v>
      </c>
      <c r="D108" s="41">
        <v>0</v>
      </c>
      <c r="E108" s="41">
        <v>2000000</v>
      </c>
      <c r="F108" s="41"/>
      <c r="G108" s="44">
        <f t="shared" si="10"/>
        <v>2000000</v>
      </c>
      <c r="H108" s="42">
        <v>0</v>
      </c>
      <c r="I108" s="10"/>
    </row>
    <row r="109" spans="1:9" ht="13" hidden="1" x14ac:dyDescent="0.3">
      <c r="A109">
        <f t="shared" si="9"/>
        <v>14</v>
      </c>
      <c r="B109" s="45" t="s">
        <v>124</v>
      </c>
      <c r="C109" s="39" t="s">
        <v>125</v>
      </c>
      <c r="D109" s="41">
        <v>33526500</v>
      </c>
      <c r="E109" s="41">
        <v>38526500</v>
      </c>
      <c r="F109" s="41">
        <v>33503055</v>
      </c>
      <c r="G109" s="44">
        <f t="shared" si="10"/>
        <v>5023445</v>
      </c>
      <c r="H109" s="42">
        <f t="shared" si="2"/>
        <v>0.86961065759931477</v>
      </c>
      <c r="I109" s="10"/>
    </row>
    <row r="110" spans="1:9" ht="13" hidden="1" x14ac:dyDescent="0.3">
      <c r="A110">
        <f t="shared" si="9"/>
        <v>10</v>
      </c>
      <c r="B110" s="46" t="s">
        <v>126</v>
      </c>
      <c r="C110" s="33" t="s">
        <v>127</v>
      </c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10"/>
        <v>70105000</v>
      </c>
      <c r="H110" s="37">
        <f t="shared" si="2"/>
        <v>2.3907331469706348E-3</v>
      </c>
      <c r="I110" s="10"/>
    </row>
    <row r="111" spans="1:9" ht="13" hidden="1" x14ac:dyDescent="0.3">
      <c r="A111">
        <f t="shared" si="9"/>
        <v>14</v>
      </c>
      <c r="B111" s="45" t="s">
        <v>405</v>
      </c>
      <c r="C111" s="39" t="s">
        <v>400</v>
      </c>
      <c r="D111" s="41"/>
      <c r="E111" s="41"/>
      <c r="F111" s="41"/>
      <c r="G111" s="44">
        <f t="shared" si="10"/>
        <v>0</v>
      </c>
      <c r="H111" s="42">
        <v>0</v>
      </c>
      <c r="I111" s="10"/>
    </row>
    <row r="112" spans="1:9" ht="13" hidden="1" x14ac:dyDescent="0.3">
      <c r="A112">
        <f t="shared" si="9"/>
        <v>14</v>
      </c>
      <c r="B112" s="45" t="s">
        <v>406</v>
      </c>
      <c r="C112" s="39" t="s">
        <v>409</v>
      </c>
      <c r="D112" s="41"/>
      <c r="E112" s="41">
        <v>168004</v>
      </c>
      <c r="F112" s="41">
        <v>168004</v>
      </c>
      <c r="G112" s="44">
        <f t="shared" si="10"/>
        <v>0</v>
      </c>
      <c r="H112" s="42">
        <v>0</v>
      </c>
      <c r="I112" s="10"/>
    </row>
    <row r="113" spans="1:10" ht="13" hidden="1" x14ac:dyDescent="0.3">
      <c r="A113">
        <f t="shared" si="9"/>
        <v>14</v>
      </c>
      <c r="B113" s="45" t="s">
        <v>407</v>
      </c>
      <c r="C113" s="39" t="s">
        <v>410</v>
      </c>
      <c r="D113" s="41"/>
      <c r="E113" s="41"/>
      <c r="F113" s="41"/>
      <c r="G113" s="44">
        <f t="shared" si="10"/>
        <v>0</v>
      </c>
      <c r="H113" s="42">
        <v>0</v>
      </c>
      <c r="I113" s="10"/>
    </row>
    <row r="114" spans="1:10" ht="13" hidden="1" x14ac:dyDescent="0.3">
      <c r="A114">
        <f t="shared" si="9"/>
        <v>14</v>
      </c>
      <c r="B114" s="45" t="s">
        <v>381</v>
      </c>
      <c r="C114" s="39" t="s">
        <v>382</v>
      </c>
      <c r="D114" s="41"/>
      <c r="E114" s="41">
        <v>3052000</v>
      </c>
      <c r="F114" s="41"/>
      <c r="G114" s="44">
        <f t="shared" si="10"/>
        <v>3052000</v>
      </c>
      <c r="H114" s="42">
        <v>0</v>
      </c>
      <c r="I114" s="10"/>
    </row>
    <row r="115" spans="1:10" ht="13" hidden="1" x14ac:dyDescent="0.3">
      <c r="A115">
        <f t="shared" si="9"/>
        <v>14</v>
      </c>
      <c r="B115" s="45" t="s">
        <v>128</v>
      </c>
      <c r="C115" s="39" t="s">
        <v>129</v>
      </c>
      <c r="D115" s="41">
        <v>67053000</v>
      </c>
      <c r="E115" s="41">
        <v>67053000</v>
      </c>
      <c r="F115" s="41"/>
      <c r="G115" s="44">
        <f t="shared" si="10"/>
        <v>67053000</v>
      </c>
      <c r="H115" s="42">
        <f t="shared" si="2"/>
        <v>0</v>
      </c>
      <c r="I115" s="10"/>
    </row>
    <row r="116" spans="1:10" ht="13" hidden="1" x14ac:dyDescent="0.3">
      <c r="A116">
        <f t="shared" si="9"/>
        <v>14</v>
      </c>
      <c r="B116" s="45" t="s">
        <v>408</v>
      </c>
      <c r="C116" s="39" t="s">
        <v>411</v>
      </c>
      <c r="D116" s="41"/>
      <c r="E116" s="41"/>
      <c r="F116" s="41"/>
      <c r="G116" s="44">
        <f t="shared" si="10"/>
        <v>0</v>
      </c>
      <c r="H116" s="42">
        <v>0</v>
      </c>
      <c r="I116" s="10"/>
    </row>
    <row r="117" spans="1:10" ht="13" hidden="1" x14ac:dyDescent="0.3">
      <c r="A117">
        <f t="shared" si="9"/>
        <v>10</v>
      </c>
      <c r="B117" s="46" t="s">
        <v>130</v>
      </c>
      <c r="C117" s="33" t="s">
        <v>55</v>
      </c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10"/>
        <v>13020000</v>
      </c>
      <c r="H117" s="37">
        <f t="shared" si="2"/>
        <v>0</v>
      </c>
      <c r="I117" s="10"/>
    </row>
    <row r="118" spans="1:10" ht="13" hidden="1" x14ac:dyDescent="0.3">
      <c r="A118">
        <f t="shared" si="9"/>
        <v>14</v>
      </c>
      <c r="B118" s="45" t="s">
        <v>383</v>
      </c>
      <c r="C118" s="39" t="s">
        <v>384</v>
      </c>
      <c r="D118" s="41"/>
      <c r="E118" s="41"/>
      <c r="F118" s="41"/>
      <c r="G118" s="44">
        <f t="shared" si="10"/>
        <v>0</v>
      </c>
      <c r="H118" s="42">
        <v>0</v>
      </c>
      <c r="I118" s="10"/>
    </row>
    <row r="119" spans="1:10" ht="13" hidden="1" x14ac:dyDescent="0.3">
      <c r="A119">
        <f t="shared" si="9"/>
        <v>14</v>
      </c>
      <c r="B119" s="45" t="s">
        <v>131</v>
      </c>
      <c r="C119" s="39" t="s">
        <v>132</v>
      </c>
      <c r="D119" s="41">
        <v>13020000</v>
      </c>
      <c r="E119" s="41">
        <v>13020000</v>
      </c>
      <c r="F119" s="41"/>
      <c r="G119" s="44">
        <f t="shared" si="10"/>
        <v>13020000</v>
      </c>
      <c r="H119" s="42">
        <f t="shared" si="2"/>
        <v>0</v>
      </c>
      <c r="I119" s="10"/>
    </row>
    <row r="120" spans="1:10" ht="13" hidden="1" x14ac:dyDescent="0.3">
      <c r="A120">
        <f t="shared" si="9"/>
        <v>10</v>
      </c>
      <c r="B120" s="46" t="s">
        <v>385</v>
      </c>
      <c r="C120" s="33" t="s">
        <v>386</v>
      </c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si="10"/>
        <v>100000</v>
      </c>
      <c r="H120" s="37">
        <f t="shared" si="2"/>
        <v>0.99900099900099903</v>
      </c>
      <c r="I120" s="10"/>
    </row>
    <row r="121" spans="1:10" ht="13" hidden="1" x14ac:dyDescent="0.3">
      <c r="A121">
        <f t="shared" si="9"/>
        <v>14</v>
      </c>
      <c r="B121" s="45" t="s">
        <v>492</v>
      </c>
      <c r="C121" s="39" t="s">
        <v>493</v>
      </c>
      <c r="D121" s="41"/>
      <c r="E121" s="41"/>
      <c r="F121" s="41"/>
      <c r="G121" s="44">
        <v>1998</v>
      </c>
      <c r="H121" s="42">
        <v>0.99936298421807745</v>
      </c>
      <c r="I121" s="10"/>
    </row>
    <row r="122" spans="1:10" ht="13" hidden="1" x14ac:dyDescent="0.3">
      <c r="A122">
        <f t="shared" si="9"/>
        <v>14</v>
      </c>
      <c r="B122" s="45" t="s">
        <v>388</v>
      </c>
      <c r="C122" s="39" t="s">
        <v>387</v>
      </c>
      <c r="D122" s="41"/>
      <c r="E122" s="41">
        <v>100000</v>
      </c>
      <c r="F122" s="41"/>
      <c r="G122" s="44">
        <f t="shared" si="10"/>
        <v>100000</v>
      </c>
      <c r="H122" s="42">
        <v>0</v>
      </c>
      <c r="I122" s="10"/>
    </row>
    <row r="123" spans="1:10" ht="13" hidden="1" x14ac:dyDescent="0.3">
      <c r="A123">
        <f t="shared" si="9"/>
        <v>14</v>
      </c>
      <c r="B123" s="45" t="s">
        <v>494</v>
      </c>
      <c r="C123" s="39" t="s">
        <v>427</v>
      </c>
      <c r="D123" s="41">
        <v>100000000</v>
      </c>
      <c r="E123" s="41">
        <v>100000000</v>
      </c>
      <c r="F123" s="41">
        <v>100000000</v>
      </c>
      <c r="G123" s="44">
        <f t="shared" si="10"/>
        <v>0</v>
      </c>
      <c r="H123" s="42">
        <v>0</v>
      </c>
      <c r="I123" s="10"/>
    </row>
    <row r="124" spans="1:10" ht="13" hidden="1" x14ac:dyDescent="0.3">
      <c r="A124">
        <f t="shared" si="9"/>
        <v>10</v>
      </c>
      <c r="B124" s="46" t="s">
        <v>133</v>
      </c>
      <c r="C124" s="33" t="s">
        <v>134</v>
      </c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10"/>
        <v>15147500</v>
      </c>
      <c r="H124" s="37">
        <f t="shared" si="2"/>
        <v>0</v>
      </c>
      <c r="I124" s="10"/>
    </row>
    <row r="125" spans="1:10" ht="13" hidden="1" x14ac:dyDescent="0.3">
      <c r="A125">
        <f t="shared" si="9"/>
        <v>14</v>
      </c>
      <c r="B125" s="45" t="s">
        <v>135</v>
      </c>
      <c r="C125" s="39" t="s">
        <v>136</v>
      </c>
      <c r="D125" s="41">
        <v>86700000</v>
      </c>
      <c r="E125" s="41">
        <v>15147500</v>
      </c>
      <c r="F125" s="41"/>
      <c r="G125" s="44">
        <f t="shared" si="10"/>
        <v>15147500</v>
      </c>
      <c r="H125" s="42">
        <f t="shared" si="2"/>
        <v>0</v>
      </c>
      <c r="I125" s="10"/>
    </row>
    <row r="126" spans="1:10" ht="13" x14ac:dyDescent="0.3">
      <c r="A126">
        <f t="shared" si="9"/>
        <v>6</v>
      </c>
      <c r="B126" s="46" t="s">
        <v>137</v>
      </c>
      <c r="C126" s="33" t="s">
        <v>138</v>
      </c>
      <c r="D126" s="36">
        <f>+D127+D131+D154+D176+D243+D265+D267</f>
        <v>17258495204</v>
      </c>
      <c r="E126" s="36">
        <v>22853866006</v>
      </c>
      <c r="F126" s="36">
        <v>14115262187</v>
      </c>
      <c r="G126" s="43">
        <f t="shared" si="10"/>
        <v>8738603819</v>
      </c>
      <c r="H126" s="37">
        <f t="shared" si="2"/>
        <v>0.61763126568144799</v>
      </c>
      <c r="I126" s="10"/>
    </row>
    <row r="127" spans="1:10" ht="13" hidden="1" x14ac:dyDescent="0.3">
      <c r="A127">
        <f t="shared" si="9"/>
        <v>8</v>
      </c>
      <c r="B127" s="46" t="s">
        <v>139</v>
      </c>
      <c r="C127" s="33" t="s">
        <v>140</v>
      </c>
      <c r="D127" s="36">
        <f t="shared" ref="D127:F129" si="12">+D128</f>
        <v>49700000</v>
      </c>
      <c r="E127" s="36">
        <f t="shared" si="12"/>
        <v>18988200</v>
      </c>
      <c r="F127" s="36">
        <f t="shared" si="12"/>
        <v>18988200</v>
      </c>
      <c r="G127" s="43">
        <f t="shared" si="10"/>
        <v>0</v>
      </c>
      <c r="H127" s="37">
        <v>0</v>
      </c>
      <c r="I127" s="10"/>
      <c r="J127" s="48"/>
    </row>
    <row r="128" spans="1:10" ht="13" hidden="1" x14ac:dyDescent="0.3">
      <c r="A128">
        <f t="shared" si="9"/>
        <v>10</v>
      </c>
      <c r="B128" s="46" t="s">
        <v>141</v>
      </c>
      <c r="C128" s="33" t="s">
        <v>142</v>
      </c>
      <c r="D128" s="36">
        <f t="shared" si="12"/>
        <v>49700000</v>
      </c>
      <c r="E128" s="36">
        <f t="shared" si="12"/>
        <v>18988200</v>
      </c>
      <c r="F128" s="36">
        <f t="shared" si="12"/>
        <v>18988200</v>
      </c>
      <c r="G128" s="43">
        <f t="shared" si="10"/>
        <v>0</v>
      </c>
      <c r="H128" s="37">
        <v>0</v>
      </c>
      <c r="I128" s="10"/>
    </row>
    <row r="129" spans="1:9" ht="13" hidden="1" x14ac:dyDescent="0.3">
      <c r="A129">
        <f t="shared" si="9"/>
        <v>12</v>
      </c>
      <c r="B129" s="46" t="s">
        <v>389</v>
      </c>
      <c r="C129" s="33" t="s">
        <v>390</v>
      </c>
      <c r="D129" s="36">
        <f t="shared" si="12"/>
        <v>49700000</v>
      </c>
      <c r="E129" s="36">
        <f t="shared" si="12"/>
        <v>18988200</v>
      </c>
      <c r="F129" s="36">
        <f t="shared" si="12"/>
        <v>18988200</v>
      </c>
      <c r="G129" s="43">
        <f t="shared" si="10"/>
        <v>0</v>
      </c>
      <c r="H129" s="37">
        <v>0</v>
      </c>
      <c r="I129" s="10"/>
    </row>
    <row r="130" spans="1:9" ht="13" hidden="1" x14ac:dyDescent="0.3">
      <c r="A130">
        <f t="shared" si="9"/>
        <v>14</v>
      </c>
      <c r="B130" s="45" t="s">
        <v>391</v>
      </c>
      <c r="C130" s="39" t="s">
        <v>390</v>
      </c>
      <c r="D130" s="41">
        <v>49700000</v>
      </c>
      <c r="E130" s="41">
        <v>18988200</v>
      </c>
      <c r="F130" s="41">
        <v>18988200</v>
      </c>
      <c r="G130" s="44">
        <f t="shared" si="10"/>
        <v>0</v>
      </c>
      <c r="H130" s="42">
        <v>0</v>
      </c>
      <c r="I130" s="10"/>
    </row>
    <row r="131" spans="1:9" ht="13" hidden="1" x14ac:dyDescent="0.3">
      <c r="A131">
        <f t="shared" si="9"/>
        <v>8</v>
      </c>
      <c r="B131" s="46" t="s">
        <v>147</v>
      </c>
      <c r="C131" s="33" t="s">
        <v>148</v>
      </c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si="10"/>
        <v>2025660330</v>
      </c>
      <c r="H131" s="37">
        <f t="shared" ref="H131:H269" si="13">+F131/E131</f>
        <v>0.45798751008804617</v>
      </c>
      <c r="I131" s="10"/>
    </row>
    <row r="132" spans="1:9" ht="13" hidden="1" x14ac:dyDescent="0.3">
      <c r="A132">
        <f t="shared" si="9"/>
        <v>10</v>
      </c>
      <c r="B132" s="46" t="s">
        <v>149</v>
      </c>
      <c r="C132" s="33" t="s">
        <v>150</v>
      </c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0"/>
        <v>976331993</v>
      </c>
      <c r="H132" s="37">
        <f t="shared" si="13"/>
        <v>0.38177707412978806</v>
      </c>
      <c r="I132" s="10"/>
    </row>
    <row r="133" spans="1:9" ht="13" hidden="1" x14ac:dyDescent="0.3">
      <c r="A133">
        <f t="shared" si="9"/>
        <v>14</v>
      </c>
      <c r="B133" s="45" t="s">
        <v>440</v>
      </c>
      <c r="C133" s="39" t="s">
        <v>152</v>
      </c>
      <c r="D133" s="41">
        <v>0</v>
      </c>
      <c r="E133" s="41">
        <v>0</v>
      </c>
      <c r="F133" s="41"/>
      <c r="G133" s="44">
        <f t="shared" si="10"/>
        <v>0</v>
      </c>
      <c r="H133" s="42">
        <v>0</v>
      </c>
      <c r="I133" s="10"/>
    </row>
    <row r="134" spans="1:9" ht="13" hidden="1" x14ac:dyDescent="0.3">
      <c r="A134">
        <f t="shared" si="9"/>
        <v>14</v>
      </c>
      <c r="B134" s="45" t="s">
        <v>151</v>
      </c>
      <c r="C134" s="39" t="s">
        <v>152</v>
      </c>
      <c r="D134" s="41">
        <v>603350000</v>
      </c>
      <c r="E134" s="41">
        <v>603350000</v>
      </c>
      <c r="F134" s="41">
        <v>218886690</v>
      </c>
      <c r="G134" s="44">
        <f t="shared" si="10"/>
        <v>384463310</v>
      </c>
      <c r="H134" s="42">
        <f t="shared" si="13"/>
        <v>0.36278559708295349</v>
      </c>
      <c r="I134" s="10"/>
    </row>
    <row r="135" spans="1:9" ht="13" hidden="1" x14ac:dyDescent="0.3">
      <c r="A135">
        <f t="shared" si="9"/>
        <v>14</v>
      </c>
      <c r="B135" s="45" t="s">
        <v>454</v>
      </c>
      <c r="C135" s="39" t="s">
        <v>154</v>
      </c>
      <c r="D135" s="41">
        <v>0</v>
      </c>
      <c r="E135" s="41">
        <v>0</v>
      </c>
      <c r="F135" s="41"/>
      <c r="G135" s="44">
        <f t="shared" si="10"/>
        <v>0</v>
      </c>
      <c r="H135" s="42">
        <v>0</v>
      </c>
      <c r="I135" s="10"/>
    </row>
    <row r="136" spans="1:9" ht="13" hidden="1" x14ac:dyDescent="0.3">
      <c r="A136">
        <f t="shared" si="9"/>
        <v>14</v>
      </c>
      <c r="B136" s="45" t="s">
        <v>153</v>
      </c>
      <c r="C136" s="39" t="s">
        <v>154</v>
      </c>
      <c r="D136" s="41">
        <v>473350000</v>
      </c>
      <c r="E136" s="41">
        <v>473350000</v>
      </c>
      <c r="F136" s="41">
        <v>152856537</v>
      </c>
      <c r="G136" s="44">
        <f t="shared" si="10"/>
        <v>320493463</v>
      </c>
      <c r="H136" s="42">
        <f t="shared" si="13"/>
        <v>0.32292497517693036</v>
      </c>
      <c r="I136" s="10"/>
    </row>
    <row r="137" spans="1:9" ht="13" hidden="1" x14ac:dyDescent="0.3">
      <c r="A137">
        <f t="shared" si="9"/>
        <v>14</v>
      </c>
      <c r="B137" s="45" t="s">
        <v>455</v>
      </c>
      <c r="C137" s="39" t="s">
        <v>456</v>
      </c>
      <c r="D137" s="41">
        <v>250000000</v>
      </c>
      <c r="E137" s="41">
        <v>250000000</v>
      </c>
      <c r="F137" s="41">
        <v>50000000</v>
      </c>
      <c r="G137" s="44">
        <f t="shared" si="10"/>
        <v>200000000</v>
      </c>
      <c r="H137" s="42">
        <f t="shared" si="13"/>
        <v>0.2</v>
      </c>
      <c r="I137" s="10"/>
    </row>
    <row r="138" spans="1:9" ht="13" hidden="1" x14ac:dyDescent="0.3">
      <c r="A138">
        <f t="shared" si="9"/>
        <v>14</v>
      </c>
      <c r="B138" s="45" t="s">
        <v>290</v>
      </c>
      <c r="C138" s="39" t="s">
        <v>289</v>
      </c>
      <c r="D138" s="41">
        <v>27125000</v>
      </c>
      <c r="E138" s="41">
        <v>27125000</v>
      </c>
      <c r="F138" s="41">
        <v>27125000</v>
      </c>
      <c r="G138" s="44">
        <f t="shared" si="10"/>
        <v>0</v>
      </c>
      <c r="H138" s="42">
        <f t="shared" si="13"/>
        <v>1</v>
      </c>
      <c r="I138" s="10"/>
    </row>
    <row r="139" spans="1:9" ht="13" hidden="1" x14ac:dyDescent="0.3">
      <c r="A139">
        <f t="shared" ref="A139:A202" si="14">LEN(B139)</f>
        <v>14</v>
      </c>
      <c r="B139" s="45" t="s">
        <v>155</v>
      </c>
      <c r="C139" s="39" t="s">
        <v>156</v>
      </c>
      <c r="D139" s="41">
        <v>365430560</v>
      </c>
      <c r="E139" s="41">
        <v>225430560</v>
      </c>
      <c r="F139" s="41">
        <v>154055340</v>
      </c>
      <c r="G139" s="44">
        <f t="shared" si="10"/>
        <v>71375220</v>
      </c>
      <c r="H139" s="42">
        <v>0</v>
      </c>
      <c r="I139" s="10"/>
    </row>
    <row r="140" spans="1:9" ht="13" hidden="1" x14ac:dyDescent="0.3">
      <c r="A140">
        <f t="shared" si="14"/>
        <v>10</v>
      </c>
      <c r="B140" s="46" t="s">
        <v>157</v>
      </c>
      <c r="C140" s="33" t="s">
        <v>158</v>
      </c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0"/>
        <v>469625000</v>
      </c>
      <c r="H140" s="37">
        <v>0</v>
      </c>
      <c r="I140" s="10"/>
    </row>
    <row r="141" spans="1:9" ht="13" hidden="1" x14ac:dyDescent="0.3">
      <c r="A141">
        <f t="shared" si="14"/>
        <v>14</v>
      </c>
      <c r="B141" s="45" t="s">
        <v>159</v>
      </c>
      <c r="C141" s="39" t="s">
        <v>160</v>
      </c>
      <c r="D141" s="41">
        <v>469625000</v>
      </c>
      <c r="E141" s="41">
        <v>469625000</v>
      </c>
      <c r="F141" s="41">
        <v>0</v>
      </c>
      <c r="G141" s="44">
        <f t="shared" si="10"/>
        <v>469625000</v>
      </c>
      <c r="H141" s="42">
        <v>0</v>
      </c>
      <c r="I141" s="10"/>
    </row>
    <row r="142" spans="1:9" ht="13" hidden="1" x14ac:dyDescent="0.3">
      <c r="A142">
        <f t="shared" si="14"/>
        <v>10</v>
      </c>
      <c r="B142" s="46" t="s">
        <v>161</v>
      </c>
      <c r="C142" s="33" t="s">
        <v>162</v>
      </c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0"/>
        <v>147017639</v>
      </c>
      <c r="H142" s="37">
        <f t="shared" si="13"/>
        <v>3.9225990066657952E-2</v>
      </c>
      <c r="I142" s="10"/>
    </row>
    <row r="143" spans="1:9" ht="13" hidden="1" x14ac:dyDescent="0.3">
      <c r="A143">
        <f t="shared" si="14"/>
        <v>14</v>
      </c>
      <c r="B143" s="45" t="s">
        <v>163</v>
      </c>
      <c r="C143" s="39" t="s">
        <v>164</v>
      </c>
      <c r="D143" s="41">
        <v>13020000</v>
      </c>
      <c r="E143" s="41">
        <v>153020000</v>
      </c>
      <c r="F143" s="41">
        <v>6002361</v>
      </c>
      <c r="G143" s="44">
        <f t="shared" si="10"/>
        <v>147017639</v>
      </c>
      <c r="H143" s="42">
        <f t="shared" si="13"/>
        <v>3.9225990066657952E-2</v>
      </c>
      <c r="I143" s="10"/>
    </row>
    <row r="144" spans="1:9" ht="13" hidden="1" x14ac:dyDescent="0.3">
      <c r="A144">
        <f t="shared" si="14"/>
        <v>10</v>
      </c>
      <c r="B144" s="46" t="s">
        <v>165</v>
      </c>
      <c r="C144" s="33" t="s">
        <v>166</v>
      </c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0"/>
        <v>23597600</v>
      </c>
      <c r="H144" s="37">
        <f t="shared" si="13"/>
        <v>0.54422790922259778</v>
      </c>
      <c r="I144" s="10"/>
    </row>
    <row r="145" spans="1:9" ht="13" hidden="1" x14ac:dyDescent="0.3">
      <c r="A145">
        <f t="shared" si="14"/>
        <v>12</v>
      </c>
      <c r="B145" s="46" t="s">
        <v>167</v>
      </c>
      <c r="C145" s="33" t="s">
        <v>166</v>
      </c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7">
        <f t="shared" si="13"/>
        <v>0.54422790922259778</v>
      </c>
      <c r="I145" s="10"/>
    </row>
    <row r="146" spans="1:9" ht="13" hidden="1" x14ac:dyDescent="0.3">
      <c r="A146">
        <f t="shared" si="14"/>
        <v>14</v>
      </c>
      <c r="B146" s="45" t="s">
        <v>168</v>
      </c>
      <c r="C146" s="39" t="s">
        <v>166</v>
      </c>
      <c r="D146" s="41">
        <v>51775000</v>
      </c>
      <c r="E146" s="41">
        <v>51775000</v>
      </c>
      <c r="F146" s="41">
        <v>28177400</v>
      </c>
      <c r="G146" s="44">
        <f t="shared" si="10"/>
        <v>23597600</v>
      </c>
      <c r="H146" s="42">
        <f t="shared" si="13"/>
        <v>0.54422790922259778</v>
      </c>
      <c r="I146" s="10"/>
    </row>
    <row r="147" spans="1:9" ht="13" hidden="1" x14ac:dyDescent="0.3">
      <c r="A147">
        <f t="shared" si="14"/>
        <v>14</v>
      </c>
      <c r="B147" s="45" t="s">
        <v>495</v>
      </c>
      <c r="C147" s="39" t="s">
        <v>166</v>
      </c>
      <c r="D147" s="41"/>
      <c r="E147" s="41"/>
      <c r="F147" s="41"/>
      <c r="G147" s="44">
        <v>0</v>
      </c>
      <c r="H147" s="42">
        <v>0</v>
      </c>
      <c r="I147" s="10"/>
    </row>
    <row r="148" spans="1:9" ht="13" hidden="1" x14ac:dyDescent="0.3">
      <c r="A148">
        <f t="shared" si="14"/>
        <v>10</v>
      </c>
      <c r="B148" s="46" t="s">
        <v>169</v>
      </c>
      <c r="C148" s="33" t="s">
        <v>170</v>
      </c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0"/>
        <v>409088098</v>
      </c>
      <c r="H148" s="37">
        <f t="shared" si="13"/>
        <v>0.72426337354806047</v>
      </c>
      <c r="I148" s="10"/>
    </row>
    <row r="149" spans="1:9" ht="13" hidden="1" x14ac:dyDescent="0.3">
      <c r="A149">
        <f t="shared" si="14"/>
        <v>14</v>
      </c>
      <c r="B149" s="45" t="s">
        <v>428</v>
      </c>
      <c r="C149" s="39" t="s">
        <v>172</v>
      </c>
      <c r="D149" s="41">
        <v>0</v>
      </c>
      <c r="E149" s="41">
        <v>0</v>
      </c>
      <c r="F149" s="41"/>
      <c r="G149" s="44">
        <f t="shared" si="10"/>
        <v>0</v>
      </c>
      <c r="H149" s="42">
        <v>0</v>
      </c>
      <c r="I149" s="10"/>
    </row>
    <row r="150" spans="1:9" ht="13" hidden="1" x14ac:dyDescent="0.3">
      <c r="A150">
        <f t="shared" si="14"/>
        <v>14</v>
      </c>
      <c r="B150" s="45" t="s">
        <v>472</v>
      </c>
      <c r="C150" s="39" t="s">
        <v>172</v>
      </c>
      <c r="D150" s="41">
        <v>0</v>
      </c>
      <c r="E150" s="41">
        <v>0</v>
      </c>
      <c r="F150" s="41"/>
      <c r="G150" s="44">
        <f t="shared" si="10"/>
        <v>0</v>
      </c>
      <c r="H150" s="42">
        <v>0</v>
      </c>
      <c r="I150" s="10"/>
    </row>
    <row r="151" spans="1:9" ht="13" hidden="1" x14ac:dyDescent="0.3">
      <c r="A151">
        <f t="shared" si="14"/>
        <v>14</v>
      </c>
      <c r="B151" s="45" t="s">
        <v>171</v>
      </c>
      <c r="C151" s="39" t="s">
        <v>172</v>
      </c>
      <c r="D151" s="41">
        <v>1200000000</v>
      </c>
      <c r="E151" s="41">
        <v>1200000000</v>
      </c>
      <c r="F151" s="41">
        <v>857817140</v>
      </c>
      <c r="G151" s="44">
        <f t="shared" si="10"/>
        <v>342182860</v>
      </c>
      <c r="H151" s="42">
        <f t="shared" si="13"/>
        <v>0.71484761666666663</v>
      </c>
      <c r="I151" s="10"/>
    </row>
    <row r="152" spans="1:9" ht="13" hidden="1" x14ac:dyDescent="0.3">
      <c r="A152">
        <f t="shared" si="14"/>
        <v>14</v>
      </c>
      <c r="B152" s="45" t="s">
        <v>473</v>
      </c>
      <c r="C152" s="39" t="s">
        <v>172</v>
      </c>
      <c r="D152" s="41">
        <v>0</v>
      </c>
      <c r="E152" s="41">
        <v>0</v>
      </c>
      <c r="F152" s="41"/>
      <c r="G152" s="44">
        <f t="shared" si="10"/>
        <v>0</v>
      </c>
      <c r="H152" s="42">
        <v>0</v>
      </c>
      <c r="I152" s="10"/>
    </row>
    <row r="153" spans="1:9" ht="13" hidden="1" x14ac:dyDescent="0.3">
      <c r="A153">
        <f t="shared" si="14"/>
        <v>14</v>
      </c>
      <c r="B153" s="45" t="s">
        <v>173</v>
      </c>
      <c r="C153" s="39" t="s">
        <v>174</v>
      </c>
      <c r="D153" s="41">
        <v>283619000</v>
      </c>
      <c r="E153" s="41">
        <v>283619000</v>
      </c>
      <c r="F153" s="41">
        <v>216713762</v>
      </c>
      <c r="G153" s="44">
        <f t="shared" si="10"/>
        <v>66905238</v>
      </c>
      <c r="H153" s="42">
        <f t="shared" si="13"/>
        <v>0.76410170686731138</v>
      </c>
      <c r="I153" s="10"/>
    </row>
    <row r="154" spans="1:9" ht="13" hidden="1" x14ac:dyDescent="0.3">
      <c r="A154">
        <f t="shared" si="14"/>
        <v>8</v>
      </c>
      <c r="B154" s="46" t="s">
        <v>175</v>
      </c>
      <c r="C154" s="33" t="s">
        <v>176</v>
      </c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0"/>
        <v>491955903</v>
      </c>
      <c r="H154" s="37">
        <f t="shared" si="13"/>
        <v>0.67524988191948154</v>
      </c>
      <c r="I154" s="10"/>
    </row>
    <row r="155" spans="1:9" ht="13" hidden="1" x14ac:dyDescent="0.3">
      <c r="A155">
        <f t="shared" si="14"/>
        <v>10</v>
      </c>
      <c r="B155" s="46" t="s">
        <v>177</v>
      </c>
      <c r="C155" s="33" t="s">
        <v>178</v>
      </c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0"/>
        <v>147626194</v>
      </c>
      <c r="H155" s="37">
        <f t="shared" si="13"/>
        <v>0.26186903</v>
      </c>
      <c r="I155" s="10"/>
    </row>
    <row r="156" spans="1:9" ht="13" hidden="1" x14ac:dyDescent="0.3">
      <c r="A156">
        <f t="shared" si="14"/>
        <v>16</v>
      </c>
      <c r="B156" s="45" t="s">
        <v>308</v>
      </c>
      <c r="C156" s="39" t="s">
        <v>309</v>
      </c>
      <c r="D156" s="41">
        <v>200000000</v>
      </c>
      <c r="E156" s="41">
        <v>200000000</v>
      </c>
      <c r="F156" s="41">
        <v>52373806</v>
      </c>
      <c r="G156" s="44">
        <f t="shared" si="10"/>
        <v>147626194</v>
      </c>
      <c r="H156" s="42">
        <f t="shared" si="13"/>
        <v>0.26186903</v>
      </c>
      <c r="I156" s="10"/>
    </row>
    <row r="157" spans="1:9" ht="13" hidden="1" x14ac:dyDescent="0.3">
      <c r="A157">
        <f t="shared" si="14"/>
        <v>12</v>
      </c>
      <c r="B157" s="46" t="s">
        <v>179</v>
      </c>
      <c r="C157" s="33" t="s">
        <v>180</v>
      </c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0"/>
        <v>309077388</v>
      </c>
      <c r="H157" s="37">
        <f t="shared" si="13"/>
        <v>0.75028771286883933</v>
      </c>
      <c r="I157" s="10"/>
    </row>
    <row r="158" spans="1:9" ht="13" hidden="1" x14ac:dyDescent="0.3">
      <c r="A158">
        <f t="shared" si="14"/>
        <v>16</v>
      </c>
      <c r="B158" s="45" t="s">
        <v>181</v>
      </c>
      <c r="C158" s="39" t="s">
        <v>182</v>
      </c>
      <c r="D158" s="41">
        <v>163080000</v>
      </c>
      <c r="E158" s="41">
        <v>163080000</v>
      </c>
      <c r="F158" s="41">
        <v>156841904</v>
      </c>
      <c r="G158" s="44">
        <f t="shared" si="10"/>
        <v>6238096</v>
      </c>
      <c r="H158" s="42">
        <f t="shared" si="13"/>
        <v>0.9617482462595045</v>
      </c>
      <c r="I158" s="10"/>
    </row>
    <row r="159" spans="1:9" ht="13" hidden="1" x14ac:dyDescent="0.3">
      <c r="A159">
        <f t="shared" si="14"/>
        <v>16</v>
      </c>
      <c r="B159" s="45" t="s">
        <v>457</v>
      </c>
      <c r="C159" s="39" t="s">
        <v>291</v>
      </c>
      <c r="D159" s="41">
        <v>0</v>
      </c>
      <c r="E159" s="41">
        <v>0</v>
      </c>
      <c r="F159" s="41"/>
      <c r="G159" s="44">
        <f t="shared" si="10"/>
        <v>0</v>
      </c>
      <c r="H159" s="42">
        <v>0</v>
      </c>
      <c r="I159" s="10"/>
    </row>
    <row r="160" spans="1:9" ht="13" hidden="1" x14ac:dyDescent="0.3">
      <c r="A160">
        <f t="shared" si="14"/>
        <v>16</v>
      </c>
      <c r="B160" s="45" t="s">
        <v>292</v>
      </c>
      <c r="C160" s="39" t="s">
        <v>291</v>
      </c>
      <c r="D160" s="41">
        <v>336000000</v>
      </c>
      <c r="E160" s="41">
        <v>336000000</v>
      </c>
      <c r="F160" s="41">
        <v>102154700</v>
      </c>
      <c r="G160" s="44">
        <f t="shared" si="10"/>
        <v>233845300</v>
      </c>
      <c r="H160" s="42">
        <f t="shared" si="13"/>
        <v>0.30403184523809523</v>
      </c>
      <c r="I160" s="10"/>
    </row>
    <row r="161" spans="1:9" ht="13" hidden="1" x14ac:dyDescent="0.3">
      <c r="A161">
        <f t="shared" si="14"/>
        <v>16</v>
      </c>
      <c r="B161" s="45" t="s">
        <v>293</v>
      </c>
      <c r="C161" s="39" t="s">
        <v>294</v>
      </c>
      <c r="D161" s="41">
        <v>218375000</v>
      </c>
      <c r="E161" s="41">
        <v>218375000</v>
      </c>
      <c r="F161" s="41">
        <v>184300890</v>
      </c>
      <c r="G161" s="44">
        <f t="shared" si="10"/>
        <v>34074110</v>
      </c>
      <c r="H161" s="42">
        <f t="shared" si="13"/>
        <v>0.84396515168860908</v>
      </c>
      <c r="I161" s="10"/>
    </row>
    <row r="162" spans="1:9" ht="13" hidden="1" x14ac:dyDescent="0.3">
      <c r="A162">
        <f t="shared" si="14"/>
        <v>18</v>
      </c>
      <c r="B162" s="45" t="s">
        <v>474</v>
      </c>
      <c r="C162" s="39" t="s">
        <v>295</v>
      </c>
      <c r="D162" s="41">
        <v>0</v>
      </c>
      <c r="E162" s="41">
        <v>0</v>
      </c>
      <c r="F162" s="41"/>
      <c r="G162" s="44">
        <f t="shared" si="10"/>
        <v>0</v>
      </c>
      <c r="H162" s="42">
        <v>0</v>
      </c>
      <c r="I162" s="10"/>
    </row>
    <row r="163" spans="1:9" ht="13" hidden="1" x14ac:dyDescent="0.3">
      <c r="A163">
        <f t="shared" si="14"/>
        <v>18</v>
      </c>
      <c r="B163" s="45" t="s">
        <v>297</v>
      </c>
      <c r="C163" s="39" t="s">
        <v>295</v>
      </c>
      <c r="D163" s="41">
        <v>33635000</v>
      </c>
      <c r="E163" s="41">
        <v>33635000</v>
      </c>
      <c r="F163" s="41">
        <v>27255748</v>
      </c>
      <c r="G163" s="44">
        <f t="shared" si="10"/>
        <v>6379252</v>
      </c>
      <c r="H163" s="42">
        <f t="shared" si="13"/>
        <v>0.81033887319756204</v>
      </c>
      <c r="I163" s="10"/>
    </row>
    <row r="164" spans="1:9" ht="13" hidden="1" x14ac:dyDescent="0.3">
      <c r="A164">
        <f t="shared" si="14"/>
        <v>18</v>
      </c>
      <c r="B164" s="45" t="s">
        <v>296</v>
      </c>
      <c r="C164" s="39" t="s">
        <v>298</v>
      </c>
      <c r="D164" s="41">
        <v>241097000</v>
      </c>
      <c r="E164" s="41">
        <v>241097000</v>
      </c>
      <c r="F164" s="41">
        <v>224205024</v>
      </c>
      <c r="G164" s="44">
        <f t="shared" si="10"/>
        <v>16891976</v>
      </c>
      <c r="H164" s="42">
        <f t="shared" si="13"/>
        <v>0.92993701290352015</v>
      </c>
      <c r="I164" s="10"/>
    </row>
    <row r="165" spans="1:9" ht="13" hidden="1" x14ac:dyDescent="0.3">
      <c r="A165">
        <f t="shared" si="14"/>
        <v>18</v>
      </c>
      <c r="B165" s="45" t="s">
        <v>299</v>
      </c>
      <c r="C165" s="39" t="s">
        <v>300</v>
      </c>
      <c r="D165" s="41">
        <v>99850000</v>
      </c>
      <c r="E165" s="41">
        <v>99850000</v>
      </c>
      <c r="F165" s="41">
        <v>94217234</v>
      </c>
      <c r="G165" s="44">
        <f t="shared" si="10"/>
        <v>5632766</v>
      </c>
      <c r="H165" s="42">
        <f t="shared" si="13"/>
        <v>0.94358772158237358</v>
      </c>
      <c r="I165" s="10"/>
    </row>
    <row r="166" spans="1:9" ht="13" hidden="1" x14ac:dyDescent="0.3">
      <c r="A166">
        <f t="shared" si="14"/>
        <v>18</v>
      </c>
      <c r="B166" s="45" t="s">
        <v>301</v>
      </c>
      <c r="C166" s="39" t="s">
        <v>302</v>
      </c>
      <c r="D166" s="41">
        <v>7378000</v>
      </c>
      <c r="E166" s="41">
        <v>7378000</v>
      </c>
      <c r="F166" s="41">
        <v>5359100</v>
      </c>
      <c r="G166" s="44">
        <f t="shared" si="10"/>
        <v>2018900</v>
      </c>
      <c r="H166" s="42">
        <f t="shared" si="13"/>
        <v>0.72636215776633239</v>
      </c>
      <c r="I166" s="10"/>
    </row>
    <row r="167" spans="1:9" ht="13" hidden="1" x14ac:dyDescent="0.3">
      <c r="A167">
        <f t="shared" si="14"/>
        <v>18</v>
      </c>
      <c r="B167" s="45" t="s">
        <v>303</v>
      </c>
      <c r="C167" s="39" t="s">
        <v>304</v>
      </c>
      <c r="D167" s="41">
        <v>57291000</v>
      </c>
      <c r="E167" s="41">
        <v>57291000</v>
      </c>
      <c r="F167" s="41">
        <v>53959012</v>
      </c>
      <c r="G167" s="44">
        <f t="shared" si="10"/>
        <v>3331988</v>
      </c>
      <c r="H167" s="42">
        <f t="shared" si="13"/>
        <v>0.94184098724057885</v>
      </c>
      <c r="I167" s="10"/>
    </row>
    <row r="168" spans="1:9" ht="13" hidden="1" x14ac:dyDescent="0.3">
      <c r="A168">
        <f t="shared" si="14"/>
        <v>16</v>
      </c>
      <c r="B168" s="45" t="s">
        <v>441</v>
      </c>
      <c r="C168" s="39" t="s">
        <v>442</v>
      </c>
      <c r="D168" s="41">
        <v>0</v>
      </c>
      <c r="E168" s="41">
        <v>0</v>
      </c>
      <c r="F168" s="41"/>
      <c r="G168" s="44">
        <f t="shared" si="10"/>
        <v>0</v>
      </c>
      <c r="H168" s="42">
        <v>0</v>
      </c>
      <c r="I168" s="10"/>
    </row>
    <row r="169" spans="1:9" ht="13" hidden="1" x14ac:dyDescent="0.3">
      <c r="A169">
        <f t="shared" si="14"/>
        <v>16</v>
      </c>
      <c r="B169" s="45" t="s">
        <v>443</v>
      </c>
      <c r="C169" s="39" t="s">
        <v>442</v>
      </c>
      <c r="D169" s="41">
        <v>0</v>
      </c>
      <c r="E169" s="41">
        <v>0</v>
      </c>
      <c r="F169" s="41"/>
      <c r="G169" s="44">
        <f t="shared" si="10"/>
        <v>0</v>
      </c>
      <c r="H169" s="42">
        <v>0</v>
      </c>
      <c r="I169" s="10"/>
    </row>
    <row r="170" spans="1:9" ht="13" hidden="1" x14ac:dyDescent="0.3">
      <c r="A170">
        <f t="shared" si="14"/>
        <v>16</v>
      </c>
      <c r="B170" s="45" t="s">
        <v>496</v>
      </c>
      <c r="C170" s="39" t="s">
        <v>216</v>
      </c>
      <c r="D170" s="41">
        <v>0</v>
      </c>
      <c r="E170" s="41">
        <v>0</v>
      </c>
      <c r="F170" s="41"/>
      <c r="G170" s="44">
        <f t="shared" si="10"/>
        <v>0</v>
      </c>
      <c r="H170" s="42">
        <v>0</v>
      </c>
      <c r="I170" s="10"/>
    </row>
    <row r="171" spans="1:9" ht="13" hidden="1" x14ac:dyDescent="0.3">
      <c r="A171">
        <f t="shared" si="14"/>
        <v>16</v>
      </c>
      <c r="B171" s="45" t="s">
        <v>497</v>
      </c>
      <c r="C171" s="39" t="s">
        <v>216</v>
      </c>
      <c r="D171" s="41">
        <v>86620000</v>
      </c>
      <c r="E171" s="41">
        <v>81028000</v>
      </c>
      <c r="F171" s="41">
        <v>80363000</v>
      </c>
      <c r="G171" s="44">
        <f t="shared" si="10"/>
        <v>665000</v>
      </c>
      <c r="H171" s="42">
        <f t="shared" si="13"/>
        <v>0.99179296045811327</v>
      </c>
      <c r="I171" s="10"/>
    </row>
    <row r="172" spans="1:9" ht="13" hidden="1" x14ac:dyDescent="0.3">
      <c r="A172">
        <f t="shared" si="14"/>
        <v>10</v>
      </c>
      <c r="B172" s="46" t="s">
        <v>183</v>
      </c>
      <c r="C172" s="33" t="s">
        <v>184</v>
      </c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0"/>
        <v>35252321</v>
      </c>
      <c r="H172" s="37">
        <f t="shared" si="13"/>
        <v>0.54301570513368547</v>
      </c>
      <c r="I172" s="10"/>
    </row>
    <row r="173" spans="1:9" ht="13" hidden="1" x14ac:dyDescent="0.3">
      <c r="A173">
        <f t="shared" si="14"/>
        <v>12</v>
      </c>
      <c r="B173" s="46" t="s">
        <v>185</v>
      </c>
      <c r="C173" s="33" t="s">
        <v>186</v>
      </c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0"/>
        <v>35252321</v>
      </c>
      <c r="H173" s="37">
        <f t="shared" si="13"/>
        <v>0.54301570513368547</v>
      </c>
      <c r="I173" s="10"/>
    </row>
    <row r="174" spans="1:9" ht="13" hidden="1" x14ac:dyDescent="0.3">
      <c r="A174">
        <f t="shared" si="14"/>
        <v>16</v>
      </c>
      <c r="B174" s="45" t="s">
        <v>306</v>
      </c>
      <c r="C174" s="39" t="s">
        <v>307</v>
      </c>
      <c r="D174" s="41"/>
      <c r="E174" s="41">
        <v>13156209</v>
      </c>
      <c r="F174" s="41">
        <v>12482488</v>
      </c>
      <c r="G174" s="43">
        <f t="shared" si="10"/>
        <v>673721</v>
      </c>
      <c r="H174" s="37">
        <f t="shared" si="13"/>
        <v>0.9487906432620522</v>
      </c>
      <c r="I174" s="10"/>
    </row>
    <row r="175" spans="1:9" ht="13" hidden="1" x14ac:dyDescent="0.3">
      <c r="A175">
        <f t="shared" si="14"/>
        <v>16</v>
      </c>
      <c r="B175" s="45" t="s">
        <v>187</v>
      </c>
      <c r="C175" s="39" t="s">
        <v>188</v>
      </c>
      <c r="D175" s="41">
        <v>63985000</v>
      </c>
      <c r="E175" s="41">
        <v>63985000</v>
      </c>
      <c r="F175" s="41">
        <v>29406400</v>
      </c>
      <c r="G175" s="44">
        <f t="shared" si="10"/>
        <v>34578600</v>
      </c>
      <c r="H175" s="42">
        <f t="shared" si="13"/>
        <v>0.4595827146987575</v>
      </c>
      <c r="I175" s="10"/>
    </row>
    <row r="176" spans="1:9" ht="13" hidden="1" x14ac:dyDescent="0.3">
      <c r="A176">
        <f t="shared" si="14"/>
        <v>8</v>
      </c>
      <c r="B176" s="46" t="s">
        <v>189</v>
      </c>
      <c r="C176" s="33" t="s">
        <v>190</v>
      </c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ref="G176:G292" si="15">+E176-F176</f>
        <v>635631499</v>
      </c>
      <c r="H176" s="37">
        <f t="shared" si="13"/>
        <v>0.93833442862459837</v>
      </c>
      <c r="I176" s="10"/>
    </row>
    <row r="177" spans="1:9" ht="13" hidden="1" x14ac:dyDescent="0.3">
      <c r="A177">
        <f t="shared" si="14"/>
        <v>10</v>
      </c>
      <c r="B177" s="46" t="s">
        <v>310</v>
      </c>
      <c r="C177" s="33" t="s">
        <v>312</v>
      </c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5"/>
        <v>18409971</v>
      </c>
      <c r="H177" s="37">
        <f t="shared" si="13"/>
        <v>0.98549186686802881</v>
      </c>
      <c r="I177" s="10"/>
    </row>
    <row r="178" spans="1:9" ht="13" hidden="1" x14ac:dyDescent="0.3">
      <c r="A178">
        <f t="shared" si="14"/>
        <v>14</v>
      </c>
      <c r="B178" s="45" t="s">
        <v>450</v>
      </c>
      <c r="C178" s="39" t="s">
        <v>429</v>
      </c>
      <c r="D178" s="41">
        <v>0</v>
      </c>
      <c r="E178" s="41">
        <v>0</v>
      </c>
      <c r="F178" s="41">
        <v>0</v>
      </c>
      <c r="G178" s="44">
        <f t="shared" si="15"/>
        <v>0</v>
      </c>
      <c r="H178" s="42">
        <v>0</v>
      </c>
      <c r="I178" s="10"/>
    </row>
    <row r="179" spans="1:9" ht="13" hidden="1" x14ac:dyDescent="0.3">
      <c r="A179">
        <f t="shared" si="14"/>
        <v>14</v>
      </c>
      <c r="B179" s="45" t="s">
        <v>311</v>
      </c>
      <c r="C179" s="39" t="s">
        <v>313</v>
      </c>
      <c r="D179" s="41">
        <v>1120000000</v>
      </c>
      <c r="E179" s="41">
        <v>1159104083</v>
      </c>
      <c r="F179" s="41">
        <v>1140694112</v>
      </c>
      <c r="G179" s="44">
        <f t="shared" si="15"/>
        <v>18409971</v>
      </c>
      <c r="H179" s="42">
        <f t="shared" si="13"/>
        <v>0.98411706828574774</v>
      </c>
      <c r="I179" s="10"/>
    </row>
    <row r="180" spans="1:9" ht="13" hidden="1" x14ac:dyDescent="0.3">
      <c r="A180">
        <f t="shared" si="14"/>
        <v>14</v>
      </c>
      <c r="B180" s="45" t="s">
        <v>430</v>
      </c>
      <c r="C180" s="39" t="s">
        <v>429</v>
      </c>
      <c r="D180" s="41">
        <v>0</v>
      </c>
      <c r="E180" s="41">
        <v>0</v>
      </c>
      <c r="F180" s="41">
        <v>0</v>
      </c>
      <c r="G180" s="44">
        <f t="shared" si="15"/>
        <v>0</v>
      </c>
      <c r="H180" s="42">
        <v>0</v>
      </c>
      <c r="I180" s="10"/>
    </row>
    <row r="181" spans="1:9" ht="13" hidden="1" x14ac:dyDescent="0.3">
      <c r="A181">
        <f t="shared" si="14"/>
        <v>14</v>
      </c>
      <c r="B181" s="45" t="s">
        <v>431</v>
      </c>
      <c r="C181" s="39" t="s">
        <v>314</v>
      </c>
      <c r="D181" s="41">
        <v>0</v>
      </c>
      <c r="E181" s="41">
        <v>0</v>
      </c>
      <c r="F181" s="41">
        <v>0</v>
      </c>
      <c r="G181" s="44">
        <f t="shared" si="15"/>
        <v>0</v>
      </c>
      <c r="H181" s="42">
        <v>0</v>
      </c>
      <c r="I181" s="10"/>
    </row>
    <row r="182" spans="1:9" ht="13" hidden="1" x14ac:dyDescent="0.3">
      <c r="A182">
        <f t="shared" si="14"/>
        <v>14</v>
      </c>
      <c r="B182" s="45" t="s">
        <v>315</v>
      </c>
      <c r="C182" s="39" t="s">
        <v>314</v>
      </c>
      <c r="D182" s="41">
        <v>184600000</v>
      </c>
      <c r="E182" s="41">
        <v>109837333</v>
      </c>
      <c r="F182" s="41">
        <v>109837333</v>
      </c>
      <c r="G182" s="43">
        <f t="shared" si="15"/>
        <v>0</v>
      </c>
      <c r="H182" s="37">
        <f t="shared" si="13"/>
        <v>1</v>
      </c>
      <c r="I182" s="10"/>
    </row>
    <row r="183" spans="1:9" ht="13" hidden="1" x14ac:dyDescent="0.3">
      <c r="A183">
        <f t="shared" si="14"/>
        <v>10</v>
      </c>
      <c r="B183" s="46" t="s">
        <v>191</v>
      </c>
      <c r="C183" s="33" t="s">
        <v>192</v>
      </c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5"/>
        <v>63957422</v>
      </c>
      <c r="H183" s="37">
        <f t="shared" si="13"/>
        <v>0.89065691254643631</v>
      </c>
      <c r="I183" s="10"/>
    </row>
    <row r="184" spans="1:9" ht="13" hidden="1" x14ac:dyDescent="0.3">
      <c r="A184">
        <f t="shared" si="14"/>
        <v>16</v>
      </c>
      <c r="B184" s="45" t="s">
        <v>458</v>
      </c>
      <c r="C184" s="39" t="s">
        <v>194</v>
      </c>
      <c r="D184" s="41">
        <v>0</v>
      </c>
      <c r="E184" s="41">
        <v>0</v>
      </c>
      <c r="F184" s="41"/>
      <c r="G184" s="44">
        <f t="shared" si="15"/>
        <v>0</v>
      </c>
      <c r="H184" s="42">
        <v>0</v>
      </c>
      <c r="I184" s="10"/>
    </row>
    <row r="185" spans="1:9" ht="13" hidden="1" x14ac:dyDescent="0.3">
      <c r="A185">
        <f t="shared" si="14"/>
        <v>16</v>
      </c>
      <c r="B185" s="45" t="s">
        <v>459</v>
      </c>
      <c r="C185" s="39" t="s">
        <v>194</v>
      </c>
      <c r="D185" s="41">
        <v>0</v>
      </c>
      <c r="E185" s="41">
        <v>0</v>
      </c>
      <c r="F185" s="41"/>
      <c r="G185" s="44">
        <f t="shared" si="15"/>
        <v>0</v>
      </c>
      <c r="H185" s="42">
        <v>0</v>
      </c>
      <c r="I185" s="10"/>
    </row>
    <row r="186" spans="1:9" ht="13" hidden="1" x14ac:dyDescent="0.3">
      <c r="A186">
        <f t="shared" si="14"/>
        <v>16</v>
      </c>
      <c r="B186" s="45" t="s">
        <v>193</v>
      </c>
      <c r="C186" s="39" t="s">
        <v>194</v>
      </c>
      <c r="D186" s="41">
        <v>215000000</v>
      </c>
      <c r="E186" s="41">
        <v>235455167</v>
      </c>
      <c r="F186" s="41">
        <v>234848500</v>
      </c>
      <c r="G186" s="44">
        <f t="shared" si="15"/>
        <v>606667</v>
      </c>
      <c r="H186" s="42">
        <f t="shared" si="13"/>
        <v>0.99742342880927304</v>
      </c>
      <c r="I186" s="10"/>
    </row>
    <row r="187" spans="1:9" ht="13" hidden="1" x14ac:dyDescent="0.3">
      <c r="A187">
        <f t="shared" si="14"/>
        <v>16</v>
      </c>
      <c r="B187" s="45" t="s">
        <v>195</v>
      </c>
      <c r="C187" s="39" t="s">
        <v>196</v>
      </c>
      <c r="D187" s="41">
        <v>96524000</v>
      </c>
      <c r="E187" s="41">
        <v>96524000</v>
      </c>
      <c r="F187" s="41">
        <v>94105720</v>
      </c>
      <c r="G187" s="44">
        <f t="shared" si="15"/>
        <v>2418280</v>
      </c>
      <c r="H187" s="42">
        <f t="shared" si="13"/>
        <v>0.97494633459036095</v>
      </c>
      <c r="I187" s="10"/>
    </row>
    <row r="188" spans="1:9" ht="13" hidden="1" x14ac:dyDescent="0.3">
      <c r="A188">
        <f t="shared" si="14"/>
        <v>16</v>
      </c>
      <c r="B188" s="45" t="s">
        <v>461</v>
      </c>
      <c r="C188" s="39" t="s">
        <v>460</v>
      </c>
      <c r="D188" s="41">
        <v>17360000</v>
      </c>
      <c r="E188" s="41">
        <v>17360000</v>
      </c>
      <c r="F188" s="41"/>
      <c r="G188" s="44">
        <f t="shared" si="15"/>
        <v>17360000</v>
      </c>
      <c r="H188" s="42">
        <f t="shared" si="13"/>
        <v>0</v>
      </c>
      <c r="I188" s="10"/>
    </row>
    <row r="189" spans="1:9" ht="13" hidden="1" x14ac:dyDescent="0.3">
      <c r="A189">
        <f t="shared" si="14"/>
        <v>16</v>
      </c>
      <c r="B189" s="45" t="s">
        <v>463</v>
      </c>
      <c r="C189" s="39" t="s">
        <v>317</v>
      </c>
      <c r="D189" s="41">
        <v>0</v>
      </c>
      <c r="E189" s="41">
        <v>0</v>
      </c>
      <c r="F189" s="41"/>
      <c r="G189" s="44">
        <f t="shared" si="15"/>
        <v>0</v>
      </c>
      <c r="H189" s="42">
        <v>0</v>
      </c>
      <c r="I189" s="10"/>
    </row>
    <row r="190" spans="1:9" ht="13" hidden="1" x14ac:dyDescent="0.3">
      <c r="A190">
        <f t="shared" si="14"/>
        <v>16</v>
      </c>
      <c r="B190" s="45" t="s">
        <v>462</v>
      </c>
      <c r="C190" s="39" t="s">
        <v>317</v>
      </c>
      <c r="D190" s="41">
        <v>0</v>
      </c>
      <c r="E190" s="41">
        <v>0</v>
      </c>
      <c r="F190" s="41"/>
      <c r="G190" s="44">
        <f t="shared" si="15"/>
        <v>0</v>
      </c>
      <c r="H190" s="42">
        <v>0</v>
      </c>
      <c r="I190" s="10"/>
    </row>
    <row r="191" spans="1:9" ht="13" hidden="1" x14ac:dyDescent="0.3">
      <c r="A191">
        <f t="shared" si="14"/>
        <v>16</v>
      </c>
      <c r="B191" s="45" t="s">
        <v>316</v>
      </c>
      <c r="C191" s="39" t="s">
        <v>317</v>
      </c>
      <c r="D191" s="41">
        <v>179630000</v>
      </c>
      <c r="E191" s="41">
        <v>159778100</v>
      </c>
      <c r="F191" s="41">
        <v>129352500</v>
      </c>
      <c r="G191" s="44">
        <f t="shared" si="15"/>
        <v>30425600</v>
      </c>
      <c r="H191" s="42">
        <f t="shared" si="13"/>
        <v>0.8095759055840569</v>
      </c>
      <c r="I191" s="10"/>
    </row>
    <row r="192" spans="1:9" ht="13" hidden="1" x14ac:dyDescent="0.3">
      <c r="A192">
        <f t="shared" si="14"/>
        <v>14</v>
      </c>
      <c r="B192" s="45" t="s">
        <v>499</v>
      </c>
      <c r="C192" s="39" t="s">
        <v>476</v>
      </c>
      <c r="D192" s="41">
        <v>0</v>
      </c>
      <c r="E192" s="41">
        <v>0</v>
      </c>
      <c r="F192" s="41"/>
      <c r="G192" s="44">
        <f t="shared" si="15"/>
        <v>0</v>
      </c>
      <c r="H192" s="42">
        <v>0</v>
      </c>
      <c r="I192" s="10"/>
    </row>
    <row r="193" spans="1:9" ht="13" hidden="1" x14ac:dyDescent="0.3">
      <c r="A193">
        <f t="shared" si="14"/>
        <v>14</v>
      </c>
      <c r="B193" s="45" t="s">
        <v>475</v>
      </c>
      <c r="C193" s="39" t="s">
        <v>476</v>
      </c>
      <c r="D193" s="41">
        <v>0</v>
      </c>
      <c r="E193" s="41">
        <v>0</v>
      </c>
      <c r="F193" s="41"/>
      <c r="G193" s="44">
        <f t="shared" si="15"/>
        <v>0</v>
      </c>
      <c r="H193" s="42">
        <v>0</v>
      </c>
      <c r="I193" s="10"/>
    </row>
    <row r="194" spans="1:9" ht="13" hidden="1" x14ac:dyDescent="0.3">
      <c r="A194">
        <f t="shared" si="14"/>
        <v>14</v>
      </c>
      <c r="B194" s="45" t="s">
        <v>498</v>
      </c>
      <c r="C194" s="39" t="s">
        <v>445</v>
      </c>
      <c r="D194" s="41">
        <v>0</v>
      </c>
      <c r="E194" s="41">
        <v>0</v>
      </c>
      <c r="F194" s="41"/>
      <c r="G194" s="44">
        <f t="shared" si="15"/>
        <v>0</v>
      </c>
      <c r="H194" s="42">
        <v>0</v>
      </c>
      <c r="I194" s="10"/>
    </row>
    <row r="195" spans="1:9" ht="13" hidden="1" x14ac:dyDescent="0.3">
      <c r="A195">
        <f t="shared" si="14"/>
        <v>14</v>
      </c>
      <c r="B195" s="45" t="s">
        <v>444</v>
      </c>
      <c r="C195" s="39" t="s">
        <v>445</v>
      </c>
      <c r="D195" s="41">
        <v>35500000</v>
      </c>
      <c r="E195" s="49">
        <v>0</v>
      </c>
      <c r="F195" s="41"/>
      <c r="G195" s="44">
        <f t="shared" si="15"/>
        <v>0</v>
      </c>
      <c r="H195" s="42">
        <v>0</v>
      </c>
      <c r="I195" s="10"/>
    </row>
    <row r="196" spans="1:9" ht="13" hidden="1" x14ac:dyDescent="0.3">
      <c r="A196">
        <f t="shared" si="14"/>
        <v>16</v>
      </c>
      <c r="B196" s="45" t="s">
        <v>197</v>
      </c>
      <c r="C196" s="39" t="s">
        <v>198</v>
      </c>
      <c r="D196" s="41">
        <v>7500000</v>
      </c>
      <c r="E196" s="41">
        <v>10160095</v>
      </c>
      <c r="F196" s="41">
        <v>2660095</v>
      </c>
      <c r="G196" s="44">
        <f t="shared" si="15"/>
        <v>7500000</v>
      </c>
      <c r="H196" s="42">
        <f t="shared" si="13"/>
        <v>0.26181792591506281</v>
      </c>
      <c r="I196" s="10"/>
    </row>
    <row r="197" spans="1:9" ht="13" hidden="1" x14ac:dyDescent="0.3">
      <c r="A197">
        <f t="shared" si="14"/>
        <v>14</v>
      </c>
      <c r="B197" s="45" t="s">
        <v>199</v>
      </c>
      <c r="C197" s="39" t="s">
        <v>200</v>
      </c>
      <c r="D197" s="41">
        <v>60000000</v>
      </c>
      <c r="E197" s="41">
        <v>60000000</v>
      </c>
      <c r="F197" s="41">
        <v>60000000</v>
      </c>
      <c r="G197" s="44">
        <f t="shared" si="15"/>
        <v>0</v>
      </c>
      <c r="H197" s="42">
        <f t="shared" si="13"/>
        <v>1</v>
      </c>
      <c r="I197" s="10"/>
    </row>
    <row r="198" spans="1:9" ht="13" hidden="1" x14ac:dyDescent="0.3">
      <c r="A198">
        <f t="shared" si="14"/>
        <v>14</v>
      </c>
      <c r="B198" s="45" t="s">
        <v>318</v>
      </c>
      <c r="C198" s="39" t="s">
        <v>201</v>
      </c>
      <c r="D198" s="41">
        <v>5646875</v>
      </c>
      <c r="E198" s="41">
        <v>5646875</v>
      </c>
      <c r="F198" s="41"/>
      <c r="G198" s="44">
        <f t="shared" si="15"/>
        <v>5646875</v>
      </c>
      <c r="H198" s="42">
        <v>0</v>
      </c>
      <c r="I198" s="10"/>
    </row>
    <row r="199" spans="1:9" ht="13" hidden="1" x14ac:dyDescent="0.3">
      <c r="A199">
        <f t="shared" si="14"/>
        <v>10</v>
      </c>
      <c r="B199" s="46" t="s">
        <v>202</v>
      </c>
      <c r="C199" s="33" t="s">
        <v>203</v>
      </c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5"/>
        <v>90028122</v>
      </c>
      <c r="H199" s="37">
        <f t="shared" si="13"/>
        <v>0.89133853592456436</v>
      </c>
      <c r="I199" s="10"/>
    </row>
    <row r="200" spans="1:9" ht="13" hidden="1" x14ac:dyDescent="0.3">
      <c r="A200">
        <f t="shared" si="14"/>
        <v>14</v>
      </c>
      <c r="B200" s="45" t="s">
        <v>204</v>
      </c>
      <c r="C200" s="39" t="s">
        <v>205</v>
      </c>
      <c r="D200" s="41">
        <v>52080000</v>
      </c>
      <c r="E200" s="41">
        <v>52080000</v>
      </c>
      <c r="F200" s="41">
        <v>10000000</v>
      </c>
      <c r="G200" s="44">
        <f t="shared" si="15"/>
        <v>42080000</v>
      </c>
      <c r="H200" s="42">
        <f t="shared" si="13"/>
        <v>0.19201228878648233</v>
      </c>
      <c r="I200" s="10"/>
    </row>
    <row r="201" spans="1:9" ht="13" hidden="1" x14ac:dyDescent="0.3">
      <c r="A201">
        <f t="shared" si="14"/>
        <v>14</v>
      </c>
      <c r="B201" s="45" t="s">
        <v>206</v>
      </c>
      <c r="C201" s="39" t="s">
        <v>207</v>
      </c>
      <c r="D201" s="41">
        <v>582700000</v>
      </c>
      <c r="E201" s="41">
        <v>576244875</v>
      </c>
      <c r="F201" s="41">
        <v>537465728</v>
      </c>
      <c r="G201" s="44">
        <f t="shared" si="15"/>
        <v>38779147</v>
      </c>
      <c r="H201" s="42">
        <f t="shared" si="13"/>
        <v>0.93270370170320382</v>
      </c>
      <c r="I201" s="10"/>
    </row>
    <row r="202" spans="1:9" ht="13" hidden="1" x14ac:dyDescent="0.3">
      <c r="A202">
        <f t="shared" si="14"/>
        <v>14</v>
      </c>
      <c r="B202" s="45" t="s">
        <v>446</v>
      </c>
      <c r="C202" s="39" t="s">
        <v>320</v>
      </c>
      <c r="D202" s="41">
        <v>0</v>
      </c>
      <c r="E202" s="41">
        <v>0</v>
      </c>
      <c r="F202" s="41"/>
      <c r="G202" s="44">
        <f t="shared" si="15"/>
        <v>0</v>
      </c>
      <c r="H202" s="42">
        <v>0</v>
      </c>
      <c r="I202" s="10"/>
    </row>
    <row r="203" spans="1:9" ht="13" hidden="1" x14ac:dyDescent="0.3">
      <c r="A203">
        <f t="shared" ref="A203:A266" si="16">LEN(B203)</f>
        <v>14</v>
      </c>
      <c r="B203" s="45" t="s">
        <v>319</v>
      </c>
      <c r="C203" s="39" t="s">
        <v>320</v>
      </c>
      <c r="D203" s="41">
        <v>0</v>
      </c>
      <c r="E203" s="41">
        <v>0</v>
      </c>
      <c r="F203" s="41"/>
      <c r="G203" s="44">
        <f t="shared" si="15"/>
        <v>0</v>
      </c>
      <c r="H203" s="42">
        <v>0</v>
      </c>
      <c r="I203" s="10"/>
    </row>
    <row r="204" spans="1:9" ht="13" hidden="1" x14ac:dyDescent="0.3">
      <c r="A204">
        <f t="shared" si="16"/>
        <v>14</v>
      </c>
      <c r="B204" s="45" t="s">
        <v>319</v>
      </c>
      <c r="C204" s="39" t="s">
        <v>320</v>
      </c>
      <c r="D204" s="41">
        <v>21300000</v>
      </c>
      <c r="E204" s="41">
        <v>14962500</v>
      </c>
      <c r="F204" s="41">
        <v>14962500</v>
      </c>
      <c r="G204" s="44">
        <f t="shared" si="15"/>
        <v>0</v>
      </c>
      <c r="H204" s="42">
        <f t="shared" si="13"/>
        <v>1</v>
      </c>
      <c r="I204" s="10"/>
    </row>
    <row r="205" spans="1:9" ht="13" hidden="1" x14ac:dyDescent="0.3">
      <c r="A205">
        <f t="shared" si="16"/>
        <v>14</v>
      </c>
      <c r="B205" s="45" t="s">
        <v>464</v>
      </c>
      <c r="C205" s="39" t="s">
        <v>322</v>
      </c>
      <c r="D205" s="41">
        <v>0</v>
      </c>
      <c r="E205" s="41">
        <v>0</v>
      </c>
      <c r="F205" s="41"/>
      <c r="G205" s="44">
        <f t="shared" si="15"/>
        <v>0</v>
      </c>
      <c r="H205" s="42">
        <v>0</v>
      </c>
      <c r="I205" s="10"/>
    </row>
    <row r="206" spans="1:9" ht="13" hidden="1" x14ac:dyDescent="0.3">
      <c r="A206">
        <f t="shared" si="16"/>
        <v>14</v>
      </c>
      <c r="B206" s="45" t="s">
        <v>465</v>
      </c>
      <c r="C206" s="39" t="s">
        <v>322</v>
      </c>
      <c r="D206" s="41">
        <v>0</v>
      </c>
      <c r="E206" s="41">
        <v>0</v>
      </c>
      <c r="F206" s="41"/>
      <c r="G206" s="44">
        <f t="shared" si="15"/>
        <v>0</v>
      </c>
      <c r="H206" s="42">
        <v>0</v>
      </c>
      <c r="I206" s="10"/>
    </row>
    <row r="207" spans="1:9" ht="13" hidden="1" x14ac:dyDescent="0.3">
      <c r="A207">
        <f t="shared" si="16"/>
        <v>14</v>
      </c>
      <c r="B207" s="45" t="s">
        <v>500</v>
      </c>
      <c r="C207" s="39" t="s">
        <v>322</v>
      </c>
      <c r="D207" s="41">
        <v>0</v>
      </c>
      <c r="E207" s="41">
        <v>0</v>
      </c>
      <c r="F207" s="41"/>
      <c r="G207" s="44">
        <f t="shared" si="15"/>
        <v>0</v>
      </c>
      <c r="H207" s="42">
        <v>0</v>
      </c>
      <c r="I207" s="10"/>
    </row>
    <row r="208" spans="1:9" ht="13" hidden="1" x14ac:dyDescent="0.3">
      <c r="A208">
        <f t="shared" si="16"/>
        <v>14</v>
      </c>
      <c r="B208" s="45" t="s">
        <v>321</v>
      </c>
      <c r="C208" s="39" t="s">
        <v>322</v>
      </c>
      <c r="D208" s="41">
        <v>220000000</v>
      </c>
      <c r="E208" s="41">
        <v>185231942</v>
      </c>
      <c r="F208" s="41">
        <v>176062967</v>
      </c>
      <c r="G208" s="44">
        <f t="shared" si="15"/>
        <v>9168975</v>
      </c>
      <c r="H208" s="42">
        <f t="shared" si="13"/>
        <v>0.9505000330882456</v>
      </c>
      <c r="I208" s="10"/>
    </row>
    <row r="209" spans="1:10" ht="13" hidden="1" x14ac:dyDescent="0.3">
      <c r="A209">
        <f t="shared" si="16"/>
        <v>10</v>
      </c>
      <c r="B209" s="46" t="s">
        <v>208</v>
      </c>
      <c r="C209" s="33" t="s">
        <v>209</v>
      </c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5"/>
        <v>292858112</v>
      </c>
      <c r="H209" s="37">
        <f t="shared" si="13"/>
        <v>0.9600995334196204</v>
      </c>
      <c r="I209" s="10"/>
    </row>
    <row r="210" spans="1:10" ht="13" hidden="1" x14ac:dyDescent="0.3">
      <c r="A210">
        <f t="shared" si="16"/>
        <v>14</v>
      </c>
      <c r="B210" s="45" t="s">
        <v>210</v>
      </c>
      <c r="C210" s="39" t="s">
        <v>211</v>
      </c>
      <c r="D210" s="41">
        <v>3085750470</v>
      </c>
      <c r="E210" s="41">
        <v>3085750470</v>
      </c>
      <c r="F210" s="41">
        <v>3079850841</v>
      </c>
      <c r="G210" s="44">
        <f t="shared" si="15"/>
        <v>5899629</v>
      </c>
      <c r="H210" s="42">
        <f t="shared" si="13"/>
        <v>0.99808810561406158</v>
      </c>
      <c r="I210" s="10"/>
    </row>
    <row r="211" spans="1:10" ht="13" hidden="1" x14ac:dyDescent="0.3">
      <c r="A211">
        <f t="shared" si="16"/>
        <v>14</v>
      </c>
      <c r="B211" s="45" t="s">
        <v>212</v>
      </c>
      <c r="C211" s="39" t="s">
        <v>213</v>
      </c>
      <c r="D211" s="41">
        <v>18120000</v>
      </c>
      <c r="E211" s="41">
        <v>18120000</v>
      </c>
      <c r="F211" s="41"/>
      <c r="G211" s="44">
        <f t="shared" si="15"/>
        <v>18120000</v>
      </c>
      <c r="H211" s="42">
        <v>0</v>
      </c>
      <c r="I211" s="10"/>
    </row>
    <row r="212" spans="1:10" ht="13" hidden="1" x14ac:dyDescent="0.3">
      <c r="A212">
        <f t="shared" si="16"/>
        <v>14</v>
      </c>
      <c r="B212" s="45" t="s">
        <v>212</v>
      </c>
      <c r="C212" s="39" t="s">
        <v>214</v>
      </c>
      <c r="D212" s="41">
        <v>2211153549</v>
      </c>
      <c r="E212" s="41">
        <v>2211153549</v>
      </c>
      <c r="F212" s="41">
        <v>2067285346</v>
      </c>
      <c r="G212" s="44">
        <f t="shared" si="15"/>
        <v>143868203</v>
      </c>
      <c r="H212" s="42">
        <f t="shared" si="13"/>
        <v>0.93493522733187628</v>
      </c>
      <c r="I212" s="10"/>
      <c r="J212" s="48"/>
    </row>
    <row r="213" spans="1:10" ht="13" hidden="1" x14ac:dyDescent="0.3">
      <c r="A213">
        <f t="shared" si="16"/>
        <v>16</v>
      </c>
      <c r="B213" s="45" t="s">
        <v>432</v>
      </c>
      <c r="C213" s="39" t="s">
        <v>324</v>
      </c>
      <c r="D213" s="41">
        <v>0</v>
      </c>
      <c r="E213" s="41">
        <v>0</v>
      </c>
      <c r="F213" s="41"/>
      <c r="G213" s="44">
        <f t="shared" si="15"/>
        <v>0</v>
      </c>
      <c r="H213" s="42">
        <v>0</v>
      </c>
      <c r="I213" s="10"/>
      <c r="J213" s="48"/>
    </row>
    <row r="214" spans="1:10" ht="13" hidden="1" x14ac:dyDescent="0.3">
      <c r="A214">
        <f t="shared" si="16"/>
        <v>16</v>
      </c>
      <c r="B214" s="45" t="s">
        <v>447</v>
      </c>
      <c r="C214" s="39" t="s">
        <v>324</v>
      </c>
      <c r="D214" s="41">
        <v>0</v>
      </c>
      <c r="E214" s="41">
        <v>0</v>
      </c>
      <c r="F214" s="41"/>
      <c r="G214" s="44">
        <f t="shared" si="15"/>
        <v>0</v>
      </c>
      <c r="H214" s="42">
        <v>0</v>
      </c>
      <c r="I214" s="10"/>
      <c r="J214" s="48"/>
    </row>
    <row r="215" spans="1:10" ht="13" hidden="1" x14ac:dyDescent="0.3">
      <c r="A215">
        <f t="shared" si="16"/>
        <v>16</v>
      </c>
      <c r="B215" s="45" t="s">
        <v>501</v>
      </c>
      <c r="C215" s="39" t="s">
        <v>324</v>
      </c>
      <c r="D215" s="41">
        <v>0</v>
      </c>
      <c r="E215" s="41">
        <v>0</v>
      </c>
      <c r="F215" s="41"/>
      <c r="G215" s="44">
        <f t="shared" si="15"/>
        <v>0</v>
      </c>
      <c r="H215" s="42">
        <v>0</v>
      </c>
      <c r="I215" s="10"/>
      <c r="J215" s="48"/>
    </row>
    <row r="216" spans="1:10" ht="13" hidden="1" x14ac:dyDescent="0.3">
      <c r="A216">
        <f t="shared" si="16"/>
        <v>16</v>
      </c>
      <c r="B216" s="45" t="s">
        <v>323</v>
      </c>
      <c r="C216" s="39" t="s">
        <v>324</v>
      </c>
      <c r="D216" s="41">
        <v>1784250000</v>
      </c>
      <c r="E216" s="41">
        <v>1949613592</v>
      </c>
      <c r="F216" s="41">
        <v>1890822178</v>
      </c>
      <c r="G216" s="44">
        <f t="shared" si="15"/>
        <v>58791414</v>
      </c>
      <c r="H216" s="42">
        <f t="shared" si="13"/>
        <v>0.96984458138718188</v>
      </c>
      <c r="I216" s="10"/>
    </row>
    <row r="217" spans="1:10" ht="13" hidden="1" x14ac:dyDescent="0.3">
      <c r="A217">
        <f t="shared" si="16"/>
        <v>16</v>
      </c>
      <c r="B217" s="45" t="s">
        <v>502</v>
      </c>
      <c r="C217" s="39" t="s">
        <v>324</v>
      </c>
      <c r="D217" s="41">
        <v>0</v>
      </c>
      <c r="E217" s="41">
        <v>0</v>
      </c>
      <c r="F217" s="41"/>
      <c r="G217" s="44">
        <f t="shared" si="15"/>
        <v>0</v>
      </c>
      <c r="H217" s="42">
        <v>0</v>
      </c>
      <c r="I217" s="10"/>
    </row>
    <row r="218" spans="1:10" ht="13" hidden="1" x14ac:dyDescent="0.3">
      <c r="A218">
        <f t="shared" si="16"/>
        <v>16</v>
      </c>
      <c r="B218" s="45" t="s">
        <v>503</v>
      </c>
      <c r="C218" s="39" t="s">
        <v>216</v>
      </c>
      <c r="D218" s="41">
        <v>0</v>
      </c>
      <c r="E218" s="41">
        <v>0</v>
      </c>
      <c r="F218" s="41"/>
      <c r="G218" s="44">
        <f t="shared" si="15"/>
        <v>0</v>
      </c>
      <c r="H218" s="42">
        <v>0</v>
      </c>
      <c r="I218" s="10"/>
    </row>
    <row r="219" spans="1:10" ht="13" hidden="1" x14ac:dyDescent="0.3">
      <c r="A219">
        <f t="shared" si="16"/>
        <v>16</v>
      </c>
      <c r="B219" s="45" t="s">
        <v>217</v>
      </c>
      <c r="C219" s="39" t="s">
        <v>218</v>
      </c>
      <c r="D219" s="41">
        <v>65573000</v>
      </c>
      <c r="E219" s="41">
        <v>65573000</v>
      </c>
      <c r="F219" s="41"/>
      <c r="G219" s="44">
        <f t="shared" si="15"/>
        <v>65573000</v>
      </c>
      <c r="H219" s="42">
        <f t="shared" si="13"/>
        <v>0</v>
      </c>
      <c r="I219" s="10"/>
    </row>
    <row r="220" spans="1:10" ht="13" hidden="1" x14ac:dyDescent="0.3">
      <c r="A220">
        <f t="shared" si="16"/>
        <v>16</v>
      </c>
      <c r="B220" s="45" t="s">
        <v>477</v>
      </c>
      <c r="C220" s="39" t="s">
        <v>222</v>
      </c>
      <c r="D220" s="41">
        <v>0</v>
      </c>
      <c r="E220" s="41">
        <v>0</v>
      </c>
      <c r="F220" s="41"/>
      <c r="G220" s="44">
        <f t="shared" si="15"/>
        <v>0</v>
      </c>
      <c r="H220" s="42">
        <v>0</v>
      </c>
      <c r="I220" s="10"/>
    </row>
    <row r="221" spans="1:10" ht="13" hidden="1" x14ac:dyDescent="0.3">
      <c r="A221">
        <f t="shared" si="16"/>
        <v>16</v>
      </c>
      <c r="B221" s="45" t="s">
        <v>504</v>
      </c>
      <c r="C221" s="39" t="s">
        <v>222</v>
      </c>
      <c r="D221" s="41">
        <v>0</v>
      </c>
      <c r="E221" s="41">
        <v>0</v>
      </c>
      <c r="F221" s="41"/>
      <c r="G221" s="44">
        <f t="shared" si="15"/>
        <v>0</v>
      </c>
      <c r="H221" s="42">
        <v>0</v>
      </c>
      <c r="I221" s="10"/>
    </row>
    <row r="222" spans="1:10" ht="13" hidden="1" x14ac:dyDescent="0.3">
      <c r="A222">
        <f t="shared" si="16"/>
        <v>16</v>
      </c>
      <c r="B222" s="45" t="s">
        <v>221</v>
      </c>
      <c r="C222" s="39" t="s">
        <v>222</v>
      </c>
      <c r="D222" s="41">
        <v>24850000</v>
      </c>
      <c r="E222" s="41">
        <v>9505866</v>
      </c>
      <c r="F222" s="41">
        <v>8900000</v>
      </c>
      <c r="G222" s="44">
        <f t="shared" si="15"/>
        <v>605866</v>
      </c>
      <c r="H222" s="42">
        <f t="shared" si="13"/>
        <v>0.93626398688977941</v>
      </c>
      <c r="I222" s="10"/>
    </row>
    <row r="223" spans="1:10" ht="13" hidden="1" x14ac:dyDescent="0.3">
      <c r="A223">
        <f t="shared" si="16"/>
        <v>10</v>
      </c>
      <c r="B223" s="46" t="s">
        <v>223</v>
      </c>
      <c r="C223" s="33" t="s">
        <v>224</v>
      </c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5"/>
        <v>0</v>
      </c>
      <c r="H223" s="37">
        <v>0</v>
      </c>
      <c r="I223" s="10"/>
    </row>
    <row r="224" spans="1:10" ht="13" hidden="1" x14ac:dyDescent="0.3">
      <c r="A224">
        <f t="shared" si="16"/>
        <v>14</v>
      </c>
      <c r="B224" s="45" t="s">
        <v>225</v>
      </c>
      <c r="C224" s="39" t="s">
        <v>226</v>
      </c>
      <c r="D224" s="41"/>
      <c r="E224" s="41"/>
      <c r="F224" s="41"/>
      <c r="G224" s="44">
        <f t="shared" si="15"/>
        <v>0</v>
      </c>
      <c r="H224" s="42">
        <v>0</v>
      </c>
      <c r="I224" s="10"/>
    </row>
    <row r="225" spans="1:9" ht="13" hidden="1" x14ac:dyDescent="0.3">
      <c r="A225">
        <f t="shared" si="16"/>
        <v>10</v>
      </c>
      <c r="B225" s="46" t="s">
        <v>227</v>
      </c>
      <c r="C225" s="33" t="s">
        <v>228</v>
      </c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5"/>
        <v>162377872</v>
      </c>
      <c r="H225" s="37">
        <f t="shared" si="13"/>
        <v>0.31664740161953492</v>
      </c>
      <c r="I225" s="10"/>
    </row>
    <row r="226" spans="1:9" ht="13" hidden="1" x14ac:dyDescent="0.3">
      <c r="A226">
        <f t="shared" si="16"/>
        <v>12</v>
      </c>
      <c r="B226" s="46" t="s">
        <v>229</v>
      </c>
      <c r="C226" s="33" t="s">
        <v>230</v>
      </c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7">
        <f t="shared" si="13"/>
        <v>0.33227463722756478</v>
      </c>
      <c r="I226" s="10"/>
    </row>
    <row r="227" spans="1:9" ht="13" hidden="1" x14ac:dyDescent="0.3">
      <c r="A227">
        <f t="shared" si="16"/>
        <v>16</v>
      </c>
      <c r="B227" s="45" t="s">
        <v>478</v>
      </c>
      <c r="C227" s="39" t="s">
        <v>232</v>
      </c>
      <c r="D227" s="41">
        <v>0</v>
      </c>
      <c r="E227" s="41">
        <v>0</v>
      </c>
      <c r="F227" s="41"/>
      <c r="G227" s="44">
        <f t="shared" si="15"/>
        <v>0</v>
      </c>
      <c r="H227" s="42">
        <v>0</v>
      </c>
      <c r="I227" s="10"/>
    </row>
    <row r="228" spans="1:9" ht="13" hidden="1" x14ac:dyDescent="0.3">
      <c r="A228">
        <f t="shared" si="16"/>
        <v>16</v>
      </c>
      <c r="B228" s="45" t="s">
        <v>479</v>
      </c>
      <c r="C228" s="39" t="s">
        <v>232</v>
      </c>
      <c r="D228" s="41">
        <v>0</v>
      </c>
      <c r="E228" s="41">
        <v>0</v>
      </c>
      <c r="F228" s="41"/>
      <c r="G228" s="44">
        <f t="shared" si="15"/>
        <v>0</v>
      </c>
      <c r="H228" s="42">
        <v>0</v>
      </c>
      <c r="I228" s="10"/>
    </row>
    <row r="229" spans="1:9" ht="13" hidden="1" x14ac:dyDescent="0.3">
      <c r="A229">
        <f t="shared" si="16"/>
        <v>16</v>
      </c>
      <c r="B229" s="45" t="s">
        <v>505</v>
      </c>
      <c r="C229" s="39" t="s">
        <v>232</v>
      </c>
      <c r="D229" s="41">
        <v>0</v>
      </c>
      <c r="E229" s="41">
        <v>0</v>
      </c>
      <c r="F229" s="41"/>
      <c r="G229" s="44">
        <f t="shared" si="15"/>
        <v>0</v>
      </c>
      <c r="H229" s="42">
        <v>0</v>
      </c>
      <c r="I229" s="10"/>
    </row>
    <row r="230" spans="1:9" ht="13" hidden="1" x14ac:dyDescent="0.3">
      <c r="A230">
        <f t="shared" si="16"/>
        <v>16</v>
      </c>
      <c r="B230" s="45" t="s">
        <v>231</v>
      </c>
      <c r="C230" s="39" t="s">
        <v>232</v>
      </c>
      <c r="D230" s="41">
        <v>95519550</v>
      </c>
      <c r="E230" s="41">
        <v>95519550</v>
      </c>
      <c r="F230" s="41">
        <v>64098583</v>
      </c>
      <c r="G230" s="44">
        <f t="shared" si="15"/>
        <v>31420967</v>
      </c>
      <c r="H230" s="42">
        <f t="shared" si="13"/>
        <v>0.67105197836463848</v>
      </c>
      <c r="I230" s="10"/>
    </row>
    <row r="231" spans="1:9" ht="13" hidden="1" x14ac:dyDescent="0.3">
      <c r="A231">
        <f t="shared" si="16"/>
        <v>16</v>
      </c>
      <c r="B231" s="45" t="s">
        <v>233</v>
      </c>
      <c r="C231" s="39" t="s">
        <v>519</v>
      </c>
      <c r="D231" s="41">
        <v>0</v>
      </c>
      <c r="E231" s="41">
        <v>1600000</v>
      </c>
      <c r="F231" s="41"/>
      <c r="G231" s="44">
        <f t="shared" si="15"/>
        <v>1600000</v>
      </c>
      <c r="H231" s="42">
        <f t="shared" si="13"/>
        <v>0</v>
      </c>
      <c r="I231" s="10"/>
    </row>
    <row r="232" spans="1:9" ht="13" hidden="1" x14ac:dyDescent="0.3">
      <c r="A232">
        <f t="shared" si="16"/>
        <v>16</v>
      </c>
      <c r="B232" s="45" t="s">
        <v>448</v>
      </c>
      <c r="C232" s="39" t="s">
        <v>326</v>
      </c>
      <c r="D232" s="41">
        <v>0</v>
      </c>
      <c r="E232" s="41">
        <v>0</v>
      </c>
      <c r="F232" s="41"/>
      <c r="G232" s="44">
        <f t="shared" si="15"/>
        <v>0</v>
      </c>
      <c r="H232" s="42">
        <v>0</v>
      </c>
      <c r="I232" s="10"/>
    </row>
    <row r="233" spans="1:9" ht="13" hidden="1" x14ac:dyDescent="0.3">
      <c r="A233">
        <f t="shared" si="16"/>
        <v>16</v>
      </c>
      <c r="B233" s="45" t="s">
        <v>449</v>
      </c>
      <c r="C233" s="39" t="s">
        <v>326</v>
      </c>
      <c r="D233" s="41">
        <v>0</v>
      </c>
      <c r="E233" s="41">
        <v>0</v>
      </c>
      <c r="F233" s="41"/>
      <c r="G233" s="44">
        <f t="shared" si="15"/>
        <v>0</v>
      </c>
      <c r="H233" s="42">
        <v>0</v>
      </c>
      <c r="I233" s="10"/>
    </row>
    <row r="234" spans="1:9" ht="13" hidden="1" x14ac:dyDescent="0.3">
      <c r="A234">
        <f t="shared" si="16"/>
        <v>16</v>
      </c>
      <c r="B234" s="45" t="s">
        <v>325</v>
      </c>
      <c r="C234" s="39" t="s">
        <v>326</v>
      </c>
      <c r="D234" s="41">
        <v>0</v>
      </c>
      <c r="E234" s="41">
        <v>0</v>
      </c>
      <c r="F234" s="41"/>
      <c r="G234" s="44">
        <f t="shared" si="15"/>
        <v>0</v>
      </c>
      <c r="H234" s="42">
        <v>0</v>
      </c>
      <c r="I234" s="10"/>
    </row>
    <row r="235" spans="1:9" ht="13" hidden="1" x14ac:dyDescent="0.3">
      <c r="A235">
        <f t="shared" si="16"/>
        <v>16</v>
      </c>
      <c r="B235" s="45" t="s">
        <v>480</v>
      </c>
      <c r="C235" s="39" t="s">
        <v>236</v>
      </c>
      <c r="D235" s="41">
        <v>0</v>
      </c>
      <c r="E235" s="41">
        <v>0</v>
      </c>
      <c r="F235" s="41"/>
      <c r="G235" s="44">
        <f t="shared" si="15"/>
        <v>0</v>
      </c>
      <c r="H235" s="42">
        <v>0</v>
      </c>
      <c r="I235" s="10"/>
    </row>
    <row r="236" spans="1:9" ht="13" hidden="1" x14ac:dyDescent="0.3">
      <c r="A236">
        <f t="shared" si="16"/>
        <v>16</v>
      </c>
      <c r="B236" s="45" t="s">
        <v>235</v>
      </c>
      <c r="C236" s="39" t="s">
        <v>236</v>
      </c>
      <c r="D236" s="41">
        <v>33526500</v>
      </c>
      <c r="E236" s="41">
        <v>72829405</v>
      </c>
      <c r="F236" s="41">
        <v>11143000</v>
      </c>
      <c r="G236" s="44">
        <f t="shared" si="15"/>
        <v>61686405</v>
      </c>
      <c r="H236" s="42">
        <f t="shared" si="13"/>
        <v>0.1530013872830624</v>
      </c>
      <c r="I236" s="10"/>
    </row>
    <row r="237" spans="1:9" ht="13" hidden="1" x14ac:dyDescent="0.3">
      <c r="A237">
        <f t="shared" si="16"/>
        <v>16</v>
      </c>
      <c r="B237" s="45" t="s">
        <v>237</v>
      </c>
      <c r="C237" s="39" t="s">
        <v>238</v>
      </c>
      <c r="D237" s="41">
        <v>98415000</v>
      </c>
      <c r="E237" s="41">
        <v>56495000</v>
      </c>
      <c r="F237" s="41"/>
      <c r="G237" s="44">
        <f t="shared" si="15"/>
        <v>56495000</v>
      </c>
      <c r="H237" s="42">
        <f t="shared" si="13"/>
        <v>0</v>
      </c>
      <c r="I237" s="10"/>
    </row>
    <row r="238" spans="1:9" ht="13" hidden="1" x14ac:dyDescent="0.3">
      <c r="A238">
        <f t="shared" si="16"/>
        <v>16</v>
      </c>
      <c r="B238" s="45" t="s">
        <v>392</v>
      </c>
      <c r="C238" s="39" t="s">
        <v>393</v>
      </c>
      <c r="D238" s="41">
        <v>0</v>
      </c>
      <c r="E238" s="41">
        <v>0</v>
      </c>
      <c r="F238" s="41"/>
      <c r="G238" s="44">
        <f t="shared" si="15"/>
        <v>0</v>
      </c>
      <c r="H238" s="42">
        <v>0</v>
      </c>
      <c r="I238" s="10"/>
    </row>
    <row r="239" spans="1:9" ht="13" hidden="1" x14ac:dyDescent="0.3">
      <c r="A239">
        <f t="shared" si="16"/>
        <v>12</v>
      </c>
      <c r="B239" s="46" t="s">
        <v>239</v>
      </c>
      <c r="C239" s="33" t="s">
        <v>240</v>
      </c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5"/>
        <v>11175500</v>
      </c>
      <c r="H239" s="37">
        <v>0</v>
      </c>
      <c r="I239" s="10"/>
    </row>
    <row r="240" spans="1:9" ht="13" hidden="1" x14ac:dyDescent="0.3">
      <c r="A240">
        <f t="shared" si="16"/>
        <v>16</v>
      </c>
      <c r="B240" s="45" t="s">
        <v>241</v>
      </c>
      <c r="C240" s="39" t="s">
        <v>242</v>
      </c>
      <c r="D240" s="41">
        <v>11175500</v>
      </c>
      <c r="E240" s="41">
        <v>11175500</v>
      </c>
      <c r="F240" s="41"/>
      <c r="G240" s="44">
        <f t="shared" si="15"/>
        <v>11175500</v>
      </c>
      <c r="H240" s="42">
        <v>0</v>
      </c>
      <c r="I240" s="10"/>
    </row>
    <row r="241" spans="1:9" ht="13" hidden="1" x14ac:dyDescent="0.3">
      <c r="A241">
        <f t="shared" si="16"/>
        <v>10</v>
      </c>
      <c r="B241" s="46" t="s">
        <v>243</v>
      </c>
      <c r="C241" s="33" t="s">
        <v>244</v>
      </c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5"/>
        <v>8000000</v>
      </c>
      <c r="H241" s="37">
        <f t="shared" si="13"/>
        <v>0.83333333333333337</v>
      </c>
      <c r="I241" s="10"/>
    </row>
    <row r="242" spans="1:9" ht="13" hidden="1" x14ac:dyDescent="0.3">
      <c r="A242">
        <f t="shared" si="16"/>
        <v>14</v>
      </c>
      <c r="B242" s="45" t="s">
        <v>245</v>
      </c>
      <c r="C242" s="39" t="s">
        <v>246</v>
      </c>
      <c r="D242" s="41">
        <v>48000000</v>
      </c>
      <c r="E242" s="41">
        <v>48000000</v>
      </c>
      <c r="F242" s="41">
        <v>40000000</v>
      </c>
      <c r="G242" s="44">
        <f t="shared" si="15"/>
        <v>8000000</v>
      </c>
      <c r="H242" s="42">
        <f t="shared" si="13"/>
        <v>0.83333333333333337</v>
      </c>
      <c r="I242" s="10"/>
    </row>
    <row r="243" spans="1:9" ht="13" hidden="1" x14ac:dyDescent="0.3">
      <c r="A243">
        <f t="shared" si="16"/>
        <v>8</v>
      </c>
      <c r="B243" s="46" t="s">
        <v>247</v>
      </c>
      <c r="C243" s="33" t="s">
        <v>248</v>
      </c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5"/>
        <v>403446482</v>
      </c>
      <c r="H243" s="37">
        <f t="shared" si="13"/>
        <v>0.36062790567000463</v>
      </c>
      <c r="I243" s="10"/>
    </row>
    <row r="244" spans="1:9" ht="13" hidden="1" x14ac:dyDescent="0.3">
      <c r="A244">
        <f t="shared" si="16"/>
        <v>10</v>
      </c>
      <c r="B244" s="46" t="s">
        <v>327</v>
      </c>
      <c r="C244" s="33" t="s">
        <v>328</v>
      </c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5"/>
        <v>71501667</v>
      </c>
      <c r="H244" s="37">
        <f>+F244/E244</f>
        <v>0.33668979951123434</v>
      </c>
      <c r="I244" s="10"/>
    </row>
    <row r="245" spans="1:9" ht="13" hidden="1" x14ac:dyDescent="0.3">
      <c r="A245">
        <f t="shared" si="16"/>
        <v>14</v>
      </c>
      <c r="B245" s="45" t="s">
        <v>481</v>
      </c>
      <c r="C245" s="39" t="s">
        <v>328</v>
      </c>
      <c r="D245" s="41"/>
      <c r="E245" s="41"/>
      <c r="F245" s="41"/>
      <c r="G245" s="44">
        <f t="shared" si="15"/>
        <v>0</v>
      </c>
      <c r="H245" s="42">
        <v>0</v>
      </c>
      <c r="I245" s="10"/>
    </row>
    <row r="246" spans="1:9" ht="13" hidden="1" x14ac:dyDescent="0.3">
      <c r="A246">
        <f t="shared" si="16"/>
        <v>14</v>
      </c>
      <c r="B246" s="45" t="s">
        <v>482</v>
      </c>
      <c r="C246" s="39" t="s">
        <v>328</v>
      </c>
      <c r="D246" s="41"/>
      <c r="E246" s="41"/>
      <c r="F246" s="41"/>
      <c r="G246" s="44">
        <f t="shared" si="15"/>
        <v>0</v>
      </c>
      <c r="H246" s="42">
        <v>0</v>
      </c>
      <c r="I246" s="10"/>
    </row>
    <row r="247" spans="1:9" ht="13" hidden="1" x14ac:dyDescent="0.3">
      <c r="A247">
        <f t="shared" si="16"/>
        <v>14</v>
      </c>
      <c r="B247" s="45" t="s">
        <v>506</v>
      </c>
      <c r="C247" s="39" t="s">
        <v>328</v>
      </c>
      <c r="D247" s="41"/>
      <c r="E247" s="41"/>
      <c r="F247" s="41"/>
      <c r="G247" s="44">
        <f t="shared" si="15"/>
        <v>0</v>
      </c>
      <c r="H247" s="42">
        <v>0</v>
      </c>
      <c r="I247" s="10"/>
    </row>
    <row r="248" spans="1:9" ht="13" hidden="1" x14ac:dyDescent="0.3">
      <c r="A248">
        <f t="shared" si="16"/>
        <v>14</v>
      </c>
      <c r="B248" s="45" t="s">
        <v>329</v>
      </c>
      <c r="C248" s="39" t="s">
        <v>328</v>
      </c>
      <c r="D248" s="41">
        <v>109850000</v>
      </c>
      <c r="E248" s="41">
        <v>107795217</v>
      </c>
      <c r="F248" s="41">
        <v>36293550</v>
      </c>
      <c r="G248" s="44">
        <f t="shared" si="15"/>
        <v>71501667</v>
      </c>
      <c r="H248" s="42">
        <f t="shared" si="13"/>
        <v>0.33668979951123434</v>
      </c>
      <c r="I248" s="10"/>
    </row>
    <row r="249" spans="1:9" ht="13" hidden="1" x14ac:dyDescent="0.3">
      <c r="A249">
        <f t="shared" si="16"/>
        <v>10</v>
      </c>
      <c r="B249" s="46" t="s">
        <v>330</v>
      </c>
      <c r="C249" s="33" t="s">
        <v>331</v>
      </c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5"/>
        <v>175869815</v>
      </c>
      <c r="H249" s="37">
        <f t="shared" si="13"/>
        <v>0.1589875965531625</v>
      </c>
      <c r="I249" s="10"/>
    </row>
    <row r="250" spans="1:9" ht="13" hidden="1" x14ac:dyDescent="0.3">
      <c r="A250">
        <f t="shared" si="16"/>
        <v>14</v>
      </c>
      <c r="B250" s="45" t="s">
        <v>483</v>
      </c>
      <c r="C250" s="39" t="s">
        <v>331</v>
      </c>
      <c r="D250" s="41"/>
      <c r="E250" s="41"/>
      <c r="F250" s="41"/>
      <c r="G250" s="44">
        <f t="shared" si="15"/>
        <v>0</v>
      </c>
      <c r="H250" s="42">
        <v>0</v>
      </c>
      <c r="I250" s="10"/>
    </row>
    <row r="251" spans="1:9" ht="13" hidden="1" x14ac:dyDescent="0.3">
      <c r="A251">
        <f t="shared" si="16"/>
        <v>14</v>
      </c>
      <c r="B251" s="45" t="s">
        <v>332</v>
      </c>
      <c r="C251" s="39" t="s">
        <v>331</v>
      </c>
      <c r="D251" s="41">
        <v>122273000</v>
      </c>
      <c r="E251" s="41">
        <v>122273000</v>
      </c>
      <c r="F251" s="41">
        <v>28606984</v>
      </c>
      <c r="G251" s="44">
        <f t="shared" si="15"/>
        <v>93666016</v>
      </c>
      <c r="H251" s="42">
        <f t="shared" si="13"/>
        <v>0.23395994209678342</v>
      </c>
      <c r="I251" s="10"/>
    </row>
    <row r="252" spans="1:9" ht="13" hidden="1" x14ac:dyDescent="0.3">
      <c r="A252">
        <f t="shared" si="16"/>
        <v>14</v>
      </c>
      <c r="B252" s="45" t="s">
        <v>433</v>
      </c>
      <c r="C252" s="39" t="s">
        <v>334</v>
      </c>
      <c r="D252" s="41">
        <v>0</v>
      </c>
      <c r="E252" s="41">
        <v>0</v>
      </c>
      <c r="F252" s="41"/>
      <c r="G252" s="44">
        <f t="shared" si="15"/>
        <v>0</v>
      </c>
      <c r="H252" s="42">
        <v>0</v>
      </c>
      <c r="I252" s="10"/>
    </row>
    <row r="253" spans="1:9" ht="13" hidden="1" x14ac:dyDescent="0.3">
      <c r="A253">
        <f t="shared" si="16"/>
        <v>14</v>
      </c>
      <c r="B253" s="45" t="s">
        <v>333</v>
      </c>
      <c r="C253" s="39" t="s">
        <v>334</v>
      </c>
      <c r="D253" s="41">
        <v>100000000</v>
      </c>
      <c r="E253" s="41">
        <v>86843791</v>
      </c>
      <c r="F253" s="41">
        <v>4639992</v>
      </c>
      <c r="G253" s="44">
        <f t="shared" si="15"/>
        <v>82203799</v>
      </c>
      <c r="H253" s="42">
        <f t="shared" si="13"/>
        <v>5.3429173767874781E-2</v>
      </c>
      <c r="I253" s="10"/>
    </row>
    <row r="254" spans="1:9" ht="13" hidden="1" x14ac:dyDescent="0.3">
      <c r="A254">
        <f t="shared" si="16"/>
        <v>10</v>
      </c>
      <c r="B254" s="46" t="s">
        <v>249</v>
      </c>
      <c r="C254" s="33" t="s">
        <v>250</v>
      </c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5"/>
        <v>47125000</v>
      </c>
      <c r="H254" s="37">
        <f t="shared" si="13"/>
        <v>0</v>
      </c>
      <c r="I254" s="10"/>
    </row>
    <row r="255" spans="1:9" ht="13" hidden="1" x14ac:dyDescent="0.3">
      <c r="A255">
        <f t="shared" si="16"/>
        <v>14</v>
      </c>
      <c r="B255" s="45" t="s">
        <v>251</v>
      </c>
      <c r="C255" s="39" t="s">
        <v>252</v>
      </c>
      <c r="D255" s="41">
        <v>47125000</v>
      </c>
      <c r="E255" s="41">
        <v>47125000</v>
      </c>
      <c r="F255" s="41"/>
      <c r="G255" s="44">
        <f t="shared" si="15"/>
        <v>47125000</v>
      </c>
      <c r="H255" s="42">
        <f t="shared" si="13"/>
        <v>0</v>
      </c>
      <c r="I255" s="10"/>
    </row>
    <row r="256" spans="1:9" ht="13" hidden="1" x14ac:dyDescent="0.3">
      <c r="A256">
        <f t="shared" si="16"/>
        <v>10</v>
      </c>
      <c r="B256" s="46" t="s">
        <v>253</v>
      </c>
      <c r="C256" s="33" t="s">
        <v>254</v>
      </c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5"/>
        <v>21492200</v>
      </c>
      <c r="H256" s="37">
        <f t="shared" si="13"/>
        <v>0.83115854702801895</v>
      </c>
      <c r="I256" s="10"/>
    </row>
    <row r="257" spans="1:9" ht="13" hidden="1" x14ac:dyDescent="0.3">
      <c r="A257">
        <f t="shared" si="16"/>
        <v>14</v>
      </c>
      <c r="B257" s="45" t="s">
        <v>255</v>
      </c>
      <c r="C257" s="39" t="s">
        <v>256</v>
      </c>
      <c r="D257" s="41">
        <v>127292200</v>
      </c>
      <c r="E257" s="41">
        <v>127292200</v>
      </c>
      <c r="F257" s="49">
        <v>105800000</v>
      </c>
      <c r="G257" s="44">
        <f t="shared" si="15"/>
        <v>21492200</v>
      </c>
      <c r="H257" s="42">
        <f t="shared" si="13"/>
        <v>0.83115854702801895</v>
      </c>
      <c r="I257" s="10"/>
    </row>
    <row r="258" spans="1:9" ht="13" hidden="1" x14ac:dyDescent="0.3">
      <c r="A258">
        <f t="shared" si="16"/>
        <v>14</v>
      </c>
      <c r="B258" s="45" t="s">
        <v>484</v>
      </c>
      <c r="C258" s="39" t="s">
        <v>256</v>
      </c>
      <c r="D258" s="41"/>
      <c r="E258" s="41"/>
      <c r="F258" s="41"/>
      <c r="G258" s="44">
        <f t="shared" si="15"/>
        <v>0</v>
      </c>
      <c r="H258" s="42">
        <v>0</v>
      </c>
      <c r="I258" s="10"/>
    </row>
    <row r="259" spans="1:9" ht="13" hidden="1" x14ac:dyDescent="0.3">
      <c r="A259">
        <f t="shared" si="16"/>
        <v>10</v>
      </c>
      <c r="B259" s="46" t="s">
        <v>257</v>
      </c>
      <c r="C259" s="33" t="s">
        <v>258</v>
      </c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5"/>
        <v>87457800</v>
      </c>
      <c r="H259" s="37">
        <f t="shared" si="13"/>
        <v>0.37384786110613927</v>
      </c>
      <c r="I259" s="10"/>
    </row>
    <row r="260" spans="1:9" ht="13" hidden="1" x14ac:dyDescent="0.3">
      <c r="A260">
        <f t="shared" si="16"/>
        <v>14</v>
      </c>
      <c r="B260" s="45" t="s">
        <v>394</v>
      </c>
      <c r="C260" s="39" t="s">
        <v>396</v>
      </c>
      <c r="D260" s="41"/>
      <c r="E260" s="41"/>
      <c r="F260" s="41"/>
      <c r="G260" s="44">
        <f t="shared" si="15"/>
        <v>0</v>
      </c>
      <c r="H260" s="42">
        <v>0</v>
      </c>
      <c r="I260" s="10"/>
    </row>
    <row r="261" spans="1:9" ht="13" hidden="1" x14ac:dyDescent="0.3">
      <c r="A261">
        <f t="shared" si="16"/>
        <v>14</v>
      </c>
      <c r="B261" s="45" t="s">
        <v>395</v>
      </c>
      <c r="C261" s="39" t="s">
        <v>397</v>
      </c>
      <c r="D261" s="41"/>
      <c r="E261" s="41"/>
      <c r="F261" s="41"/>
      <c r="G261" s="44">
        <f t="shared" si="15"/>
        <v>0</v>
      </c>
      <c r="H261" s="42">
        <v>0</v>
      </c>
      <c r="I261" s="10"/>
    </row>
    <row r="262" spans="1:9" ht="13" hidden="1" x14ac:dyDescent="0.3">
      <c r="A262">
        <f t="shared" si="16"/>
        <v>14</v>
      </c>
      <c r="B262" s="45" t="s">
        <v>259</v>
      </c>
      <c r="C262" s="39" t="s">
        <v>260</v>
      </c>
      <c r="D262" s="41">
        <v>139675000</v>
      </c>
      <c r="E262" s="41">
        <v>139675000</v>
      </c>
      <c r="F262" s="41">
        <v>52217200</v>
      </c>
      <c r="G262" s="44">
        <f t="shared" si="15"/>
        <v>87457800</v>
      </c>
      <c r="H262" s="42">
        <f t="shared" si="13"/>
        <v>0.37384786110613927</v>
      </c>
      <c r="I262" s="10"/>
    </row>
    <row r="263" spans="1:9" ht="13" hidden="1" x14ac:dyDescent="0.3">
      <c r="A263">
        <f t="shared" si="16"/>
        <v>10</v>
      </c>
      <c r="B263" s="46" t="s">
        <v>261</v>
      </c>
      <c r="C263" s="33" t="s">
        <v>262</v>
      </c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5"/>
        <v>0</v>
      </c>
      <c r="H263" s="37">
        <v>0</v>
      </c>
      <c r="I263" s="10"/>
    </row>
    <row r="264" spans="1:9" ht="13" hidden="1" x14ac:dyDescent="0.3">
      <c r="A264">
        <f t="shared" si="16"/>
        <v>14</v>
      </c>
      <c r="B264" s="45" t="s">
        <v>263</v>
      </c>
      <c r="C264" s="39" t="s">
        <v>264</v>
      </c>
      <c r="D264" s="41"/>
      <c r="E264" s="41"/>
      <c r="F264" s="41"/>
      <c r="G264" s="44">
        <f t="shared" si="15"/>
        <v>0</v>
      </c>
      <c r="H264" s="42">
        <v>0</v>
      </c>
      <c r="I264" s="10"/>
    </row>
    <row r="265" spans="1:9" ht="13" hidden="1" x14ac:dyDescent="0.3">
      <c r="A265">
        <f t="shared" si="16"/>
        <v>8</v>
      </c>
      <c r="B265" s="46" t="s">
        <v>265</v>
      </c>
      <c r="C265" s="33" t="s">
        <v>266</v>
      </c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5"/>
        <v>308650014</v>
      </c>
      <c r="H265" s="37">
        <f t="shared" si="13"/>
        <v>0.30452903560162237</v>
      </c>
      <c r="I265" s="10"/>
    </row>
    <row r="266" spans="1:9" ht="13" hidden="1" x14ac:dyDescent="0.3">
      <c r="A266">
        <f t="shared" si="16"/>
        <v>12</v>
      </c>
      <c r="B266" s="45" t="s">
        <v>267</v>
      </c>
      <c r="C266" s="39" t="s">
        <v>266</v>
      </c>
      <c r="D266" s="41">
        <v>443800000</v>
      </c>
      <c r="E266" s="41">
        <v>443800000</v>
      </c>
      <c r="F266" s="41">
        <v>135149986</v>
      </c>
      <c r="G266" s="44">
        <f t="shared" si="15"/>
        <v>308650014</v>
      </c>
      <c r="H266" s="42">
        <f t="shared" si="13"/>
        <v>0.30452903560162237</v>
      </c>
      <c r="I266" s="10"/>
    </row>
    <row r="267" spans="1:9" ht="13" hidden="1" x14ac:dyDescent="0.3">
      <c r="A267">
        <f t="shared" ref="A267:A292" si="17">LEN(B267)</f>
        <v>8</v>
      </c>
      <c r="B267" s="46" t="s">
        <v>335</v>
      </c>
      <c r="C267" s="33" t="s">
        <v>336</v>
      </c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5"/>
        <v>600000000</v>
      </c>
      <c r="H267" s="42">
        <f t="shared" si="13"/>
        <v>0</v>
      </c>
      <c r="I267" s="10"/>
    </row>
    <row r="268" spans="1:9" ht="13" hidden="1" x14ac:dyDescent="0.3">
      <c r="A268">
        <f t="shared" si="17"/>
        <v>14</v>
      </c>
      <c r="B268" s="45" t="s">
        <v>337</v>
      </c>
      <c r="C268" s="39" t="s">
        <v>336</v>
      </c>
      <c r="D268" s="41">
        <v>600000000</v>
      </c>
      <c r="E268" s="41">
        <v>600000000</v>
      </c>
      <c r="F268" s="41"/>
      <c r="G268" s="44">
        <f t="shared" si="15"/>
        <v>600000000</v>
      </c>
      <c r="H268" s="42">
        <f t="shared" si="13"/>
        <v>0</v>
      </c>
      <c r="I268" s="10"/>
    </row>
    <row r="269" spans="1:9" ht="13" x14ac:dyDescent="0.3">
      <c r="A269">
        <f t="shared" si="17"/>
        <v>2</v>
      </c>
      <c r="B269" s="46" t="s">
        <v>268</v>
      </c>
      <c r="C269" s="33" t="s">
        <v>285</v>
      </c>
      <c r="D269" s="36">
        <f>+D270</f>
        <v>253849313</v>
      </c>
      <c r="E269" s="36">
        <f>+E270</f>
        <v>232504413</v>
      </c>
      <c r="F269" s="36">
        <f>+F270</f>
        <v>80364900</v>
      </c>
      <c r="G269" s="43">
        <f t="shared" si="15"/>
        <v>152139513</v>
      </c>
      <c r="H269" s="37">
        <f t="shared" si="13"/>
        <v>0.3456489232314055</v>
      </c>
      <c r="I269" s="10"/>
    </row>
    <row r="270" spans="1:9" ht="13" x14ac:dyDescent="0.3">
      <c r="A270">
        <f t="shared" si="17"/>
        <v>4</v>
      </c>
      <c r="B270" s="46" t="s">
        <v>269</v>
      </c>
      <c r="C270" s="33" t="s">
        <v>285</v>
      </c>
      <c r="D270" s="36">
        <f>+D271+D282</f>
        <v>253849313</v>
      </c>
      <c r="E270" s="36">
        <f>+E271+E282</f>
        <v>232504413</v>
      </c>
      <c r="F270" s="36">
        <f>+F271+F282</f>
        <v>80364900</v>
      </c>
      <c r="G270" s="43">
        <f t="shared" si="15"/>
        <v>152139513</v>
      </c>
      <c r="H270" s="37">
        <f t="shared" ref="H270:H290" si="18">+F270/E270</f>
        <v>0.3456489232314055</v>
      </c>
      <c r="I270" s="10"/>
    </row>
    <row r="271" spans="1:9" ht="13" x14ac:dyDescent="0.3">
      <c r="A271">
        <f t="shared" si="17"/>
        <v>6</v>
      </c>
      <c r="B271" s="46" t="s">
        <v>270</v>
      </c>
      <c r="C271" s="33" t="s">
        <v>61</v>
      </c>
      <c r="D271" s="36">
        <f>SUM(D272:D281)</f>
        <v>160973313</v>
      </c>
      <c r="E271" s="36">
        <v>134352600</v>
      </c>
      <c r="F271" s="36">
        <f>SUM(F272:F281)</f>
        <v>11392500</v>
      </c>
      <c r="G271" s="43">
        <f t="shared" si="15"/>
        <v>122960100</v>
      </c>
      <c r="H271" s="37">
        <f t="shared" si="18"/>
        <v>8.4795530566583746E-2</v>
      </c>
      <c r="I271" s="10"/>
    </row>
    <row r="272" spans="1:9" ht="13" hidden="1" x14ac:dyDescent="0.3">
      <c r="A272">
        <f t="shared" si="17"/>
        <v>14</v>
      </c>
      <c r="B272" s="45" t="s">
        <v>271</v>
      </c>
      <c r="C272" s="39" t="s">
        <v>67</v>
      </c>
      <c r="D272" s="41">
        <v>32550000</v>
      </c>
      <c r="E272" s="41">
        <v>32550000</v>
      </c>
      <c r="F272" s="41"/>
      <c r="G272" s="44">
        <f t="shared" si="15"/>
        <v>32550000</v>
      </c>
      <c r="H272" s="42">
        <f t="shared" si="18"/>
        <v>0</v>
      </c>
      <c r="I272" s="10"/>
    </row>
    <row r="273" spans="1:9" ht="13" hidden="1" x14ac:dyDescent="0.3">
      <c r="A273">
        <f t="shared" si="17"/>
        <v>14</v>
      </c>
      <c r="B273" s="45" t="s">
        <v>272</v>
      </c>
      <c r="C273" s="39" t="s">
        <v>85</v>
      </c>
      <c r="D273" s="41">
        <v>11392500</v>
      </c>
      <c r="E273" s="41">
        <v>11392500</v>
      </c>
      <c r="F273" s="41">
        <v>11392500</v>
      </c>
      <c r="G273" s="44">
        <f t="shared" si="15"/>
        <v>0</v>
      </c>
      <c r="H273" s="42">
        <f t="shared" si="18"/>
        <v>1</v>
      </c>
      <c r="I273" s="10"/>
    </row>
    <row r="274" spans="1:9" ht="13" hidden="1" x14ac:dyDescent="0.3">
      <c r="A274">
        <f t="shared" si="17"/>
        <v>14</v>
      </c>
      <c r="B274" s="45" t="s">
        <v>273</v>
      </c>
      <c r="C274" s="39" t="s">
        <v>286</v>
      </c>
      <c r="D274" s="41">
        <v>86800000</v>
      </c>
      <c r="E274" s="41">
        <v>86800000</v>
      </c>
      <c r="F274" s="41"/>
      <c r="G274" s="44">
        <f t="shared" si="15"/>
        <v>86800000</v>
      </c>
      <c r="H274" s="42">
        <f t="shared" si="18"/>
        <v>0</v>
      </c>
      <c r="I274" s="10"/>
    </row>
    <row r="275" spans="1:9" ht="13" hidden="1" x14ac:dyDescent="0.3">
      <c r="A275">
        <f t="shared" si="17"/>
        <v>14</v>
      </c>
      <c r="B275" s="45" t="s">
        <v>274</v>
      </c>
      <c r="C275" s="39" t="s">
        <v>93</v>
      </c>
      <c r="D275" s="41">
        <v>1085000</v>
      </c>
      <c r="E275" s="41">
        <v>1085000</v>
      </c>
      <c r="F275" s="41"/>
      <c r="G275" s="44">
        <f t="shared" si="15"/>
        <v>1085000</v>
      </c>
      <c r="H275" s="42">
        <f t="shared" si="18"/>
        <v>0</v>
      </c>
      <c r="I275" s="10"/>
    </row>
    <row r="276" spans="1:9" ht="13" hidden="1" x14ac:dyDescent="0.3">
      <c r="A276">
        <f t="shared" si="17"/>
        <v>14</v>
      </c>
      <c r="B276" s="45" t="s">
        <v>275</v>
      </c>
      <c r="C276" s="39" t="s">
        <v>101</v>
      </c>
      <c r="D276" s="41">
        <v>3797500</v>
      </c>
      <c r="E276" s="41">
        <v>3797500</v>
      </c>
      <c r="F276" s="41"/>
      <c r="G276" s="44">
        <f t="shared" si="15"/>
        <v>3797500</v>
      </c>
      <c r="H276" s="42">
        <f t="shared" si="18"/>
        <v>0</v>
      </c>
      <c r="I276" s="10"/>
    </row>
    <row r="277" spans="1:9" ht="13" hidden="1" x14ac:dyDescent="0.3">
      <c r="A277">
        <f t="shared" si="17"/>
        <v>14</v>
      </c>
      <c r="B277" s="45" t="s">
        <v>276</v>
      </c>
      <c r="C277" s="39" t="s">
        <v>287</v>
      </c>
      <c r="D277" s="41">
        <v>2712500</v>
      </c>
      <c r="E277" s="41">
        <v>2712500</v>
      </c>
      <c r="F277" s="41"/>
      <c r="G277" s="44">
        <f t="shared" si="15"/>
        <v>2712500</v>
      </c>
      <c r="H277" s="42">
        <f t="shared" si="18"/>
        <v>0</v>
      </c>
      <c r="I277" s="10"/>
    </row>
    <row r="278" spans="1:9" ht="13" hidden="1" x14ac:dyDescent="0.3">
      <c r="A278">
        <f t="shared" si="17"/>
        <v>14</v>
      </c>
      <c r="B278" s="45" t="s">
        <v>277</v>
      </c>
      <c r="C278" s="39" t="s">
        <v>117</v>
      </c>
      <c r="D278" s="41">
        <v>3255000</v>
      </c>
      <c r="E278" s="41">
        <v>3255000</v>
      </c>
      <c r="F278" s="41"/>
      <c r="G278" s="44">
        <f t="shared" si="15"/>
        <v>3255000</v>
      </c>
      <c r="H278" s="42">
        <v>0</v>
      </c>
      <c r="I278" s="10"/>
    </row>
    <row r="279" spans="1:9" ht="13" hidden="1" x14ac:dyDescent="0.3">
      <c r="A279">
        <f t="shared" si="17"/>
        <v>14</v>
      </c>
      <c r="B279" s="45" t="s">
        <v>278</v>
      </c>
      <c r="C279" s="39" t="s">
        <v>120</v>
      </c>
      <c r="D279" s="41">
        <v>6510000</v>
      </c>
      <c r="E279" s="41">
        <v>6510000</v>
      </c>
      <c r="F279" s="41"/>
      <c r="G279" s="44">
        <f t="shared" si="15"/>
        <v>6510000</v>
      </c>
      <c r="H279" s="42">
        <f t="shared" si="18"/>
        <v>0</v>
      </c>
      <c r="I279" s="10"/>
    </row>
    <row r="280" spans="1:9" ht="13" hidden="1" x14ac:dyDescent="0.3">
      <c r="A280">
        <f t="shared" si="17"/>
        <v>14</v>
      </c>
      <c r="B280" s="45" t="s">
        <v>279</v>
      </c>
      <c r="C280" s="39" t="s">
        <v>136</v>
      </c>
      <c r="D280" s="41">
        <v>7595000</v>
      </c>
      <c r="E280" s="41">
        <v>7595000</v>
      </c>
      <c r="F280" s="41"/>
      <c r="G280" s="44">
        <f t="shared" si="15"/>
        <v>7595000</v>
      </c>
      <c r="H280" s="42">
        <f t="shared" si="18"/>
        <v>0</v>
      </c>
      <c r="I280" s="10"/>
    </row>
    <row r="281" spans="1:9" ht="13" hidden="1" x14ac:dyDescent="0.3">
      <c r="A281">
        <f t="shared" si="17"/>
        <v>14</v>
      </c>
      <c r="B281" s="45" t="s">
        <v>280</v>
      </c>
      <c r="C281" s="39" t="s">
        <v>160</v>
      </c>
      <c r="D281" s="41">
        <v>5275813</v>
      </c>
      <c r="E281" s="41">
        <v>5275813</v>
      </c>
      <c r="F281" s="41"/>
      <c r="G281" s="44">
        <f t="shared" si="15"/>
        <v>5275813</v>
      </c>
      <c r="H281" s="42">
        <f t="shared" si="18"/>
        <v>0</v>
      </c>
      <c r="I281" s="10"/>
    </row>
    <row r="282" spans="1:9" ht="13" x14ac:dyDescent="0.3">
      <c r="A282">
        <f t="shared" si="17"/>
        <v>6</v>
      </c>
      <c r="B282" s="46" t="s">
        <v>281</v>
      </c>
      <c r="C282" s="33" t="s">
        <v>138</v>
      </c>
      <c r="D282" s="36">
        <f>SUM(D283:D285)</f>
        <v>92876000</v>
      </c>
      <c r="E282" s="36">
        <v>98151813</v>
      </c>
      <c r="F282" s="36">
        <v>68972400</v>
      </c>
      <c r="G282" s="43">
        <f t="shared" si="15"/>
        <v>29179413</v>
      </c>
      <c r="H282" s="37">
        <f t="shared" si="18"/>
        <v>0.70271142113289342</v>
      </c>
      <c r="I282" s="10"/>
    </row>
    <row r="283" spans="1:9" ht="13" hidden="1" x14ac:dyDescent="0.3">
      <c r="A283">
        <f t="shared" si="17"/>
        <v>14</v>
      </c>
      <c r="B283" s="45" t="s">
        <v>282</v>
      </c>
      <c r="C283" s="39" t="s">
        <v>226</v>
      </c>
      <c r="D283" s="41">
        <v>83111000</v>
      </c>
      <c r="E283" s="41">
        <v>83111000</v>
      </c>
      <c r="F283" s="41"/>
      <c r="G283" s="44">
        <f t="shared" si="15"/>
        <v>83111000</v>
      </c>
      <c r="H283" s="42">
        <f t="shared" si="18"/>
        <v>0</v>
      </c>
      <c r="I283" s="10"/>
    </row>
    <row r="284" spans="1:9" ht="13" hidden="1" x14ac:dyDescent="0.3">
      <c r="A284">
        <f t="shared" si="17"/>
        <v>16</v>
      </c>
      <c r="B284" s="45" t="s">
        <v>283</v>
      </c>
      <c r="C284" s="39" t="s">
        <v>236</v>
      </c>
      <c r="D284" s="41">
        <v>4340000</v>
      </c>
      <c r="E284" s="41">
        <v>4340000</v>
      </c>
      <c r="F284" s="41"/>
      <c r="G284" s="44">
        <f t="shared" si="15"/>
        <v>4340000</v>
      </c>
      <c r="H284" s="42">
        <f t="shared" si="18"/>
        <v>0</v>
      </c>
      <c r="I284" s="10"/>
    </row>
    <row r="285" spans="1:9" ht="13" hidden="1" x14ac:dyDescent="0.3">
      <c r="A285">
        <f t="shared" si="17"/>
        <v>16</v>
      </c>
      <c r="B285" s="45" t="s">
        <v>284</v>
      </c>
      <c r="C285" s="39" t="s">
        <v>238</v>
      </c>
      <c r="D285" s="41">
        <v>5425000</v>
      </c>
      <c r="E285" s="41">
        <v>5425000</v>
      </c>
      <c r="F285" s="41"/>
      <c r="G285" s="44">
        <f t="shared" si="15"/>
        <v>5425000</v>
      </c>
      <c r="H285" s="42">
        <f t="shared" si="18"/>
        <v>0</v>
      </c>
      <c r="I285" s="10"/>
    </row>
    <row r="286" spans="1:9" ht="13" x14ac:dyDescent="0.3">
      <c r="A286">
        <f t="shared" si="17"/>
        <v>2</v>
      </c>
      <c r="B286" s="46">
        <v>24</v>
      </c>
      <c r="C286" s="33" t="s">
        <v>288</v>
      </c>
      <c r="D286" s="36">
        <f>+D287+D291</f>
        <v>3715137598</v>
      </c>
      <c r="E286" s="36">
        <f>+E287+E291</f>
        <v>8207850024</v>
      </c>
      <c r="F286" s="36">
        <f>+F287+F291</f>
        <v>2806076367</v>
      </c>
      <c r="G286" s="43">
        <f t="shared" si="15"/>
        <v>5401773657</v>
      </c>
      <c r="H286" s="37">
        <f t="shared" si="18"/>
        <v>0.3418771491675589</v>
      </c>
      <c r="I286" s="10"/>
    </row>
    <row r="287" spans="1:9" ht="13" x14ac:dyDescent="0.3">
      <c r="A287">
        <f t="shared" si="17"/>
        <v>4</v>
      </c>
      <c r="B287" s="46">
        <v>2402</v>
      </c>
      <c r="C287" s="33" t="s">
        <v>27</v>
      </c>
      <c r="D287" s="36">
        <f t="shared" ref="D287:F289" si="19">+D288</f>
        <v>3715137598</v>
      </c>
      <c r="E287" s="36">
        <f t="shared" si="19"/>
        <v>8207850024</v>
      </c>
      <c r="F287" s="36">
        <f t="shared" si="19"/>
        <v>2806076367</v>
      </c>
      <c r="G287" s="43">
        <f t="shared" si="15"/>
        <v>5401773657</v>
      </c>
      <c r="H287" s="37">
        <f t="shared" si="18"/>
        <v>0.3418771491675589</v>
      </c>
      <c r="I287" s="10"/>
    </row>
    <row r="288" spans="1:9" ht="13" x14ac:dyDescent="0.3">
      <c r="A288">
        <f t="shared" si="17"/>
        <v>6</v>
      </c>
      <c r="B288" s="46">
        <v>240201</v>
      </c>
      <c r="C288" s="33" t="s">
        <v>29</v>
      </c>
      <c r="D288" s="36">
        <f t="shared" si="19"/>
        <v>3715137598</v>
      </c>
      <c r="E288" s="36">
        <v>8207850024</v>
      </c>
      <c r="F288" s="36">
        <v>2806076367</v>
      </c>
      <c r="G288" s="43">
        <f t="shared" si="15"/>
        <v>5401773657</v>
      </c>
      <c r="H288" s="37">
        <f t="shared" si="18"/>
        <v>0.3418771491675589</v>
      </c>
      <c r="I288" s="10"/>
    </row>
    <row r="289" spans="1:11" ht="13" hidden="1" x14ac:dyDescent="0.3">
      <c r="A289">
        <f t="shared" si="17"/>
        <v>8</v>
      </c>
      <c r="B289" s="46">
        <v>24020101</v>
      </c>
      <c r="C289" s="33" t="s">
        <v>31</v>
      </c>
      <c r="D289" s="36">
        <f t="shared" si="19"/>
        <v>3715137598</v>
      </c>
      <c r="E289" s="36">
        <f t="shared" si="19"/>
        <v>6896536749</v>
      </c>
      <c r="F289" s="36">
        <f t="shared" si="19"/>
        <v>1866645753</v>
      </c>
      <c r="G289" s="43">
        <f t="shared" si="15"/>
        <v>5029890996</v>
      </c>
      <c r="H289" s="37">
        <f t="shared" si="18"/>
        <v>0.27066422190393813</v>
      </c>
      <c r="I289" s="10"/>
    </row>
    <row r="290" spans="1:11" ht="13" hidden="1" x14ac:dyDescent="0.3">
      <c r="A290">
        <f t="shared" si="17"/>
        <v>10</v>
      </c>
      <c r="B290" s="45">
        <v>2402010101</v>
      </c>
      <c r="C290" s="39" t="s">
        <v>33</v>
      </c>
      <c r="D290" s="41">
        <v>3715137598</v>
      </c>
      <c r="E290" s="41">
        <v>6896536749</v>
      </c>
      <c r="F290" s="41">
        <v>1866645753</v>
      </c>
      <c r="G290" s="44">
        <f t="shared" si="15"/>
        <v>5029890996</v>
      </c>
      <c r="H290" s="42">
        <f t="shared" si="18"/>
        <v>0.27066422190393813</v>
      </c>
      <c r="I290" s="10"/>
      <c r="J290" s="60">
        <f>+D290-E290</f>
        <v>-3181399151</v>
      </c>
      <c r="K290" t="s">
        <v>516</v>
      </c>
    </row>
    <row r="291" spans="1:11" ht="13" x14ac:dyDescent="0.3">
      <c r="A291">
        <f t="shared" si="17"/>
        <v>6</v>
      </c>
      <c r="B291" s="46">
        <v>240202</v>
      </c>
      <c r="C291" s="33" t="s">
        <v>59</v>
      </c>
      <c r="D291" s="36">
        <f>+D292</f>
        <v>0</v>
      </c>
      <c r="E291" s="36">
        <f>+E292</f>
        <v>0</v>
      </c>
      <c r="F291" s="36">
        <f>+F292</f>
        <v>0</v>
      </c>
      <c r="G291" s="43">
        <f t="shared" si="15"/>
        <v>0</v>
      </c>
      <c r="H291" s="37">
        <v>0</v>
      </c>
      <c r="I291" s="10"/>
      <c r="J291" s="48"/>
    </row>
    <row r="292" spans="1:11" ht="13" hidden="1" x14ac:dyDescent="0.3">
      <c r="A292">
        <f t="shared" si="17"/>
        <v>8</v>
      </c>
      <c r="B292" s="45">
        <v>24020202</v>
      </c>
      <c r="C292" s="39" t="s">
        <v>138</v>
      </c>
      <c r="D292" s="41"/>
      <c r="E292" s="41"/>
      <c r="F292" s="41"/>
      <c r="G292" s="44">
        <f t="shared" si="15"/>
        <v>0</v>
      </c>
      <c r="H292" s="42">
        <v>0</v>
      </c>
      <c r="I292" s="10"/>
    </row>
    <row r="293" spans="1:11" ht="10.5" customHeight="1" x14ac:dyDescent="0.25">
      <c r="B293" s="58"/>
      <c r="C293" s="11"/>
      <c r="D293" s="11"/>
      <c r="E293" s="11"/>
      <c r="F293" s="11"/>
      <c r="G293" s="11"/>
      <c r="H293" s="11"/>
      <c r="I293" s="10"/>
    </row>
    <row r="294" spans="1:11" ht="12.75" customHeight="1" x14ac:dyDescent="0.25">
      <c r="B294" s="58" t="s">
        <v>21</v>
      </c>
      <c r="C294" s="12" t="s">
        <v>22</v>
      </c>
      <c r="D294" s="11"/>
      <c r="E294" s="11"/>
      <c r="F294" s="11"/>
      <c r="G294" s="11"/>
      <c r="H294" s="11"/>
      <c r="I294" s="10"/>
    </row>
    <row r="295" spans="1:11" ht="12.5" x14ac:dyDescent="0.25">
      <c r="B295" s="58"/>
      <c r="C295" s="11" t="s">
        <v>23</v>
      </c>
      <c r="D295" s="11"/>
      <c r="E295" s="11"/>
      <c r="F295" s="11"/>
      <c r="G295" s="11"/>
      <c r="H295" s="11"/>
      <c r="I295" s="10"/>
    </row>
    <row r="296" spans="1:11" ht="12.75" customHeight="1" x14ac:dyDescent="0.25">
      <c r="B296" s="58"/>
      <c r="C296" s="11"/>
      <c r="D296" s="11"/>
      <c r="E296" s="11"/>
      <c r="F296" s="11"/>
      <c r="G296" s="11"/>
      <c r="H296" s="11"/>
      <c r="I296" s="10"/>
    </row>
    <row r="297" spans="1:11" ht="39" customHeight="1" x14ac:dyDescent="0.25">
      <c r="B297" s="70" t="s">
        <v>24</v>
      </c>
      <c r="C297" s="71"/>
      <c r="D297" s="71"/>
      <c r="E297" s="71"/>
      <c r="F297" s="71"/>
      <c r="G297" s="71"/>
      <c r="H297" s="71"/>
      <c r="I297" s="10"/>
    </row>
    <row r="298" spans="1:11" ht="12.75" customHeight="1" x14ac:dyDescent="0.25">
      <c r="I298" s="10"/>
    </row>
    <row r="299" spans="1:11" ht="12.75" customHeight="1" x14ac:dyDescent="0.25">
      <c r="I299" s="10"/>
    </row>
    <row r="300" spans="1:11" ht="12.75" customHeight="1" x14ac:dyDescent="0.25">
      <c r="I300" s="10"/>
    </row>
    <row r="301" spans="1:11" ht="12.75" customHeight="1" x14ac:dyDescent="0.25">
      <c r="I301" s="10"/>
    </row>
    <row r="302" spans="1:11" ht="12.75" customHeight="1" x14ac:dyDescent="0.25">
      <c r="I302" s="10"/>
    </row>
    <row r="303" spans="1:11" ht="12.75" customHeight="1" x14ac:dyDescent="0.25">
      <c r="I303" s="10"/>
    </row>
    <row r="304" spans="1:11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</sheetData>
  <autoFilter ref="A9:H292">
    <filterColumn colId="0">
      <filters>
        <filter val="1"/>
        <filter val="2"/>
        <filter val="4"/>
        <filter val="6"/>
      </filters>
    </filterColumn>
  </autoFilter>
  <mergeCells count="7">
    <mergeCell ref="B297:H297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1"/>
  <sheetViews>
    <sheetView tabSelected="1" workbookViewId="0">
      <selection activeCell="F302" sqref="F302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5"/>
      <c r="B1" s="74" t="s">
        <v>0</v>
      </c>
      <c r="C1" s="75"/>
      <c r="D1" s="75"/>
      <c r="E1" s="75"/>
      <c r="F1" s="75"/>
      <c r="G1" s="75"/>
      <c r="I1" s="76"/>
      <c r="J1" s="7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6"/>
      <c r="B2" s="74" t="s">
        <v>1</v>
      </c>
      <c r="C2" s="75"/>
      <c r="D2" s="75"/>
      <c r="E2" s="75"/>
      <c r="F2" s="75"/>
      <c r="G2" s="75"/>
      <c r="I2" s="78"/>
      <c r="J2" s="7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86"/>
      <c r="B3" s="82" t="s">
        <v>2</v>
      </c>
      <c r="C3" s="73"/>
      <c r="D3" s="73"/>
      <c r="E3" s="73"/>
      <c r="F3" s="73"/>
      <c r="G3" s="73"/>
      <c r="I3" s="80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3" t="s">
        <v>6</v>
      </c>
      <c r="F4" s="84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53" t="s">
        <v>521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7" t="s">
        <v>11</v>
      </c>
      <c r="B8" s="68" t="s">
        <v>12</v>
      </c>
      <c r="C8" s="68"/>
      <c r="D8" s="17" t="s">
        <v>13</v>
      </c>
      <c r="E8" s="17" t="s">
        <v>13</v>
      </c>
      <c r="F8" s="17" t="s">
        <v>14</v>
      </c>
      <c r="G8" s="69" t="s">
        <v>15</v>
      </c>
      <c r="H8" s="69"/>
      <c r="I8" s="17" t="s">
        <v>16</v>
      </c>
      <c r="J8" s="10"/>
    </row>
    <row r="9" spans="1:26" ht="12.75" customHeight="1" x14ac:dyDescent="0.25">
      <c r="A9" s="87"/>
      <c r="B9" s="68"/>
      <c r="C9" s="68"/>
      <c r="D9" s="17" t="s">
        <v>17</v>
      </c>
      <c r="E9" s="17" t="s">
        <v>18</v>
      </c>
      <c r="F9" s="17" t="s">
        <v>19</v>
      </c>
      <c r="G9" s="69"/>
      <c r="H9" s="69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+D11+D280+D297</f>
        <v>22174664808</v>
      </c>
      <c r="E10" s="36">
        <f>+E11+E280+E297</f>
        <v>32733761661</v>
      </c>
      <c r="F10" s="36">
        <f>+F11+F280+F297</f>
        <v>15905582800</v>
      </c>
      <c r="G10" s="36">
        <f>+E10-F10</f>
        <v>16828178861</v>
      </c>
      <c r="H10" s="35"/>
      <c r="I10" s="37">
        <f>+F10/E10</f>
        <v>0.48590757654811167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+D12+D34</f>
        <v>18205677897</v>
      </c>
      <c r="E11" s="36">
        <f>+E12+E34</f>
        <v>24293407224</v>
      </c>
      <c r="F11" s="36">
        <f>+F12+F34</f>
        <v>14027544547</v>
      </c>
      <c r="G11" s="36">
        <f t="shared" ref="G11:G31" si="0">+E11-F11</f>
        <v>10265862677</v>
      </c>
      <c r="H11" s="38"/>
      <c r="I11" s="37">
        <f t="shared" ref="I11:I130" si="1">+F11/E11</f>
        <v>0.57742186666767248</v>
      </c>
      <c r="J11" s="10"/>
      <c r="K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528002078</v>
      </c>
      <c r="F12" s="36">
        <f>+F13</f>
        <v>0</v>
      </c>
      <c r="G12" s="36">
        <f t="shared" si="0"/>
        <v>528002078</v>
      </c>
      <c r="H12" s="38"/>
      <c r="I12" s="37">
        <f t="shared" si="1"/>
        <v>0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+D14+D15+D20</f>
        <v>91359178</v>
      </c>
      <c r="E13" s="36">
        <f>+E14+E15+E20</f>
        <v>528002078</v>
      </c>
      <c r="F13" s="36">
        <f>+F14+F15+F20</f>
        <v>0</v>
      </c>
      <c r="G13" s="36">
        <f t="shared" si="0"/>
        <v>528002078</v>
      </c>
      <c r="H13" s="38"/>
      <c r="I13" s="37">
        <f t="shared" si="1"/>
        <v>0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>
        <v>21344900</v>
      </c>
      <c r="F14" s="41"/>
      <c r="G14" s="41">
        <f t="shared" si="0"/>
        <v>21344900</v>
      </c>
      <c r="H14" s="40"/>
      <c r="I14" s="42">
        <v>0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65266148</v>
      </c>
      <c r="F15" s="36">
        <f t="shared" si="2"/>
        <v>0</v>
      </c>
      <c r="G15" s="36">
        <f t="shared" si="0"/>
        <v>65266148</v>
      </c>
      <c r="H15" s="36">
        <f t="shared" ref="H15" si="3">+H16</f>
        <v>0</v>
      </c>
      <c r="I15" s="37">
        <v>0</v>
      </c>
      <c r="J15" s="10"/>
    </row>
    <row r="16" spans="1:26" ht="13" x14ac:dyDescent="0.3">
      <c r="A16" s="46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65266148</v>
      </c>
      <c r="F16" s="36">
        <f t="shared" si="2"/>
        <v>0</v>
      </c>
      <c r="G16" s="36">
        <f t="shared" si="0"/>
        <v>65266148</v>
      </c>
      <c r="H16" s="38"/>
      <c r="I16" s="37">
        <v>0</v>
      </c>
      <c r="J16" s="10"/>
    </row>
    <row r="17" spans="1:10" ht="13" x14ac:dyDescent="0.3">
      <c r="A17" s="46" t="s">
        <v>38</v>
      </c>
      <c r="B17" s="33" t="s">
        <v>39</v>
      </c>
      <c r="C17" s="38"/>
      <c r="D17" s="36">
        <f>SUM(D18:D19)</f>
        <v>11846030</v>
      </c>
      <c r="E17" s="36">
        <f t="shared" ref="E17:F17" si="4">SUM(E18:E19)</f>
        <v>65266148</v>
      </c>
      <c r="F17" s="36">
        <f t="shared" si="4"/>
        <v>0</v>
      </c>
      <c r="G17" s="36">
        <f t="shared" si="0"/>
        <v>65266148</v>
      </c>
      <c r="H17" s="38"/>
      <c r="I17" s="37">
        <v>0</v>
      </c>
      <c r="J17" s="10"/>
    </row>
    <row r="18" spans="1:10" ht="13" x14ac:dyDescent="0.3">
      <c r="A18" s="45" t="s">
        <v>40</v>
      </c>
      <c r="B18" s="39" t="s">
        <v>41</v>
      </c>
      <c r="C18" s="40"/>
      <c r="D18" s="41">
        <v>11846030</v>
      </c>
      <c r="E18" s="41">
        <v>27266148</v>
      </c>
      <c r="F18" s="41">
        <v>0</v>
      </c>
      <c r="G18" s="41">
        <f t="shared" si="0"/>
        <v>27266148</v>
      </c>
      <c r="H18" s="40"/>
      <c r="I18" s="42">
        <v>0</v>
      </c>
      <c r="J18" s="10"/>
    </row>
    <row r="19" spans="1:10" ht="13" x14ac:dyDescent="0.3">
      <c r="A19" s="45" t="s">
        <v>522</v>
      </c>
      <c r="B19" s="39" t="s">
        <v>489</v>
      </c>
      <c r="C19" s="40"/>
      <c r="D19" s="41">
        <v>0</v>
      </c>
      <c r="E19" s="41">
        <v>38000000</v>
      </c>
      <c r="F19" s="41">
        <v>0</v>
      </c>
      <c r="G19" s="41">
        <f t="shared" si="0"/>
        <v>38000000</v>
      </c>
      <c r="H19" s="40"/>
      <c r="I19" s="42">
        <v>0</v>
      </c>
      <c r="J19" s="10"/>
    </row>
    <row r="20" spans="1:10" ht="13" x14ac:dyDescent="0.3">
      <c r="A20" s="46" t="s">
        <v>42</v>
      </c>
      <c r="B20" s="33" t="s">
        <v>43</v>
      </c>
      <c r="C20" s="38"/>
      <c r="D20" s="36">
        <f>+D21+D25+D29+D27+D32</f>
        <v>79513148</v>
      </c>
      <c r="E20" s="36">
        <f t="shared" ref="E20:G20" si="5">+E21+E25+E29+E27+E32</f>
        <v>441391030</v>
      </c>
      <c r="F20" s="36">
        <f t="shared" si="5"/>
        <v>0</v>
      </c>
      <c r="G20" s="36">
        <f t="shared" si="5"/>
        <v>441391030</v>
      </c>
      <c r="H20" s="38"/>
      <c r="I20" s="37">
        <f>+F20/E20</f>
        <v>0</v>
      </c>
      <c r="J20" s="10"/>
    </row>
    <row r="21" spans="1:10" ht="13" x14ac:dyDescent="0.3">
      <c r="A21" s="46" t="s">
        <v>44</v>
      </c>
      <c r="B21" s="33" t="s">
        <v>45</v>
      </c>
      <c r="C21" s="38"/>
      <c r="D21" s="36">
        <f>SUM(D22:D24)</f>
        <v>14942000</v>
      </c>
      <c r="E21" s="36">
        <f>SUM(E22:E24)</f>
        <v>50240000</v>
      </c>
      <c r="F21" s="36">
        <f>SUM(F22:F24)</f>
        <v>0</v>
      </c>
      <c r="G21" s="36">
        <f>+E21-F21</f>
        <v>50240000</v>
      </c>
      <c r="H21" s="38"/>
      <c r="I21" s="37">
        <v>0</v>
      </c>
      <c r="J21" s="10"/>
    </row>
    <row r="22" spans="1:10" ht="13" x14ac:dyDescent="0.3">
      <c r="A22" s="45" t="s">
        <v>412</v>
      </c>
      <c r="B22" s="39" t="s">
        <v>413</v>
      </c>
      <c r="C22" s="40"/>
      <c r="D22" s="41">
        <v>0</v>
      </c>
      <c r="E22" s="41">
        <v>50240000</v>
      </c>
      <c r="F22" s="41"/>
      <c r="G22" s="41">
        <f t="shared" si="0"/>
        <v>50240000</v>
      </c>
      <c r="H22" s="40"/>
      <c r="I22" s="42">
        <v>0</v>
      </c>
      <c r="J22" s="10"/>
    </row>
    <row r="23" spans="1:10" ht="13" x14ac:dyDescent="0.3">
      <c r="A23" s="45" t="s">
        <v>468</v>
      </c>
      <c r="B23" s="39" t="s">
        <v>467</v>
      </c>
      <c r="C23" s="40"/>
      <c r="D23" s="41">
        <v>0</v>
      </c>
      <c r="E23" s="41">
        <v>0</v>
      </c>
      <c r="F23" s="41">
        <v>0</v>
      </c>
      <c r="G23" s="41">
        <f t="shared" si="0"/>
        <v>0</v>
      </c>
      <c r="H23" s="40"/>
      <c r="I23" s="42">
        <v>0</v>
      </c>
      <c r="J23" s="10"/>
    </row>
    <row r="24" spans="1:10" ht="13" x14ac:dyDescent="0.3">
      <c r="A24" s="45" t="s">
        <v>48</v>
      </c>
      <c r="B24" s="39" t="s">
        <v>49</v>
      </c>
      <c r="C24" s="40"/>
      <c r="D24" s="41">
        <v>14942000</v>
      </c>
      <c r="E24" s="41">
        <v>0</v>
      </c>
      <c r="F24" s="41"/>
      <c r="G24" s="41">
        <f t="shared" si="0"/>
        <v>0</v>
      </c>
      <c r="H24" s="40"/>
      <c r="I24" s="42">
        <v>0</v>
      </c>
      <c r="J24" s="10"/>
    </row>
    <row r="25" spans="1:10" ht="13" x14ac:dyDescent="0.3">
      <c r="A25" s="46" t="s">
        <v>50</v>
      </c>
      <c r="B25" s="33" t="s">
        <v>51</v>
      </c>
      <c r="C25" s="38"/>
      <c r="D25" s="36">
        <f>SUM(D26:D26)</f>
        <v>58815765</v>
      </c>
      <c r="E25" s="36">
        <f>SUM(E26:E26)</f>
        <v>43395647</v>
      </c>
      <c r="F25" s="36">
        <f>SUM(F26:F26)</f>
        <v>0</v>
      </c>
      <c r="G25" s="36">
        <f>SUM(G26:G26)</f>
        <v>43395647</v>
      </c>
      <c r="H25" s="38"/>
      <c r="I25" s="37">
        <f t="shared" si="1"/>
        <v>0</v>
      </c>
      <c r="J25" s="10"/>
    </row>
    <row r="26" spans="1:10" ht="13" x14ac:dyDescent="0.3">
      <c r="A26" s="45" t="s">
        <v>52</v>
      </c>
      <c r="B26" s="39" t="s">
        <v>53</v>
      </c>
      <c r="C26" s="40"/>
      <c r="D26" s="41">
        <v>58815765</v>
      </c>
      <c r="E26" s="41">
        <v>43395647</v>
      </c>
      <c r="F26" s="41"/>
      <c r="G26" s="41">
        <f t="shared" si="0"/>
        <v>43395647</v>
      </c>
      <c r="H26" s="40"/>
      <c r="I26" s="42">
        <f>+F26/E26</f>
        <v>0</v>
      </c>
      <c r="J26" s="10"/>
    </row>
    <row r="27" spans="1:10" ht="13" x14ac:dyDescent="0.3">
      <c r="A27" s="46" t="s">
        <v>398</v>
      </c>
      <c r="B27" s="39" t="s">
        <v>127</v>
      </c>
      <c r="C27" s="40"/>
      <c r="D27" s="36">
        <f>+D28</f>
        <v>0</v>
      </c>
      <c r="E27" s="36">
        <f>+E28</f>
        <v>0</v>
      </c>
      <c r="F27" s="36">
        <f t="shared" ref="F27:G27" si="6">+F28</f>
        <v>0</v>
      </c>
      <c r="G27" s="36">
        <f t="shared" si="6"/>
        <v>0</v>
      </c>
      <c r="H27" s="40"/>
      <c r="I27" s="37">
        <v>0</v>
      </c>
      <c r="J27" s="10"/>
    </row>
    <row r="28" spans="1:10" ht="13" x14ac:dyDescent="0.3">
      <c r="A28" s="45" t="s">
        <v>399</v>
      </c>
      <c r="B28" s="39" t="s">
        <v>400</v>
      </c>
      <c r="C28" s="40"/>
      <c r="D28" s="41">
        <v>0</v>
      </c>
      <c r="E28" s="41"/>
      <c r="F28" s="41"/>
      <c r="G28" s="41">
        <f t="shared" si="0"/>
        <v>0</v>
      </c>
      <c r="H28" s="40"/>
      <c r="I28" s="42">
        <v>0</v>
      </c>
      <c r="J28" s="10"/>
    </row>
    <row r="29" spans="1:10" ht="13" x14ac:dyDescent="0.3">
      <c r="A29" s="46" t="s">
        <v>54</v>
      </c>
      <c r="B29" s="33" t="s">
        <v>55</v>
      </c>
      <c r="C29" s="38"/>
      <c r="D29" s="36">
        <f>SUM(D30:D31)</f>
        <v>5755383</v>
      </c>
      <c r="E29" s="36">
        <f t="shared" ref="E29:G29" si="7">SUM(E30:E31)</f>
        <v>47755383</v>
      </c>
      <c r="F29" s="36">
        <f t="shared" si="7"/>
        <v>0</v>
      </c>
      <c r="G29" s="36">
        <f t="shared" si="7"/>
        <v>47755383</v>
      </c>
      <c r="H29" s="38"/>
      <c r="I29" s="37">
        <f t="shared" si="1"/>
        <v>0</v>
      </c>
      <c r="J29" s="10"/>
    </row>
    <row r="30" spans="1:10" ht="13" x14ac:dyDescent="0.3">
      <c r="A30" s="45" t="s">
        <v>523</v>
      </c>
      <c r="B30" s="39" t="s">
        <v>524</v>
      </c>
      <c r="C30" s="38"/>
      <c r="D30" s="41">
        <v>0</v>
      </c>
      <c r="E30" s="41">
        <v>42000000</v>
      </c>
      <c r="F30" s="41">
        <v>0</v>
      </c>
      <c r="G30" s="41">
        <f t="shared" si="0"/>
        <v>42000000</v>
      </c>
      <c r="H30" s="40"/>
      <c r="I30" s="42">
        <f t="shared" si="1"/>
        <v>0</v>
      </c>
      <c r="J30" s="10"/>
    </row>
    <row r="31" spans="1:10" ht="13" x14ac:dyDescent="0.3">
      <c r="A31" s="45" t="s">
        <v>56</v>
      </c>
      <c r="B31" s="39" t="s">
        <v>57</v>
      </c>
      <c r="C31" s="40"/>
      <c r="D31" s="41">
        <v>5755383</v>
      </c>
      <c r="E31" s="41">
        <v>5755383</v>
      </c>
      <c r="F31" s="41"/>
      <c r="G31" s="41">
        <f t="shared" si="0"/>
        <v>5755383</v>
      </c>
      <c r="H31" s="40"/>
      <c r="I31" s="42">
        <f t="shared" si="1"/>
        <v>0</v>
      </c>
      <c r="J31" s="10"/>
    </row>
    <row r="32" spans="1:10" ht="13" x14ac:dyDescent="0.3">
      <c r="A32" s="46" t="s">
        <v>525</v>
      </c>
      <c r="B32" s="33" t="s">
        <v>134</v>
      </c>
      <c r="C32" s="38"/>
      <c r="D32" s="36">
        <f>SUM(D33)</f>
        <v>0</v>
      </c>
      <c r="E32" s="36">
        <f t="shared" ref="E32:G32" si="8">SUM(E33)</f>
        <v>300000000</v>
      </c>
      <c r="F32" s="36">
        <f t="shared" si="8"/>
        <v>0</v>
      </c>
      <c r="G32" s="36">
        <f t="shared" si="8"/>
        <v>300000000</v>
      </c>
      <c r="H32" s="38"/>
      <c r="I32" s="37">
        <f t="shared" ref="I32:I33" si="9">+F32/E32</f>
        <v>0</v>
      </c>
      <c r="J32" s="10"/>
    </row>
    <row r="33" spans="1:11" ht="13" x14ac:dyDescent="0.3">
      <c r="A33" s="45" t="s">
        <v>526</v>
      </c>
      <c r="B33" s="39" t="s">
        <v>527</v>
      </c>
      <c r="C33" s="38"/>
      <c r="D33" s="41">
        <v>0</v>
      </c>
      <c r="E33" s="41">
        <v>300000000</v>
      </c>
      <c r="F33" s="41">
        <v>0</v>
      </c>
      <c r="G33" s="41">
        <f>+E33-F33</f>
        <v>300000000</v>
      </c>
      <c r="H33" s="40"/>
      <c r="I33" s="42">
        <f t="shared" si="9"/>
        <v>0</v>
      </c>
      <c r="J33" s="10"/>
    </row>
    <row r="34" spans="1:11" ht="13" x14ac:dyDescent="0.3">
      <c r="A34" s="46" t="s">
        <v>58</v>
      </c>
      <c r="B34" s="33" t="s">
        <v>59</v>
      </c>
      <c r="C34" s="38"/>
      <c r="D34" s="36">
        <f>+D35+D130</f>
        <v>18114318719</v>
      </c>
      <c r="E34" s="36">
        <f>+E35+E130</f>
        <v>23765405146</v>
      </c>
      <c r="F34" s="36">
        <f>+F35+F130</f>
        <v>14027544547</v>
      </c>
      <c r="G34" s="43">
        <f t="shared" ref="G34:G134" si="10">+E34-F34</f>
        <v>9737860599</v>
      </c>
      <c r="H34" s="38"/>
      <c r="I34" s="37">
        <f t="shared" si="1"/>
        <v>0.59025059580610606</v>
      </c>
      <c r="J34" s="10"/>
    </row>
    <row r="35" spans="1:11" ht="13" x14ac:dyDescent="0.3">
      <c r="A35" s="46" t="s">
        <v>60</v>
      </c>
      <c r="B35" s="33" t="s">
        <v>61</v>
      </c>
      <c r="C35" s="38"/>
      <c r="D35" s="36">
        <f>+D36+D41+D51+D95+D39</f>
        <v>873943515</v>
      </c>
      <c r="E35" s="36">
        <f>+E36+E41+E51+E95+E39</f>
        <v>1211539140</v>
      </c>
      <c r="F35" s="36">
        <f>+F36+F41+F51+F95+F39</f>
        <v>356288880</v>
      </c>
      <c r="G35" s="43">
        <f>+E35-F35</f>
        <v>855250260</v>
      </c>
      <c r="H35" s="38"/>
      <c r="I35" s="37">
        <f t="shared" si="1"/>
        <v>0.29407954579164486</v>
      </c>
      <c r="J35" s="10"/>
      <c r="K35" s="48"/>
    </row>
    <row r="36" spans="1:11" ht="13" x14ac:dyDescent="0.3">
      <c r="A36" s="46" t="s">
        <v>511</v>
      </c>
      <c r="B36" s="33" t="s">
        <v>339</v>
      </c>
      <c r="C36" s="38"/>
      <c r="D36" s="36">
        <v>0</v>
      </c>
      <c r="E36" s="36">
        <f>+E37</f>
        <v>0</v>
      </c>
      <c r="F36" s="36">
        <f>+F37</f>
        <v>0</v>
      </c>
      <c r="G36" s="43">
        <f t="shared" si="10"/>
        <v>0</v>
      </c>
      <c r="H36" s="38"/>
      <c r="I36" s="37">
        <v>0</v>
      </c>
      <c r="J36" s="10"/>
    </row>
    <row r="37" spans="1:11" ht="13" x14ac:dyDescent="0.3">
      <c r="A37" s="46" t="s">
        <v>512</v>
      </c>
      <c r="B37" s="33" t="s">
        <v>339</v>
      </c>
      <c r="C37" s="38"/>
      <c r="D37" s="36">
        <v>0</v>
      </c>
      <c r="E37" s="36">
        <f>+E38</f>
        <v>0</v>
      </c>
      <c r="F37" s="36">
        <f>+F38</f>
        <v>0</v>
      </c>
      <c r="G37" s="43">
        <f t="shared" si="10"/>
        <v>0</v>
      </c>
      <c r="H37" s="38"/>
      <c r="I37" s="37">
        <v>0</v>
      </c>
      <c r="J37" s="10"/>
    </row>
    <row r="38" spans="1:11" ht="13" x14ac:dyDescent="0.3">
      <c r="A38" s="45" t="s">
        <v>341</v>
      </c>
      <c r="B38" s="39" t="s">
        <v>340</v>
      </c>
      <c r="C38" s="40"/>
      <c r="D38" s="41"/>
      <c r="E38" s="41"/>
      <c r="F38" s="41"/>
      <c r="G38" s="44">
        <f t="shared" si="10"/>
        <v>0</v>
      </c>
      <c r="H38" s="40"/>
      <c r="I38" s="42">
        <v>0</v>
      </c>
      <c r="J38" s="10"/>
    </row>
    <row r="39" spans="1:11" ht="13" x14ac:dyDescent="0.3">
      <c r="A39" s="46" t="s">
        <v>513</v>
      </c>
      <c r="B39" s="33" t="s">
        <v>486</v>
      </c>
      <c r="C39" s="40"/>
      <c r="D39" s="36">
        <f>+D40</f>
        <v>0</v>
      </c>
      <c r="E39" s="36">
        <f>+E40</f>
        <v>0</v>
      </c>
      <c r="F39" s="36">
        <f>+F40</f>
        <v>0</v>
      </c>
      <c r="G39" s="43">
        <f t="shared" si="10"/>
        <v>0</v>
      </c>
      <c r="H39" s="38"/>
      <c r="I39" s="37">
        <v>0</v>
      </c>
      <c r="J39" s="10"/>
    </row>
    <row r="40" spans="1:11" ht="13" x14ac:dyDescent="0.3">
      <c r="A40" s="45" t="s">
        <v>485</v>
      </c>
      <c r="B40" s="39" t="s">
        <v>487</v>
      </c>
      <c r="C40" s="40"/>
      <c r="D40" s="41"/>
      <c r="E40" s="41"/>
      <c r="F40" s="41"/>
      <c r="G40" s="44">
        <f t="shared" si="10"/>
        <v>0</v>
      </c>
      <c r="H40" s="40"/>
      <c r="I40" s="42">
        <v>0</v>
      </c>
      <c r="J40" s="10"/>
    </row>
    <row r="41" spans="1:11" ht="13" x14ac:dyDescent="0.3">
      <c r="A41" s="46" t="s">
        <v>68</v>
      </c>
      <c r="B41" s="33" t="s">
        <v>69</v>
      </c>
      <c r="C41" s="38"/>
      <c r="D41" s="36">
        <f>+D48+D42+D46</f>
        <v>150000000</v>
      </c>
      <c r="E41" s="36">
        <f t="shared" ref="E41:G41" si="11">+E48+E42+E46</f>
        <v>161235500</v>
      </c>
      <c r="F41" s="36">
        <f t="shared" si="11"/>
        <v>11235500</v>
      </c>
      <c r="G41" s="36">
        <f t="shared" si="11"/>
        <v>150000000</v>
      </c>
      <c r="H41" s="38"/>
      <c r="I41" s="37">
        <f>+F41/E41</f>
        <v>6.9683785518697805E-2</v>
      </c>
      <c r="J41" s="10"/>
    </row>
    <row r="42" spans="1:11" ht="13" x14ac:dyDescent="0.3">
      <c r="A42" s="46" t="s">
        <v>508</v>
      </c>
      <c r="B42" s="33" t="s">
        <v>342</v>
      </c>
      <c r="C42" s="38"/>
      <c r="D42" s="36">
        <f>SUM(D43:D45)</f>
        <v>0</v>
      </c>
      <c r="E42" s="36">
        <f>SUM(E43:E45)</f>
        <v>9352500</v>
      </c>
      <c r="F42" s="36">
        <f>SUM(F43:F45)</f>
        <v>9352500</v>
      </c>
      <c r="G42" s="36">
        <f t="shared" ref="G42" si="12">SUM(G43:G45)</f>
        <v>0</v>
      </c>
      <c r="H42" s="38"/>
      <c r="I42" s="37">
        <f>+F42/E42</f>
        <v>1</v>
      </c>
      <c r="J42" s="10"/>
    </row>
    <row r="43" spans="1:11" ht="13" x14ac:dyDescent="0.3">
      <c r="A43" s="45" t="s">
        <v>343</v>
      </c>
      <c r="B43" s="39" t="s">
        <v>344</v>
      </c>
      <c r="C43" s="40"/>
      <c r="D43" s="41">
        <v>0</v>
      </c>
      <c r="E43" s="41">
        <v>725000</v>
      </c>
      <c r="F43" s="41">
        <v>725000</v>
      </c>
      <c r="G43" s="44">
        <f t="shared" si="10"/>
        <v>0</v>
      </c>
      <c r="H43" s="40"/>
      <c r="I43" s="42">
        <v>0</v>
      </c>
      <c r="J43" s="10"/>
    </row>
    <row r="44" spans="1:11" ht="13" x14ac:dyDescent="0.3">
      <c r="A44" s="45" t="s">
        <v>345</v>
      </c>
      <c r="B44" s="39" t="s">
        <v>346</v>
      </c>
      <c r="C44" s="40"/>
      <c r="D44" s="41">
        <v>0</v>
      </c>
      <c r="E44" s="41">
        <v>7766500</v>
      </c>
      <c r="F44" s="41">
        <v>7766500</v>
      </c>
      <c r="G44" s="44">
        <f t="shared" si="10"/>
        <v>0</v>
      </c>
      <c r="H44" s="40"/>
      <c r="I44" s="42">
        <v>0</v>
      </c>
      <c r="J44" s="10"/>
    </row>
    <row r="45" spans="1:11" ht="13" x14ac:dyDescent="0.3">
      <c r="A45" s="45" t="s">
        <v>347</v>
      </c>
      <c r="B45" s="39" t="s">
        <v>348</v>
      </c>
      <c r="C45" s="40"/>
      <c r="D45" s="41">
        <v>0</v>
      </c>
      <c r="E45" s="41">
        <v>861000</v>
      </c>
      <c r="F45" s="41">
        <v>861000</v>
      </c>
      <c r="G45" s="44">
        <f t="shared" si="10"/>
        <v>0</v>
      </c>
      <c r="H45" s="40"/>
      <c r="I45" s="42">
        <v>0</v>
      </c>
      <c r="J45" s="10"/>
    </row>
    <row r="46" spans="1:11" ht="13" x14ac:dyDescent="0.3">
      <c r="A46" s="46" t="s">
        <v>509</v>
      </c>
      <c r="B46" s="33" t="s">
        <v>510</v>
      </c>
      <c r="C46" s="40"/>
      <c r="D46" s="36">
        <f>+D47</f>
        <v>0</v>
      </c>
      <c r="E46" s="36">
        <f t="shared" ref="E46:G46" si="13">+E47</f>
        <v>1883000</v>
      </c>
      <c r="F46" s="36">
        <f t="shared" si="13"/>
        <v>1883000</v>
      </c>
      <c r="G46" s="36">
        <f t="shared" si="13"/>
        <v>0</v>
      </c>
      <c r="H46" s="38"/>
      <c r="I46" s="37">
        <v>0</v>
      </c>
      <c r="J46" s="10"/>
    </row>
    <row r="47" spans="1:11" ht="13" x14ac:dyDescent="0.3">
      <c r="A47" s="45" t="s">
        <v>343</v>
      </c>
      <c r="B47" s="39" t="s">
        <v>510</v>
      </c>
      <c r="C47" s="40"/>
      <c r="D47" s="41">
        <v>0</v>
      </c>
      <c r="E47" s="41">
        <v>1883000</v>
      </c>
      <c r="F47" s="41">
        <v>1883000</v>
      </c>
      <c r="G47" s="44">
        <f t="shared" si="10"/>
        <v>0</v>
      </c>
      <c r="H47" s="40"/>
      <c r="I47" s="42">
        <v>0</v>
      </c>
      <c r="J47" s="10"/>
    </row>
    <row r="48" spans="1:11" ht="13" x14ac:dyDescent="0.3">
      <c r="A48" s="46" t="s">
        <v>70</v>
      </c>
      <c r="B48" s="33" t="s">
        <v>71</v>
      </c>
      <c r="C48" s="38"/>
      <c r="D48" s="36">
        <f>SUM(D49:D50)</f>
        <v>150000000</v>
      </c>
      <c r="E48" s="36">
        <f>SUM(E49:E50)</f>
        <v>150000000</v>
      </c>
      <c r="F48" s="36">
        <f>SUM(F49:F50)</f>
        <v>0</v>
      </c>
      <c r="G48" s="43">
        <f t="shared" si="10"/>
        <v>150000000</v>
      </c>
      <c r="H48" s="38"/>
      <c r="I48" s="37">
        <f t="shared" si="1"/>
        <v>0</v>
      </c>
      <c r="J48" s="10"/>
    </row>
    <row r="49" spans="1:12" ht="13" x14ac:dyDescent="0.3">
      <c r="A49" s="45" t="s">
        <v>72</v>
      </c>
      <c r="B49" s="39" t="s">
        <v>71</v>
      </c>
      <c r="C49" s="40"/>
      <c r="D49" s="41">
        <v>150000000</v>
      </c>
      <c r="E49" s="41">
        <v>150000000</v>
      </c>
      <c r="F49" s="41"/>
      <c r="G49" s="44">
        <f t="shared" si="10"/>
        <v>150000000</v>
      </c>
      <c r="H49" s="40"/>
      <c r="I49" s="42">
        <f t="shared" si="1"/>
        <v>0</v>
      </c>
      <c r="J49" s="10"/>
    </row>
    <row r="50" spans="1:12" ht="13" x14ac:dyDescent="0.3">
      <c r="A50" s="45" t="s">
        <v>72</v>
      </c>
      <c r="B50" s="39" t="s">
        <v>73</v>
      </c>
      <c r="C50" s="40"/>
      <c r="D50" s="41"/>
      <c r="E50" s="41"/>
      <c r="F50" s="41"/>
      <c r="G50" s="44">
        <f t="shared" si="10"/>
        <v>0</v>
      </c>
      <c r="H50" s="40"/>
      <c r="I50" s="42">
        <v>0</v>
      </c>
      <c r="J50" s="10"/>
      <c r="L50" s="48"/>
    </row>
    <row r="51" spans="1:12" ht="13" x14ac:dyDescent="0.3">
      <c r="A51" s="46" t="s">
        <v>74</v>
      </c>
      <c r="B51" s="33" t="s">
        <v>75</v>
      </c>
      <c r="C51" s="38"/>
      <c r="D51" s="36">
        <f>+D55+D60+D64+D70+D76+D83+D90+D52</f>
        <v>334286375</v>
      </c>
      <c r="E51" s="36">
        <f>+E55+E60+E64+E70+E76+E83+E90+E52</f>
        <v>663727862</v>
      </c>
      <c r="F51" s="36">
        <f>+F55+F60+F64+F70+F76+F83+F90+F52</f>
        <v>147696514</v>
      </c>
      <c r="G51" s="43">
        <f>+E51-F51</f>
        <v>516031348</v>
      </c>
      <c r="H51" s="38"/>
      <c r="I51" s="37">
        <f t="shared" si="1"/>
        <v>0.22252571039423985</v>
      </c>
      <c r="J51" s="10"/>
    </row>
    <row r="52" spans="1:12" ht="13" x14ac:dyDescent="0.3">
      <c r="A52" s="46" t="s">
        <v>349</v>
      </c>
      <c r="B52" s="33" t="s">
        <v>351</v>
      </c>
      <c r="C52" s="38"/>
      <c r="D52" s="36">
        <f>+D53+D54</f>
        <v>0</v>
      </c>
      <c r="E52" s="36">
        <f t="shared" ref="E52:G52" si="14">+E53+E54</f>
        <v>122500</v>
      </c>
      <c r="F52" s="36">
        <f t="shared" si="14"/>
        <v>122500</v>
      </c>
      <c r="G52" s="36">
        <f t="shared" si="14"/>
        <v>0</v>
      </c>
      <c r="H52" s="38"/>
      <c r="I52" s="37">
        <f t="shared" si="1"/>
        <v>1</v>
      </c>
      <c r="J52" s="10"/>
    </row>
    <row r="53" spans="1:12" ht="13" x14ac:dyDescent="0.3">
      <c r="A53" s="45" t="s">
        <v>350</v>
      </c>
      <c r="B53" s="39" t="s">
        <v>351</v>
      </c>
      <c r="C53" s="38"/>
      <c r="D53" s="41">
        <v>0</v>
      </c>
      <c r="E53" s="41"/>
      <c r="F53" s="41"/>
      <c r="G53" s="44">
        <f t="shared" si="10"/>
        <v>0</v>
      </c>
      <c r="H53" s="40"/>
      <c r="I53" s="42">
        <v>0</v>
      </c>
      <c r="J53" s="10"/>
    </row>
    <row r="54" spans="1:12" ht="13" x14ac:dyDescent="0.3">
      <c r="A54" s="45" t="s">
        <v>514</v>
      </c>
      <c r="B54" s="39" t="s">
        <v>515</v>
      </c>
      <c r="C54" s="38"/>
      <c r="D54" s="41">
        <v>0</v>
      </c>
      <c r="E54" s="41">
        <v>122500</v>
      </c>
      <c r="F54" s="41">
        <v>122500</v>
      </c>
      <c r="G54" s="44">
        <f t="shared" si="10"/>
        <v>0</v>
      </c>
      <c r="H54" s="40"/>
      <c r="I54" s="42">
        <v>0</v>
      </c>
      <c r="J54" s="10"/>
    </row>
    <row r="55" spans="1:12" ht="13" x14ac:dyDescent="0.3">
      <c r="A55" s="46" t="s">
        <v>76</v>
      </c>
      <c r="B55" s="33" t="s">
        <v>77</v>
      </c>
      <c r="C55" s="38"/>
      <c r="D55" s="36">
        <f>SUM(D56:D59)</f>
        <v>90000000</v>
      </c>
      <c r="E55" s="36">
        <f>SUM(E56:E59)</f>
        <v>105199634</v>
      </c>
      <c r="F55" s="36">
        <f>SUM(F56:F59)</f>
        <v>63340425</v>
      </c>
      <c r="G55" s="43">
        <f>+E55-F55</f>
        <v>41859209</v>
      </c>
      <c r="H55" s="38"/>
      <c r="I55" s="37">
        <f t="shared" si="1"/>
        <v>0.60209738942627877</v>
      </c>
      <c r="J55" s="10"/>
    </row>
    <row r="56" spans="1:12" ht="13" x14ac:dyDescent="0.3">
      <c r="A56" s="45" t="s">
        <v>78</v>
      </c>
      <c r="B56" s="39" t="s">
        <v>79</v>
      </c>
      <c r="C56" s="40"/>
      <c r="D56" s="41">
        <v>80000000</v>
      </c>
      <c r="E56" s="41">
        <v>102540000</v>
      </c>
      <c r="F56" s="41">
        <v>62452853</v>
      </c>
      <c r="G56" s="44">
        <f t="shared" si="10"/>
        <v>40087147</v>
      </c>
      <c r="H56" s="40"/>
      <c r="I56" s="42">
        <f t="shared" si="1"/>
        <v>0.6090584454846889</v>
      </c>
      <c r="J56" s="10"/>
    </row>
    <row r="57" spans="1:12" ht="13" x14ac:dyDescent="0.3">
      <c r="A57" s="45" t="s">
        <v>414</v>
      </c>
      <c r="B57" s="39" t="s">
        <v>415</v>
      </c>
      <c r="C57" s="40"/>
      <c r="D57" s="41"/>
      <c r="E57" s="41"/>
      <c r="F57" s="41"/>
      <c r="G57" s="44">
        <f t="shared" si="10"/>
        <v>0</v>
      </c>
      <c r="H57" s="40"/>
      <c r="I57" s="42">
        <v>0</v>
      </c>
      <c r="J57" s="10"/>
    </row>
    <row r="58" spans="1:12" ht="13" x14ac:dyDescent="0.3">
      <c r="A58" s="45" t="s">
        <v>80</v>
      </c>
      <c r="B58" s="39" t="s">
        <v>81</v>
      </c>
      <c r="C58" s="40"/>
      <c r="D58" s="41">
        <v>10000000</v>
      </c>
      <c r="E58" s="41">
        <v>1759634</v>
      </c>
      <c r="F58" s="41"/>
      <c r="G58" s="44">
        <f t="shared" si="10"/>
        <v>1759634</v>
      </c>
      <c r="H58" s="40"/>
      <c r="I58" s="42">
        <f t="shared" si="1"/>
        <v>0</v>
      </c>
      <c r="J58" s="10"/>
    </row>
    <row r="59" spans="1:12" ht="13" x14ac:dyDescent="0.3">
      <c r="A59" s="45" t="s">
        <v>401</v>
      </c>
      <c r="B59" s="39" t="s">
        <v>402</v>
      </c>
      <c r="C59" s="40"/>
      <c r="D59" s="41"/>
      <c r="E59" s="41">
        <v>900000</v>
      </c>
      <c r="F59" s="41">
        <v>887572</v>
      </c>
      <c r="G59" s="44">
        <f t="shared" si="10"/>
        <v>12428</v>
      </c>
      <c r="H59" s="40"/>
      <c r="I59" s="42">
        <v>0</v>
      </c>
      <c r="J59" s="10"/>
    </row>
    <row r="60" spans="1:12" ht="13" x14ac:dyDescent="0.3">
      <c r="A60" s="46" t="s">
        <v>82</v>
      </c>
      <c r="B60" s="33" t="s">
        <v>83</v>
      </c>
      <c r="C60" s="38"/>
      <c r="D60" s="36">
        <f>+D62+D63+D61</f>
        <v>111700000</v>
      </c>
      <c r="E60" s="36">
        <f>+E62+E63+E61</f>
        <v>122973300</v>
      </c>
      <c r="F60" s="36">
        <f>+F62+F63+F61</f>
        <v>35933329</v>
      </c>
      <c r="G60" s="43">
        <f>+E60-F60</f>
        <v>87039971</v>
      </c>
      <c r="H60" s="38"/>
      <c r="I60" s="37">
        <f t="shared" si="1"/>
        <v>0.29220431589621487</v>
      </c>
      <c r="J60" s="10"/>
    </row>
    <row r="61" spans="1:12" ht="13" x14ac:dyDescent="0.3">
      <c r="A61" s="45" t="s">
        <v>451</v>
      </c>
      <c r="B61" s="39" t="s">
        <v>85</v>
      </c>
      <c r="C61" s="38"/>
      <c r="D61" s="41">
        <v>0</v>
      </c>
      <c r="E61" s="41">
        <v>0</v>
      </c>
      <c r="F61" s="41"/>
      <c r="G61" s="44">
        <f t="shared" si="10"/>
        <v>0</v>
      </c>
      <c r="H61" s="38"/>
      <c r="I61" s="42">
        <v>0</v>
      </c>
      <c r="J61" s="10"/>
    </row>
    <row r="62" spans="1:12" ht="13" x14ac:dyDescent="0.3">
      <c r="A62" s="45" t="s">
        <v>84</v>
      </c>
      <c r="B62" s="39" t="s">
        <v>85</v>
      </c>
      <c r="C62" s="40"/>
      <c r="D62" s="41">
        <v>111700000</v>
      </c>
      <c r="E62" s="41">
        <v>122973300</v>
      </c>
      <c r="F62" s="41">
        <v>35933329</v>
      </c>
      <c r="G62" s="44">
        <f t="shared" si="10"/>
        <v>87039971</v>
      </c>
      <c r="H62" s="40"/>
      <c r="I62" s="42">
        <f t="shared" si="1"/>
        <v>0.29220431589621487</v>
      </c>
      <c r="J62" s="10"/>
    </row>
    <row r="63" spans="1:12" ht="13" x14ac:dyDescent="0.3">
      <c r="A63" s="45" t="s">
        <v>353</v>
      </c>
      <c r="B63" s="39" t="s">
        <v>352</v>
      </c>
      <c r="C63" s="40"/>
      <c r="D63" s="41"/>
      <c r="E63" s="41"/>
      <c r="F63" s="41"/>
      <c r="G63" s="44">
        <f t="shared" si="10"/>
        <v>0</v>
      </c>
      <c r="H63" s="40"/>
      <c r="I63" s="42">
        <v>0</v>
      </c>
      <c r="J63" s="10"/>
    </row>
    <row r="64" spans="1:12" ht="13" x14ac:dyDescent="0.3">
      <c r="A64" s="46" t="s">
        <v>86</v>
      </c>
      <c r="B64" s="33" t="s">
        <v>87</v>
      </c>
      <c r="C64" s="38"/>
      <c r="D64" s="36">
        <f>SUM(D65:D69)</f>
        <v>47161000</v>
      </c>
      <c r="E64" s="36">
        <f>SUM(E65:E69)</f>
        <v>37442488</v>
      </c>
      <c r="F64" s="36">
        <f>SUM(F65:F69)</f>
        <v>8146600</v>
      </c>
      <c r="G64" s="43">
        <f>+E64-F64</f>
        <v>29295888</v>
      </c>
      <c r="H64" s="38"/>
      <c r="I64" s="37">
        <f t="shared" si="1"/>
        <v>0.21757635336626135</v>
      </c>
      <c r="J64" s="10"/>
    </row>
    <row r="65" spans="1:10" ht="13" x14ac:dyDescent="0.3">
      <c r="A65" s="45" t="s">
        <v>416</v>
      </c>
      <c r="B65" s="39" t="s">
        <v>417</v>
      </c>
      <c r="C65" s="38"/>
      <c r="D65" s="41">
        <v>17866000</v>
      </c>
      <c r="E65" s="41">
        <v>4451488</v>
      </c>
      <c r="F65" s="41">
        <v>4450600</v>
      </c>
      <c r="G65" s="44">
        <f t="shared" si="10"/>
        <v>888</v>
      </c>
      <c r="H65" s="40"/>
      <c r="I65" s="42">
        <f t="shared" si="1"/>
        <v>0.99980051614201815</v>
      </c>
      <c r="J65" s="10"/>
    </row>
    <row r="66" spans="1:10" ht="13" x14ac:dyDescent="0.3">
      <c r="A66" s="45" t="s">
        <v>418</v>
      </c>
      <c r="B66" s="39" t="s">
        <v>419</v>
      </c>
      <c r="C66" s="38"/>
      <c r="D66" s="41"/>
      <c r="E66" s="41"/>
      <c r="F66" s="41"/>
      <c r="G66" s="44">
        <f t="shared" si="10"/>
        <v>0</v>
      </c>
      <c r="H66" s="40"/>
      <c r="I66" s="42">
        <v>0</v>
      </c>
      <c r="J66" s="10"/>
    </row>
    <row r="67" spans="1:10" ht="13" x14ac:dyDescent="0.3">
      <c r="A67" s="45" t="s">
        <v>88</v>
      </c>
      <c r="B67" s="39" t="s">
        <v>89</v>
      </c>
      <c r="C67" s="40"/>
      <c r="D67" s="41">
        <v>29295000</v>
      </c>
      <c r="E67" s="41">
        <v>30141000</v>
      </c>
      <c r="F67" s="41">
        <v>846000</v>
      </c>
      <c r="G67" s="44">
        <f t="shared" si="10"/>
        <v>29295000</v>
      </c>
      <c r="H67" s="40"/>
      <c r="I67" s="42">
        <f t="shared" si="1"/>
        <v>2.8068080023887727E-2</v>
      </c>
      <c r="J67" s="10"/>
    </row>
    <row r="68" spans="1:10" ht="13" x14ac:dyDescent="0.3">
      <c r="A68" s="45" t="s">
        <v>469</v>
      </c>
      <c r="B68" s="39" t="s">
        <v>470</v>
      </c>
      <c r="C68" s="40"/>
      <c r="D68" s="41"/>
      <c r="E68" s="41"/>
      <c r="F68" s="41"/>
      <c r="G68" s="44">
        <f t="shared" si="10"/>
        <v>0</v>
      </c>
      <c r="H68" s="40"/>
      <c r="I68" s="42">
        <v>0</v>
      </c>
      <c r="J68" s="10"/>
    </row>
    <row r="69" spans="1:10" ht="13" x14ac:dyDescent="0.3">
      <c r="A69" s="45" t="s">
        <v>354</v>
      </c>
      <c r="B69" s="39" t="s">
        <v>286</v>
      </c>
      <c r="C69" s="40"/>
      <c r="D69" s="41"/>
      <c r="E69" s="41">
        <v>2850000</v>
      </c>
      <c r="F69" s="41">
        <v>2850000</v>
      </c>
      <c r="G69" s="44">
        <f t="shared" si="10"/>
        <v>0</v>
      </c>
      <c r="H69" s="40"/>
      <c r="I69" s="42">
        <v>0</v>
      </c>
      <c r="J69" s="10"/>
    </row>
    <row r="70" spans="1:10" ht="13" x14ac:dyDescent="0.3">
      <c r="A70" s="46" t="s">
        <v>90</v>
      </c>
      <c r="B70" s="33" t="s">
        <v>91</v>
      </c>
      <c r="C70" s="38"/>
      <c r="D70" s="36">
        <f>SUM(D71:D75)</f>
        <v>35000000</v>
      </c>
      <c r="E70" s="36">
        <f>SUM(E71:E75)</f>
        <v>13462931</v>
      </c>
      <c r="F70" s="36">
        <f>SUM(F71:F75)</f>
        <v>13451615</v>
      </c>
      <c r="G70" s="43">
        <f t="shared" si="10"/>
        <v>11316</v>
      </c>
      <c r="H70" s="38"/>
      <c r="I70" s="37">
        <f t="shared" si="1"/>
        <v>0.99915946980638914</v>
      </c>
      <c r="J70" s="10"/>
    </row>
    <row r="71" spans="1:10" ht="13" x14ac:dyDescent="0.3">
      <c r="A71" s="45" t="s">
        <v>92</v>
      </c>
      <c r="B71" s="39" t="s">
        <v>93</v>
      </c>
      <c r="C71" s="40"/>
      <c r="D71" s="41">
        <v>0</v>
      </c>
      <c r="E71" s="41">
        <v>300000</v>
      </c>
      <c r="F71" s="41">
        <v>294763</v>
      </c>
      <c r="G71" s="44">
        <f t="shared" si="10"/>
        <v>5237</v>
      </c>
      <c r="H71" s="40"/>
      <c r="I71" s="42">
        <v>0</v>
      </c>
      <c r="J71" s="10"/>
    </row>
    <row r="72" spans="1:10" ht="13" x14ac:dyDescent="0.3">
      <c r="A72" s="45" t="s">
        <v>94</v>
      </c>
      <c r="B72" s="39" t="s">
        <v>95</v>
      </c>
      <c r="C72" s="40"/>
      <c r="D72" s="41"/>
      <c r="E72" s="41"/>
      <c r="F72" s="41"/>
      <c r="G72" s="44">
        <f t="shared" si="10"/>
        <v>0</v>
      </c>
      <c r="H72" s="40"/>
      <c r="I72" s="42">
        <v>0</v>
      </c>
      <c r="J72" s="10"/>
    </row>
    <row r="73" spans="1:10" ht="13" x14ac:dyDescent="0.3">
      <c r="A73" s="45" t="s">
        <v>96</v>
      </c>
      <c r="B73" s="39" t="s">
        <v>97</v>
      </c>
      <c r="C73" s="40"/>
      <c r="D73" s="41">
        <v>35000000</v>
      </c>
      <c r="E73" s="41">
        <v>10951691</v>
      </c>
      <c r="F73" s="41">
        <v>10951500</v>
      </c>
      <c r="G73" s="44">
        <f t="shared" si="10"/>
        <v>191</v>
      </c>
      <c r="H73" s="40"/>
      <c r="I73" s="42">
        <f t="shared" si="1"/>
        <v>0.99998255977090666</v>
      </c>
      <c r="J73" s="10"/>
    </row>
    <row r="74" spans="1:10" ht="13" x14ac:dyDescent="0.3">
      <c r="A74" s="45" t="s">
        <v>421</v>
      </c>
      <c r="B74" s="39" t="s">
        <v>420</v>
      </c>
      <c r="C74" s="40"/>
      <c r="D74" s="41">
        <v>0</v>
      </c>
      <c r="E74" s="41">
        <v>0</v>
      </c>
      <c r="F74" s="41"/>
      <c r="G74" s="44">
        <f t="shared" si="10"/>
        <v>0</v>
      </c>
      <c r="H74" s="40"/>
      <c r="I74" s="42">
        <v>0</v>
      </c>
      <c r="J74" s="10"/>
    </row>
    <row r="75" spans="1:10" ht="13" x14ac:dyDescent="0.3">
      <c r="A75" s="45" t="s">
        <v>355</v>
      </c>
      <c r="B75" s="39" t="s">
        <v>356</v>
      </c>
      <c r="C75" s="40"/>
      <c r="D75" s="41"/>
      <c r="E75" s="41">
        <v>2211240</v>
      </c>
      <c r="F75" s="41">
        <v>2205352</v>
      </c>
      <c r="G75" s="44">
        <f t="shared" si="10"/>
        <v>5888</v>
      </c>
      <c r="H75" s="40"/>
      <c r="I75" s="42">
        <v>0</v>
      </c>
      <c r="J75" s="10"/>
    </row>
    <row r="76" spans="1:10" ht="13" x14ac:dyDescent="0.3">
      <c r="A76" s="46" t="s">
        <v>98</v>
      </c>
      <c r="B76" s="33" t="s">
        <v>99</v>
      </c>
      <c r="C76" s="38"/>
      <c r="D76" s="36">
        <f>SUM(D77:D82)</f>
        <v>0</v>
      </c>
      <c r="E76" s="36">
        <f>SUM(E77:E82)</f>
        <v>22576209</v>
      </c>
      <c r="F76" s="36">
        <f>SUM(F77:F82)</f>
        <v>7234154</v>
      </c>
      <c r="G76" s="43">
        <f t="shared" si="10"/>
        <v>15342055</v>
      </c>
      <c r="H76" s="38"/>
      <c r="I76" s="37">
        <v>0</v>
      </c>
      <c r="J76" s="10"/>
    </row>
    <row r="77" spans="1:10" ht="13" x14ac:dyDescent="0.3">
      <c r="A77" s="45" t="s">
        <v>357</v>
      </c>
      <c r="B77" s="39" t="s">
        <v>358</v>
      </c>
      <c r="C77" s="38"/>
      <c r="D77" s="41">
        <v>0</v>
      </c>
      <c r="E77" s="41">
        <v>15250000</v>
      </c>
      <c r="F77" s="41"/>
      <c r="G77" s="44">
        <f t="shared" si="10"/>
        <v>15250000</v>
      </c>
      <c r="H77" s="40"/>
      <c r="I77" s="42">
        <v>0</v>
      </c>
      <c r="J77" s="10"/>
    </row>
    <row r="78" spans="1:10" ht="13" x14ac:dyDescent="0.3">
      <c r="A78" s="45" t="s">
        <v>359</v>
      </c>
      <c r="B78" s="39" t="s">
        <v>360</v>
      </c>
      <c r="C78" s="40"/>
      <c r="D78" s="41">
        <v>0</v>
      </c>
      <c r="E78" s="41">
        <v>113200</v>
      </c>
      <c r="F78" s="41">
        <v>33200</v>
      </c>
      <c r="G78" s="44">
        <f t="shared" si="10"/>
        <v>80000</v>
      </c>
      <c r="H78" s="40"/>
      <c r="I78" s="42">
        <v>0</v>
      </c>
      <c r="J78" s="10"/>
    </row>
    <row r="79" spans="1:10" ht="13" x14ac:dyDescent="0.3">
      <c r="A79" s="45" t="s">
        <v>100</v>
      </c>
      <c r="B79" s="39" t="s">
        <v>466</v>
      </c>
      <c r="C79" s="40"/>
      <c r="D79" s="41">
        <v>0</v>
      </c>
      <c r="E79" s="41"/>
      <c r="F79" s="41"/>
      <c r="G79" s="44">
        <f t="shared" si="10"/>
        <v>0</v>
      </c>
      <c r="H79" s="40"/>
      <c r="I79" s="42">
        <v>0</v>
      </c>
      <c r="J79" s="10"/>
    </row>
    <row r="80" spans="1:10" ht="13" x14ac:dyDescent="0.3">
      <c r="A80" s="45" t="s">
        <v>434</v>
      </c>
      <c r="B80" s="39" t="s">
        <v>435</v>
      </c>
      <c r="C80" s="40"/>
      <c r="D80" s="41">
        <v>0</v>
      </c>
      <c r="E80" s="41">
        <v>1075009</v>
      </c>
      <c r="F80" s="41">
        <v>1066282</v>
      </c>
      <c r="G80" s="44">
        <f t="shared" si="10"/>
        <v>8727</v>
      </c>
      <c r="H80" s="40"/>
      <c r="I80" s="42">
        <v>0</v>
      </c>
      <c r="J80" s="10"/>
    </row>
    <row r="81" spans="1:10" ht="13" x14ac:dyDescent="0.3">
      <c r="A81" s="45" t="s">
        <v>361</v>
      </c>
      <c r="B81" s="39" t="s">
        <v>362</v>
      </c>
      <c r="C81" s="40"/>
      <c r="D81" s="41">
        <v>0</v>
      </c>
      <c r="E81" s="41">
        <v>6138000</v>
      </c>
      <c r="F81" s="41">
        <v>6134672</v>
      </c>
      <c r="G81" s="44">
        <f t="shared" si="10"/>
        <v>3328</v>
      </c>
      <c r="H81" s="40"/>
      <c r="I81" s="42">
        <v>0</v>
      </c>
      <c r="J81" s="10"/>
    </row>
    <row r="82" spans="1:10" ht="13" x14ac:dyDescent="0.3">
      <c r="A82" s="45" t="s">
        <v>423</v>
      </c>
      <c r="B82" s="39" t="s">
        <v>422</v>
      </c>
      <c r="C82" s="40"/>
      <c r="D82" s="41">
        <v>0</v>
      </c>
      <c r="E82" s="41"/>
      <c r="F82" s="41"/>
      <c r="G82" s="44">
        <f t="shared" si="10"/>
        <v>0</v>
      </c>
      <c r="H82" s="40"/>
      <c r="I82" s="42">
        <v>0</v>
      </c>
      <c r="J82" s="10"/>
    </row>
    <row r="83" spans="1:10" ht="13" x14ac:dyDescent="0.3">
      <c r="A83" s="46" t="s">
        <v>102</v>
      </c>
      <c r="B83" s="33" t="s">
        <v>103</v>
      </c>
      <c r="C83" s="38"/>
      <c r="D83" s="36">
        <f>SUM(D84:D89)</f>
        <v>25144875</v>
      </c>
      <c r="E83" s="36">
        <f>SUM(E84:E89)</f>
        <v>31347800</v>
      </c>
      <c r="F83" s="36">
        <f>SUM(F84:F89)</f>
        <v>1147800</v>
      </c>
      <c r="G83" s="43">
        <f t="shared" si="10"/>
        <v>30200000</v>
      </c>
      <c r="H83" s="38"/>
      <c r="I83" s="37">
        <f t="shared" si="1"/>
        <v>3.661500966575007E-2</v>
      </c>
      <c r="J83" s="10"/>
    </row>
    <row r="84" spans="1:10" ht="13" x14ac:dyDescent="0.3">
      <c r="A84" s="45" t="s">
        <v>104</v>
      </c>
      <c r="B84" s="39" t="s">
        <v>105</v>
      </c>
      <c r="C84" s="40"/>
      <c r="D84" s="41">
        <v>25144875</v>
      </c>
      <c r="E84" s="41">
        <v>31045000</v>
      </c>
      <c r="F84" s="41">
        <v>1045000</v>
      </c>
      <c r="G84" s="44">
        <f t="shared" si="10"/>
        <v>30000000</v>
      </c>
      <c r="H84" s="40"/>
      <c r="I84" s="42">
        <f t="shared" si="1"/>
        <v>3.3660814946046065E-2</v>
      </c>
      <c r="J84" s="10"/>
    </row>
    <row r="85" spans="1:10" ht="13" x14ac:dyDescent="0.3">
      <c r="A85" s="45" t="s">
        <v>363</v>
      </c>
      <c r="B85" s="39" t="s">
        <v>364</v>
      </c>
      <c r="C85" s="40"/>
      <c r="D85" s="41"/>
      <c r="E85" s="41"/>
      <c r="F85" s="41"/>
      <c r="G85" s="44">
        <f t="shared" si="10"/>
        <v>0</v>
      </c>
      <c r="H85" s="40"/>
      <c r="I85" s="42">
        <v>0</v>
      </c>
      <c r="J85" s="10"/>
    </row>
    <row r="86" spans="1:10" ht="13" x14ac:dyDescent="0.3">
      <c r="A86" s="45" t="s">
        <v>365</v>
      </c>
      <c r="B86" s="39" t="s">
        <v>366</v>
      </c>
      <c r="C86" s="40"/>
      <c r="D86" s="41"/>
      <c r="E86" s="41"/>
      <c r="F86" s="41"/>
      <c r="G86" s="44">
        <f t="shared" si="10"/>
        <v>0</v>
      </c>
      <c r="H86" s="40"/>
      <c r="I86" s="42">
        <v>0</v>
      </c>
      <c r="J86" s="10"/>
    </row>
    <row r="87" spans="1:10" ht="13" x14ac:dyDescent="0.3">
      <c r="A87" s="45" t="s">
        <v>106</v>
      </c>
      <c r="B87" s="39" t="s">
        <v>107</v>
      </c>
      <c r="C87" s="40"/>
      <c r="D87" s="41"/>
      <c r="E87" s="41"/>
      <c r="F87" s="41"/>
      <c r="G87" s="44">
        <f t="shared" si="10"/>
        <v>0</v>
      </c>
      <c r="H87" s="40"/>
      <c r="I87" s="42">
        <v>0</v>
      </c>
      <c r="J87" s="10"/>
    </row>
    <row r="88" spans="1:10" ht="13" x14ac:dyDescent="0.3">
      <c r="A88" s="45" t="s">
        <v>367</v>
      </c>
      <c r="B88" s="39" t="s">
        <v>368</v>
      </c>
      <c r="C88" s="40"/>
      <c r="D88" s="41"/>
      <c r="E88" s="41"/>
      <c r="F88" s="41"/>
      <c r="G88" s="44">
        <f t="shared" si="10"/>
        <v>0</v>
      </c>
      <c r="H88" s="40"/>
      <c r="I88" s="42">
        <v>0</v>
      </c>
      <c r="J88" s="10"/>
    </row>
    <row r="89" spans="1:10" ht="13" x14ac:dyDescent="0.3">
      <c r="A89" s="45" t="s">
        <v>369</v>
      </c>
      <c r="B89" s="39" t="s">
        <v>370</v>
      </c>
      <c r="C89" s="40"/>
      <c r="D89" s="41"/>
      <c r="E89" s="41">
        <v>302800</v>
      </c>
      <c r="F89" s="41">
        <v>102800</v>
      </c>
      <c r="G89" s="44">
        <f t="shared" si="10"/>
        <v>200000</v>
      </c>
      <c r="H89" s="40"/>
      <c r="I89" s="42">
        <v>0</v>
      </c>
      <c r="J89" s="10"/>
    </row>
    <row r="90" spans="1:10" ht="13" x14ac:dyDescent="0.3">
      <c r="A90" s="46" t="s">
        <v>108</v>
      </c>
      <c r="B90" s="33" t="s">
        <v>109</v>
      </c>
      <c r="C90" s="38"/>
      <c r="D90" s="36">
        <f>SUM(D91:D94)</f>
        <v>25280500</v>
      </c>
      <c r="E90" s="36">
        <f>SUM(E91:E94)</f>
        <v>330603000</v>
      </c>
      <c r="F90" s="36">
        <f>SUM(F91:F94)</f>
        <v>18320091</v>
      </c>
      <c r="G90" s="43">
        <f t="shared" si="10"/>
        <v>312282909</v>
      </c>
      <c r="H90" s="38"/>
      <c r="I90" s="37">
        <f t="shared" si="1"/>
        <v>5.5414170470322412E-2</v>
      </c>
      <c r="J90" s="10"/>
    </row>
    <row r="91" spans="1:10" ht="13" x14ac:dyDescent="0.3">
      <c r="A91" s="45" t="s">
        <v>371</v>
      </c>
      <c r="B91" s="39" t="s">
        <v>372</v>
      </c>
      <c r="C91" s="38"/>
      <c r="D91" s="41"/>
      <c r="E91" s="41">
        <v>300000000</v>
      </c>
      <c r="F91" s="41"/>
      <c r="G91" s="44">
        <f t="shared" si="10"/>
        <v>300000000</v>
      </c>
      <c r="H91" s="38"/>
      <c r="I91" s="42">
        <v>0</v>
      </c>
      <c r="J91" s="10"/>
    </row>
    <row r="92" spans="1:10" ht="13" x14ac:dyDescent="0.3">
      <c r="A92" s="45" t="s">
        <v>488</v>
      </c>
      <c r="B92" s="39" t="s">
        <v>489</v>
      </c>
      <c r="C92" s="38"/>
      <c r="D92" s="41"/>
      <c r="E92" s="41"/>
      <c r="F92" s="41"/>
      <c r="G92" s="44">
        <f t="shared" si="10"/>
        <v>0</v>
      </c>
      <c r="H92" s="38"/>
      <c r="I92" s="42">
        <v>0</v>
      </c>
      <c r="J92" s="10"/>
    </row>
    <row r="93" spans="1:10" ht="13" x14ac:dyDescent="0.3">
      <c r="A93" s="45" t="s">
        <v>490</v>
      </c>
      <c r="B93" s="39" t="s">
        <v>491</v>
      </c>
      <c r="C93" s="38"/>
      <c r="D93" s="41"/>
      <c r="E93" s="41"/>
      <c r="F93" s="41"/>
      <c r="G93" s="44">
        <f t="shared" si="10"/>
        <v>0</v>
      </c>
      <c r="H93" s="38"/>
      <c r="I93" s="42">
        <v>0</v>
      </c>
      <c r="J93" s="10"/>
    </row>
    <row r="94" spans="1:10" ht="13" x14ac:dyDescent="0.3">
      <c r="A94" s="45" t="s">
        <v>110</v>
      </c>
      <c r="B94" s="39" t="s">
        <v>507</v>
      </c>
      <c r="C94" s="40"/>
      <c r="D94" s="41">
        <v>25280500</v>
      </c>
      <c r="E94" s="41">
        <v>30603000</v>
      </c>
      <c r="F94" s="41">
        <v>18320091</v>
      </c>
      <c r="G94" s="44">
        <f t="shared" si="10"/>
        <v>12282909</v>
      </c>
      <c r="H94" s="40"/>
      <c r="I94" s="42">
        <f t="shared" si="1"/>
        <v>0.59863709440250956</v>
      </c>
      <c r="J94" s="10"/>
    </row>
    <row r="95" spans="1:10" ht="13" x14ac:dyDescent="0.3">
      <c r="A95" s="46" t="s">
        <v>112</v>
      </c>
      <c r="B95" s="33" t="s">
        <v>113</v>
      </c>
      <c r="C95" s="38"/>
      <c r="D95" s="36">
        <f>+D96+D100+D111+D114+D121+D128+D106+D124</f>
        <v>389657140</v>
      </c>
      <c r="E95" s="36">
        <f>+E96+E100+E111+E114+E121+E128+E106+E124</f>
        <v>386575778</v>
      </c>
      <c r="F95" s="36">
        <f>+F96+F100+F111+F114+F121+F128+F106+F124</f>
        <v>197356866</v>
      </c>
      <c r="G95" s="43">
        <f t="shared" si="10"/>
        <v>189218912</v>
      </c>
      <c r="H95" s="38"/>
      <c r="I95" s="37">
        <f t="shared" si="1"/>
        <v>0.51052569051545693</v>
      </c>
      <c r="J95" s="10"/>
    </row>
    <row r="96" spans="1:10" ht="13" x14ac:dyDescent="0.3">
      <c r="A96" s="46" t="s">
        <v>114</v>
      </c>
      <c r="B96" s="33" t="s">
        <v>115</v>
      </c>
      <c r="C96" s="38"/>
      <c r="D96" s="36">
        <f>SUM(D97:D99)</f>
        <v>56212765</v>
      </c>
      <c r="E96" s="36">
        <f>SUM(E97:E99)</f>
        <v>59367538</v>
      </c>
      <c r="F96" s="36">
        <f>SUM(F97:F99)</f>
        <v>17960971</v>
      </c>
      <c r="G96" s="43">
        <f t="shared" si="10"/>
        <v>41406567</v>
      </c>
      <c r="H96" s="38"/>
      <c r="I96" s="37">
        <f t="shared" si="1"/>
        <v>0.3025385859861664</v>
      </c>
      <c r="J96" s="10"/>
    </row>
    <row r="97" spans="1:10" ht="13" x14ac:dyDescent="0.3">
      <c r="A97" s="45" t="s">
        <v>403</v>
      </c>
      <c r="B97" s="39" t="s">
        <v>404</v>
      </c>
      <c r="C97" s="38"/>
      <c r="D97" s="41"/>
      <c r="E97" s="41">
        <v>202273</v>
      </c>
      <c r="F97" s="41">
        <v>202273</v>
      </c>
      <c r="G97" s="44">
        <f t="shared" si="10"/>
        <v>0</v>
      </c>
      <c r="H97" s="40"/>
      <c r="I97" s="42">
        <v>0</v>
      </c>
      <c r="J97" s="10"/>
    </row>
    <row r="98" spans="1:10" ht="13" x14ac:dyDescent="0.3">
      <c r="A98" s="45" t="s">
        <v>373</v>
      </c>
      <c r="B98" s="39" t="s">
        <v>374</v>
      </c>
      <c r="C98" s="40"/>
      <c r="D98" s="41"/>
      <c r="E98" s="41">
        <v>192500</v>
      </c>
      <c r="F98" s="41"/>
      <c r="G98" s="44">
        <f t="shared" si="10"/>
        <v>192500</v>
      </c>
      <c r="H98" s="40"/>
      <c r="I98" s="42">
        <v>0</v>
      </c>
      <c r="J98" s="47"/>
    </row>
    <row r="99" spans="1:10" ht="13" x14ac:dyDescent="0.3">
      <c r="A99" s="45" t="s">
        <v>116</v>
      </c>
      <c r="B99" s="39" t="s">
        <v>117</v>
      </c>
      <c r="C99" s="40"/>
      <c r="D99" s="41">
        <v>56212765</v>
      </c>
      <c r="E99" s="41">
        <v>58972765</v>
      </c>
      <c r="F99" s="41">
        <v>17758698</v>
      </c>
      <c r="G99" s="44">
        <f t="shared" si="10"/>
        <v>41214067</v>
      </c>
      <c r="H99" s="40"/>
      <c r="I99" s="42">
        <f t="shared" si="1"/>
        <v>0.30113388782092887</v>
      </c>
      <c r="J99" s="10"/>
    </row>
    <row r="100" spans="1:10" ht="13" x14ac:dyDescent="0.3">
      <c r="A100" s="46" t="s">
        <v>118</v>
      </c>
      <c r="B100" s="33" t="s">
        <v>45</v>
      </c>
      <c r="C100" s="38"/>
      <c r="D100" s="36">
        <f>SUM(D101:D105)</f>
        <v>33144875</v>
      </c>
      <c r="E100" s="36">
        <f>SUM(E101:E105)</f>
        <v>58436850</v>
      </c>
      <c r="F100" s="36">
        <f>SUM(F101:F105)</f>
        <v>36099275</v>
      </c>
      <c r="G100" s="43">
        <f t="shared" si="10"/>
        <v>22337575</v>
      </c>
      <c r="H100" s="38"/>
      <c r="I100" s="37">
        <f t="shared" si="1"/>
        <v>0.61774847549106426</v>
      </c>
      <c r="J100" s="10"/>
    </row>
    <row r="101" spans="1:10" ht="13" x14ac:dyDescent="0.3">
      <c r="A101" s="45" t="s">
        <v>119</v>
      </c>
      <c r="B101" s="39" t="s">
        <v>120</v>
      </c>
      <c r="C101" s="40"/>
      <c r="D101" s="41">
        <v>0</v>
      </c>
      <c r="E101" s="41">
        <v>0</v>
      </c>
      <c r="F101" s="41"/>
      <c r="G101" s="44">
        <f t="shared" si="10"/>
        <v>0</v>
      </c>
      <c r="H101" s="40"/>
      <c r="I101" s="42">
        <v>0</v>
      </c>
      <c r="J101" s="10"/>
    </row>
    <row r="102" spans="1:10" ht="13" x14ac:dyDescent="0.3">
      <c r="A102" s="45" t="s">
        <v>452</v>
      </c>
      <c r="B102" s="39" t="s">
        <v>453</v>
      </c>
      <c r="C102" s="40"/>
      <c r="D102" s="41">
        <v>0</v>
      </c>
      <c r="E102" s="41">
        <v>10015000</v>
      </c>
      <c r="F102" s="41"/>
      <c r="G102" s="44">
        <f t="shared" si="10"/>
        <v>10015000</v>
      </c>
      <c r="H102" s="40"/>
      <c r="I102" s="42">
        <v>0</v>
      </c>
      <c r="J102" s="10"/>
    </row>
    <row r="103" spans="1:10" ht="13" x14ac:dyDescent="0.3">
      <c r="A103" s="45" t="s">
        <v>424</v>
      </c>
      <c r="B103" s="39" t="s">
        <v>413</v>
      </c>
      <c r="C103" s="40"/>
      <c r="D103" s="41">
        <v>0</v>
      </c>
      <c r="E103" s="41">
        <v>0</v>
      </c>
      <c r="F103" s="41"/>
      <c r="G103" s="44">
        <f t="shared" si="10"/>
        <v>0</v>
      </c>
      <c r="H103" s="40"/>
      <c r="I103" s="42">
        <v>0</v>
      </c>
      <c r="J103" s="10"/>
    </row>
    <row r="104" spans="1:10" ht="13" x14ac:dyDescent="0.3">
      <c r="A104" s="45" t="s">
        <v>471</v>
      </c>
      <c r="B104" s="39" t="s">
        <v>122</v>
      </c>
      <c r="C104" s="40"/>
      <c r="D104" s="41">
        <v>0</v>
      </c>
      <c r="E104" s="41">
        <v>0</v>
      </c>
      <c r="F104" s="41"/>
      <c r="G104" s="44">
        <f t="shared" si="10"/>
        <v>0</v>
      </c>
      <c r="H104" s="40"/>
      <c r="I104" s="42">
        <v>0</v>
      </c>
      <c r="J104" s="10"/>
    </row>
    <row r="105" spans="1:10" ht="13" x14ac:dyDescent="0.3">
      <c r="A105" s="45" t="s">
        <v>121</v>
      </c>
      <c r="B105" s="39" t="s">
        <v>122</v>
      </c>
      <c r="C105" s="40"/>
      <c r="D105" s="41">
        <v>33144875</v>
      </c>
      <c r="E105" s="41">
        <v>48421850</v>
      </c>
      <c r="F105" s="41">
        <v>36099275</v>
      </c>
      <c r="G105" s="44">
        <f t="shared" si="10"/>
        <v>12322575</v>
      </c>
      <c r="H105" s="40"/>
      <c r="I105" s="42">
        <f t="shared" si="1"/>
        <v>0.74551622872732037</v>
      </c>
      <c r="J105" s="10"/>
    </row>
    <row r="106" spans="1:10" ht="13" x14ac:dyDescent="0.3">
      <c r="A106" s="46" t="s">
        <v>375</v>
      </c>
      <c r="B106" s="33" t="s">
        <v>376</v>
      </c>
      <c r="C106" s="38"/>
      <c r="D106" s="36">
        <v>0</v>
      </c>
      <c r="E106" s="36">
        <f>SUM(E107:E110)</f>
        <v>1702020</v>
      </c>
      <c r="F106" s="36">
        <f>SUM(F107:F110)</f>
        <v>1544520</v>
      </c>
      <c r="G106" s="43">
        <f>+E106-F106</f>
        <v>157500</v>
      </c>
      <c r="H106" s="38"/>
      <c r="I106" s="37">
        <f t="shared" ref="I106" si="15">+F106/E106</f>
        <v>0.90746289702823701</v>
      </c>
      <c r="J106" s="10"/>
    </row>
    <row r="107" spans="1:10" ht="13" x14ac:dyDescent="0.3">
      <c r="A107" s="45" t="s">
        <v>436</v>
      </c>
      <c r="B107" s="39" t="s">
        <v>437</v>
      </c>
      <c r="C107" s="38"/>
      <c r="D107" s="41"/>
      <c r="E107" s="41">
        <v>157500</v>
      </c>
      <c r="F107" s="41"/>
      <c r="G107" s="44">
        <f t="shared" ref="G107:G110" si="16">+E107-F107</f>
        <v>157500</v>
      </c>
      <c r="H107" s="38"/>
      <c r="I107" s="42">
        <v>0</v>
      </c>
      <c r="J107" s="10"/>
    </row>
    <row r="108" spans="1:10" ht="13" x14ac:dyDescent="0.3">
      <c r="A108" s="45" t="s">
        <v>377</v>
      </c>
      <c r="B108" s="39" t="s">
        <v>378</v>
      </c>
      <c r="C108" s="40"/>
      <c r="D108" s="41">
        <v>0</v>
      </c>
      <c r="E108" s="41">
        <v>359520</v>
      </c>
      <c r="F108" s="41">
        <v>359520</v>
      </c>
      <c r="G108" s="44">
        <f t="shared" si="16"/>
        <v>0</v>
      </c>
      <c r="H108" s="40"/>
      <c r="I108" s="42">
        <v>0</v>
      </c>
      <c r="J108" s="10"/>
    </row>
    <row r="109" spans="1:10" ht="13" x14ac:dyDescent="0.3">
      <c r="A109" s="45" t="s">
        <v>438</v>
      </c>
      <c r="B109" s="39" t="s">
        <v>439</v>
      </c>
      <c r="C109" s="40"/>
      <c r="D109" s="41"/>
      <c r="E109" s="41">
        <v>1185000</v>
      </c>
      <c r="F109" s="41">
        <v>1185000</v>
      </c>
      <c r="G109" s="44">
        <f t="shared" si="16"/>
        <v>0</v>
      </c>
      <c r="H109" s="40"/>
      <c r="I109" s="42">
        <v>0</v>
      </c>
      <c r="J109" s="10"/>
    </row>
    <row r="110" spans="1:10" ht="13" x14ac:dyDescent="0.3">
      <c r="A110" s="45" t="s">
        <v>425</v>
      </c>
      <c r="B110" s="39" t="s">
        <v>426</v>
      </c>
      <c r="C110" s="40"/>
      <c r="D110" s="41"/>
      <c r="E110" s="41"/>
      <c r="F110" s="41"/>
      <c r="G110" s="44">
        <f t="shared" si="16"/>
        <v>0</v>
      </c>
      <c r="H110" s="40"/>
      <c r="I110" s="42">
        <v>0</v>
      </c>
      <c r="J110" s="10"/>
    </row>
    <row r="111" spans="1:10" ht="13" x14ac:dyDescent="0.3">
      <c r="A111" s="46" t="s">
        <v>123</v>
      </c>
      <c r="B111" s="33" t="s">
        <v>51</v>
      </c>
      <c r="C111" s="38"/>
      <c r="D111" s="36">
        <f>SUM(D112:D113)</f>
        <v>33526500</v>
      </c>
      <c r="E111" s="36">
        <f>SUM(E112:E113)</f>
        <v>60526500</v>
      </c>
      <c r="F111" s="36">
        <f>SUM(F112:F113)</f>
        <v>40489804</v>
      </c>
      <c r="G111" s="43">
        <f t="shared" si="10"/>
        <v>20036696</v>
      </c>
      <c r="H111" s="38"/>
      <c r="I111" s="37">
        <f t="shared" si="1"/>
        <v>0.66895994316539031</v>
      </c>
      <c r="J111" s="10"/>
    </row>
    <row r="112" spans="1:10" ht="13" x14ac:dyDescent="0.3">
      <c r="A112" s="45" t="s">
        <v>379</v>
      </c>
      <c r="B112" s="39" t="s">
        <v>380</v>
      </c>
      <c r="C112" s="38"/>
      <c r="D112" s="41">
        <v>0</v>
      </c>
      <c r="E112" s="41">
        <v>2000000</v>
      </c>
      <c r="F112" s="41">
        <v>1991435</v>
      </c>
      <c r="G112" s="44">
        <f t="shared" si="10"/>
        <v>8565</v>
      </c>
      <c r="H112" s="40"/>
      <c r="I112" s="42">
        <v>0</v>
      </c>
      <c r="J112" s="10"/>
    </row>
    <row r="113" spans="1:10" ht="13" x14ac:dyDescent="0.3">
      <c r="A113" s="45" t="s">
        <v>124</v>
      </c>
      <c r="B113" s="39" t="s">
        <v>125</v>
      </c>
      <c r="C113" s="40"/>
      <c r="D113" s="41">
        <v>33526500</v>
      </c>
      <c r="E113" s="41">
        <v>58526500</v>
      </c>
      <c r="F113" s="41">
        <v>38498369</v>
      </c>
      <c r="G113" s="44">
        <f t="shared" si="10"/>
        <v>20028131</v>
      </c>
      <c r="H113" s="40"/>
      <c r="I113" s="42">
        <f t="shared" si="1"/>
        <v>0.65779380280727529</v>
      </c>
      <c r="J113" s="10"/>
    </row>
    <row r="114" spans="1:10" ht="13" x14ac:dyDescent="0.3">
      <c r="A114" s="46" t="s">
        <v>126</v>
      </c>
      <c r="B114" s="33" t="s">
        <v>127</v>
      </c>
      <c r="C114" s="38"/>
      <c r="D114" s="36">
        <f>SUM(D115:D120)</f>
        <v>67053000</v>
      </c>
      <c r="E114" s="36">
        <f>SUM(E115:E120)</f>
        <v>70273004</v>
      </c>
      <c r="F114" s="36">
        <f>SUM(F115:F120)</f>
        <v>1162767</v>
      </c>
      <c r="G114" s="43">
        <f t="shared" si="10"/>
        <v>69110237</v>
      </c>
      <c r="H114" s="38"/>
      <c r="I114" s="37">
        <f t="shared" si="1"/>
        <v>1.654642513930385E-2</v>
      </c>
      <c r="J114" s="10"/>
    </row>
    <row r="115" spans="1:10" ht="13" x14ac:dyDescent="0.3">
      <c r="A115" s="45" t="s">
        <v>405</v>
      </c>
      <c r="B115" s="39" t="s">
        <v>400</v>
      </c>
      <c r="C115" s="38"/>
      <c r="D115" s="41"/>
      <c r="E115" s="41"/>
      <c r="F115" s="41"/>
      <c r="G115" s="44">
        <f t="shared" si="10"/>
        <v>0</v>
      </c>
      <c r="H115" s="38"/>
      <c r="I115" s="42">
        <v>0</v>
      </c>
      <c r="J115" s="10"/>
    </row>
    <row r="116" spans="1:10" ht="13" x14ac:dyDescent="0.3">
      <c r="A116" s="45" t="s">
        <v>406</v>
      </c>
      <c r="B116" s="39" t="s">
        <v>409</v>
      </c>
      <c r="C116" s="38"/>
      <c r="D116" s="41"/>
      <c r="E116" s="41">
        <v>168004</v>
      </c>
      <c r="F116" s="41">
        <v>168004</v>
      </c>
      <c r="G116" s="44">
        <f t="shared" ref="G116:G120" si="17">+E116-F116</f>
        <v>0</v>
      </c>
      <c r="H116" s="38"/>
      <c r="I116" s="42">
        <v>0</v>
      </c>
      <c r="J116" s="10"/>
    </row>
    <row r="117" spans="1:10" ht="13" x14ac:dyDescent="0.3">
      <c r="A117" s="45" t="s">
        <v>407</v>
      </c>
      <c r="B117" s="39" t="s">
        <v>410</v>
      </c>
      <c r="C117" s="38"/>
      <c r="D117" s="41"/>
      <c r="E117" s="41"/>
      <c r="F117" s="41"/>
      <c r="G117" s="44">
        <f t="shared" si="17"/>
        <v>0</v>
      </c>
      <c r="H117" s="38"/>
      <c r="I117" s="42">
        <v>0</v>
      </c>
      <c r="J117" s="10"/>
    </row>
    <row r="118" spans="1:10" ht="13" x14ac:dyDescent="0.3">
      <c r="A118" s="45" t="s">
        <v>381</v>
      </c>
      <c r="B118" s="39" t="s">
        <v>382</v>
      </c>
      <c r="C118" s="40"/>
      <c r="D118" s="41"/>
      <c r="E118" s="41">
        <v>3052000</v>
      </c>
      <c r="F118" s="41">
        <v>994763</v>
      </c>
      <c r="G118" s="44">
        <f t="shared" si="17"/>
        <v>2057237</v>
      </c>
      <c r="H118" s="40"/>
      <c r="I118" s="42">
        <v>0</v>
      </c>
      <c r="J118" s="10"/>
    </row>
    <row r="119" spans="1:10" ht="13" x14ac:dyDescent="0.3">
      <c r="A119" s="45" t="s">
        <v>128</v>
      </c>
      <c r="B119" s="39" t="s">
        <v>129</v>
      </c>
      <c r="C119" s="40"/>
      <c r="D119" s="41">
        <v>67053000</v>
      </c>
      <c r="E119" s="41">
        <v>67053000</v>
      </c>
      <c r="F119" s="41"/>
      <c r="G119" s="44">
        <f t="shared" si="10"/>
        <v>67053000</v>
      </c>
      <c r="H119" s="40"/>
      <c r="I119" s="42">
        <f t="shared" si="1"/>
        <v>0</v>
      </c>
      <c r="J119" s="10"/>
    </row>
    <row r="120" spans="1:10" ht="13" x14ac:dyDescent="0.3">
      <c r="A120" s="45" t="s">
        <v>408</v>
      </c>
      <c r="B120" s="39" t="s">
        <v>411</v>
      </c>
      <c r="C120" s="40"/>
      <c r="D120" s="41"/>
      <c r="E120" s="41"/>
      <c r="F120" s="41"/>
      <c r="G120" s="44">
        <f t="shared" si="17"/>
        <v>0</v>
      </c>
      <c r="H120" s="40"/>
      <c r="I120" s="42">
        <v>0</v>
      </c>
      <c r="J120" s="10"/>
    </row>
    <row r="121" spans="1:10" ht="13" x14ac:dyDescent="0.3">
      <c r="A121" s="46" t="s">
        <v>130</v>
      </c>
      <c r="B121" s="33" t="s">
        <v>55</v>
      </c>
      <c r="C121" s="38"/>
      <c r="D121" s="36">
        <f>SUM(D122:D123)</f>
        <v>13020000</v>
      </c>
      <c r="E121" s="36">
        <f>SUM(E122:E123)</f>
        <v>21022366</v>
      </c>
      <c r="F121" s="36">
        <f>SUM(F122:F123)</f>
        <v>0</v>
      </c>
      <c r="G121" s="43">
        <f t="shared" si="10"/>
        <v>21022366</v>
      </c>
      <c r="H121" s="38"/>
      <c r="I121" s="37">
        <f t="shared" si="1"/>
        <v>0</v>
      </c>
      <c r="J121" s="10"/>
    </row>
    <row r="122" spans="1:10" ht="13" x14ac:dyDescent="0.3">
      <c r="A122" s="45" t="s">
        <v>383</v>
      </c>
      <c r="B122" s="39" t="s">
        <v>384</v>
      </c>
      <c r="C122" s="40"/>
      <c r="D122" s="41"/>
      <c r="E122" s="41"/>
      <c r="F122" s="41"/>
      <c r="G122" s="44">
        <f t="shared" ref="G122" si="18">+E122-F122</f>
        <v>0</v>
      </c>
      <c r="H122" s="40"/>
      <c r="I122" s="42">
        <v>0</v>
      </c>
      <c r="J122" s="10"/>
    </row>
    <row r="123" spans="1:10" ht="13" x14ac:dyDescent="0.3">
      <c r="A123" s="45" t="s">
        <v>131</v>
      </c>
      <c r="B123" s="39" t="s">
        <v>132</v>
      </c>
      <c r="C123" s="40"/>
      <c r="D123" s="41">
        <v>13020000</v>
      </c>
      <c r="E123" s="41">
        <v>21022366</v>
      </c>
      <c r="F123" s="41"/>
      <c r="G123" s="44">
        <f t="shared" si="10"/>
        <v>21022366</v>
      </c>
      <c r="H123" s="40"/>
      <c r="I123" s="42">
        <f t="shared" si="1"/>
        <v>0</v>
      </c>
      <c r="J123" s="10"/>
    </row>
    <row r="124" spans="1:10" ht="13" x14ac:dyDescent="0.3">
      <c r="A124" s="46" t="s">
        <v>385</v>
      </c>
      <c r="B124" s="33" t="s">
        <v>386</v>
      </c>
      <c r="C124" s="38"/>
      <c r="D124" s="36">
        <f>SUM(D125:D127)</f>
        <v>100000000</v>
      </c>
      <c r="E124" s="36">
        <f>SUM(E125:E127)</f>
        <v>100100000</v>
      </c>
      <c r="F124" s="36">
        <f>SUM(F125:F127)</f>
        <v>100099529</v>
      </c>
      <c r="G124" s="43">
        <f t="shared" ref="G124:G127" si="19">+E124-F124</f>
        <v>471</v>
      </c>
      <c r="H124" s="38"/>
      <c r="I124" s="37">
        <f t="shared" ref="I124" si="20">+F124/E124</f>
        <v>0.99999529470529469</v>
      </c>
      <c r="J124" s="10"/>
    </row>
    <row r="125" spans="1:10" ht="13" x14ac:dyDescent="0.3">
      <c r="A125" s="45" t="s">
        <v>492</v>
      </c>
      <c r="B125" s="39" t="s">
        <v>493</v>
      </c>
      <c r="C125" s="40"/>
      <c r="D125" s="41"/>
      <c r="E125" s="41"/>
      <c r="F125" s="41"/>
      <c r="G125" s="44">
        <v>1998</v>
      </c>
      <c r="H125" s="40"/>
      <c r="I125" s="42">
        <v>0.99936298421807745</v>
      </c>
      <c r="J125" s="10"/>
    </row>
    <row r="126" spans="1:10" ht="13" x14ac:dyDescent="0.3">
      <c r="A126" s="45" t="s">
        <v>388</v>
      </c>
      <c r="B126" s="39" t="s">
        <v>387</v>
      </c>
      <c r="C126" s="40"/>
      <c r="D126" s="41"/>
      <c r="E126" s="41">
        <v>100000</v>
      </c>
      <c r="F126" s="41">
        <v>99529</v>
      </c>
      <c r="G126" s="44">
        <f t="shared" si="19"/>
        <v>471</v>
      </c>
      <c r="H126" s="40"/>
      <c r="I126" s="42">
        <v>0</v>
      </c>
      <c r="J126" s="10"/>
    </row>
    <row r="127" spans="1:10" ht="13" x14ac:dyDescent="0.3">
      <c r="A127" s="45" t="s">
        <v>494</v>
      </c>
      <c r="B127" s="39" t="s">
        <v>427</v>
      </c>
      <c r="C127" s="40"/>
      <c r="D127" s="41">
        <v>100000000</v>
      </c>
      <c r="E127" s="41">
        <v>100000000</v>
      </c>
      <c r="F127" s="41">
        <v>100000000</v>
      </c>
      <c r="G127" s="44">
        <f t="shared" si="19"/>
        <v>0</v>
      </c>
      <c r="H127" s="40"/>
      <c r="I127" s="42">
        <v>0</v>
      </c>
      <c r="J127" s="10"/>
    </row>
    <row r="128" spans="1:10" ht="13" x14ac:dyDescent="0.3">
      <c r="A128" s="46" t="s">
        <v>133</v>
      </c>
      <c r="B128" s="33" t="s">
        <v>134</v>
      </c>
      <c r="C128" s="38"/>
      <c r="D128" s="36">
        <f>+D129</f>
        <v>86700000</v>
      </c>
      <c r="E128" s="36">
        <f>+E129</f>
        <v>15147500</v>
      </c>
      <c r="F128" s="36">
        <f>+F129</f>
        <v>0</v>
      </c>
      <c r="G128" s="43">
        <f t="shared" si="10"/>
        <v>15147500</v>
      </c>
      <c r="H128" s="38"/>
      <c r="I128" s="37">
        <f t="shared" si="1"/>
        <v>0</v>
      </c>
      <c r="J128" s="10"/>
    </row>
    <row r="129" spans="1:11" ht="13" x14ac:dyDescent="0.3">
      <c r="A129" s="45" t="s">
        <v>135</v>
      </c>
      <c r="B129" s="39" t="s">
        <v>136</v>
      </c>
      <c r="C129" s="40"/>
      <c r="D129" s="41">
        <v>86700000</v>
      </c>
      <c r="E129" s="41">
        <v>15147500</v>
      </c>
      <c r="F129" s="41"/>
      <c r="G129" s="44">
        <f t="shared" si="10"/>
        <v>15147500</v>
      </c>
      <c r="H129" s="40"/>
      <c r="I129" s="42">
        <f t="shared" si="1"/>
        <v>0</v>
      </c>
      <c r="J129" s="10"/>
    </row>
    <row r="130" spans="1:11" ht="13" x14ac:dyDescent="0.3">
      <c r="A130" s="46" t="s">
        <v>137</v>
      </c>
      <c r="B130" s="33" t="s">
        <v>138</v>
      </c>
      <c r="C130" s="38"/>
      <c r="D130" s="36">
        <f>+D131+D135+D162+D184+D253+D275+D278</f>
        <v>17240375204</v>
      </c>
      <c r="E130" s="36">
        <f>+E131+E135+E162+E184+E253+E275+E278</f>
        <v>22553866006</v>
      </c>
      <c r="F130" s="36">
        <f>+F131+F135+F162+F184+F253+F275+F278</f>
        <v>13671255667</v>
      </c>
      <c r="G130" s="43">
        <f t="shared" si="10"/>
        <v>8882610339</v>
      </c>
      <c r="H130" s="38"/>
      <c r="I130" s="37">
        <f t="shared" si="1"/>
        <v>0.60616018838468932</v>
      </c>
      <c r="J130" s="10"/>
    </row>
    <row r="131" spans="1:11" ht="13" x14ac:dyDescent="0.3">
      <c r="A131" s="46" t="s">
        <v>139</v>
      </c>
      <c r="B131" s="33" t="s">
        <v>140</v>
      </c>
      <c r="C131" s="38"/>
      <c r="D131" s="36">
        <f t="shared" ref="D131:F133" si="21">+D132</f>
        <v>49700000</v>
      </c>
      <c r="E131" s="36">
        <f t="shared" si="21"/>
        <v>32171901</v>
      </c>
      <c r="F131" s="36">
        <f t="shared" si="21"/>
        <v>18988200</v>
      </c>
      <c r="G131" s="43">
        <f t="shared" si="10"/>
        <v>13183701</v>
      </c>
      <c r="H131" s="38"/>
      <c r="I131" s="37">
        <v>0</v>
      </c>
      <c r="J131" s="10"/>
      <c r="K131" s="48"/>
    </row>
    <row r="132" spans="1:11" ht="13" x14ac:dyDescent="0.3">
      <c r="A132" s="46" t="s">
        <v>141</v>
      </c>
      <c r="B132" s="33" t="s">
        <v>142</v>
      </c>
      <c r="C132" s="38"/>
      <c r="D132" s="36">
        <f t="shared" si="21"/>
        <v>49700000</v>
      </c>
      <c r="E132" s="36">
        <f t="shared" si="21"/>
        <v>32171901</v>
      </c>
      <c r="F132" s="36">
        <f t="shared" si="21"/>
        <v>18988200</v>
      </c>
      <c r="G132" s="43">
        <f t="shared" si="10"/>
        <v>13183701</v>
      </c>
      <c r="H132" s="38"/>
      <c r="I132" s="37">
        <v>0</v>
      </c>
      <c r="J132" s="10"/>
    </row>
    <row r="133" spans="1:11" ht="13" x14ac:dyDescent="0.3">
      <c r="A133" s="46" t="s">
        <v>389</v>
      </c>
      <c r="B133" s="33" t="s">
        <v>390</v>
      </c>
      <c r="C133" s="38"/>
      <c r="D133" s="36">
        <f t="shared" si="21"/>
        <v>49700000</v>
      </c>
      <c r="E133" s="36">
        <f t="shared" si="21"/>
        <v>32171901</v>
      </c>
      <c r="F133" s="36">
        <f t="shared" si="21"/>
        <v>18988200</v>
      </c>
      <c r="G133" s="43">
        <f t="shared" si="10"/>
        <v>13183701</v>
      </c>
      <c r="H133" s="38"/>
      <c r="I133" s="37">
        <v>0</v>
      </c>
      <c r="J133" s="10"/>
    </row>
    <row r="134" spans="1:11" ht="13" x14ac:dyDescent="0.3">
      <c r="A134" s="45" t="s">
        <v>391</v>
      </c>
      <c r="B134" s="39" t="s">
        <v>390</v>
      </c>
      <c r="C134" s="40"/>
      <c r="D134" s="41">
        <v>49700000</v>
      </c>
      <c r="E134" s="41">
        <v>32171901</v>
      </c>
      <c r="F134" s="41">
        <v>18988200</v>
      </c>
      <c r="G134" s="44">
        <f t="shared" si="10"/>
        <v>13183701</v>
      </c>
      <c r="H134" s="40"/>
      <c r="I134" s="42">
        <v>0</v>
      </c>
      <c r="J134" s="10"/>
    </row>
    <row r="135" spans="1:11" ht="13" x14ac:dyDescent="0.3">
      <c r="A135" s="46" t="s">
        <v>147</v>
      </c>
      <c r="B135" s="33" t="s">
        <v>148</v>
      </c>
      <c r="C135" s="38"/>
      <c r="D135" s="36">
        <f>+D136+D147+D149+D151+D155</f>
        <v>3737294560</v>
      </c>
      <c r="E135" s="36">
        <f>+E136+E147+E149+E151+E155</f>
        <v>4353242470</v>
      </c>
      <c r="F135" s="36">
        <f>+F136+F147+F149+F151+F155</f>
        <v>2061053882</v>
      </c>
      <c r="G135" s="43">
        <f t="shared" ref="G135:H280" si="22">+E135-F135</f>
        <v>2292188588</v>
      </c>
      <c r="H135" s="38"/>
      <c r="I135" s="37">
        <f t="shared" ref="I135:I280" si="23">+F135/E135</f>
        <v>0.47345258073805385</v>
      </c>
      <c r="J135" s="10"/>
    </row>
    <row r="136" spans="1:11" ht="13" x14ac:dyDescent="0.3">
      <c r="A136" s="46" t="s">
        <v>149</v>
      </c>
      <c r="B136" s="33" t="s">
        <v>150</v>
      </c>
      <c r="C136" s="38"/>
      <c r="D136" s="36">
        <f>SUM(D137:D146)</f>
        <v>1719255560</v>
      </c>
      <c r="E136" s="36">
        <f>SUM(E137:E146)</f>
        <v>1959255560</v>
      </c>
      <c r="F136" s="36">
        <f>SUM(F137:F146)</f>
        <v>942871919</v>
      </c>
      <c r="G136" s="43">
        <f t="shared" si="22"/>
        <v>1016383641</v>
      </c>
      <c r="H136" s="38"/>
      <c r="I136" s="37">
        <f t="shared" si="23"/>
        <v>0.48123988429564546</v>
      </c>
      <c r="J136" s="10"/>
    </row>
    <row r="137" spans="1:11" ht="13" x14ac:dyDescent="0.3">
      <c r="A137" s="45" t="s">
        <v>440</v>
      </c>
      <c r="B137" s="39" t="s">
        <v>152</v>
      </c>
      <c r="C137" s="40"/>
      <c r="D137" s="41">
        <v>0</v>
      </c>
      <c r="E137" s="41">
        <v>50000000</v>
      </c>
      <c r="F137" s="41">
        <v>0</v>
      </c>
      <c r="G137" s="44">
        <f t="shared" si="22"/>
        <v>50000000</v>
      </c>
      <c r="H137" s="40"/>
      <c r="I137" s="42">
        <v>0</v>
      </c>
      <c r="J137" s="10"/>
    </row>
    <row r="138" spans="1:11" ht="13" x14ac:dyDescent="0.3">
      <c r="A138" s="45" t="s">
        <v>151</v>
      </c>
      <c r="B138" s="39" t="s">
        <v>152</v>
      </c>
      <c r="C138" s="40"/>
      <c r="D138" s="41">
        <v>603350000</v>
      </c>
      <c r="E138" s="41">
        <v>603350000</v>
      </c>
      <c r="F138" s="41">
        <v>236744428</v>
      </c>
      <c r="G138" s="44">
        <f t="shared" si="22"/>
        <v>366605572</v>
      </c>
      <c r="H138" s="40"/>
      <c r="I138" s="42">
        <f t="shared" si="23"/>
        <v>0.39238324024198229</v>
      </c>
      <c r="J138" s="10"/>
    </row>
    <row r="139" spans="1:11" ht="13" x14ac:dyDescent="0.3">
      <c r="A139" s="45" t="s">
        <v>454</v>
      </c>
      <c r="B139" s="39" t="s">
        <v>154</v>
      </c>
      <c r="C139" s="40"/>
      <c r="D139" s="41">
        <v>0</v>
      </c>
      <c r="E139" s="41">
        <v>50000000</v>
      </c>
      <c r="F139" s="41"/>
      <c r="G139" s="44">
        <f t="shared" si="22"/>
        <v>50000000</v>
      </c>
      <c r="H139" s="40"/>
      <c r="I139" s="42">
        <v>0</v>
      </c>
      <c r="J139" s="10"/>
    </row>
    <row r="140" spans="1:11" ht="13" x14ac:dyDescent="0.3">
      <c r="A140" s="45" t="s">
        <v>153</v>
      </c>
      <c r="B140" s="39" t="s">
        <v>154</v>
      </c>
      <c r="C140" s="40"/>
      <c r="D140" s="41">
        <v>473350000</v>
      </c>
      <c r="E140" s="41">
        <v>473350000</v>
      </c>
      <c r="F140" s="41">
        <v>166687151</v>
      </c>
      <c r="G140" s="44">
        <f t="shared" si="22"/>
        <v>306662849</v>
      </c>
      <c r="H140" s="40"/>
      <c r="I140" s="42">
        <f t="shared" si="23"/>
        <v>0.35214355339600717</v>
      </c>
      <c r="J140" s="10"/>
    </row>
    <row r="141" spans="1:11" ht="13" x14ac:dyDescent="0.3">
      <c r="A141" s="45" t="s">
        <v>455</v>
      </c>
      <c r="B141" s="39" t="s">
        <v>456</v>
      </c>
      <c r="C141" s="40"/>
      <c r="D141" s="41">
        <v>250000000</v>
      </c>
      <c r="E141" s="41">
        <v>450000000</v>
      </c>
      <c r="F141" s="41">
        <v>349000000</v>
      </c>
      <c r="G141" s="44">
        <f t="shared" si="22"/>
        <v>101000000</v>
      </c>
      <c r="H141" s="40"/>
      <c r="I141" s="42">
        <f t="shared" si="23"/>
        <v>0.77555555555555555</v>
      </c>
      <c r="J141" s="10"/>
    </row>
    <row r="142" spans="1:11" ht="13" x14ac:dyDescent="0.3">
      <c r="A142" s="45" t="s">
        <v>290</v>
      </c>
      <c r="B142" s="39" t="s">
        <v>289</v>
      </c>
      <c r="C142" s="40"/>
      <c r="D142" s="41">
        <v>27125000</v>
      </c>
      <c r="E142" s="41">
        <v>35692252</v>
      </c>
      <c r="F142" s="41">
        <v>27125000</v>
      </c>
      <c r="G142" s="44">
        <f t="shared" si="22"/>
        <v>8567252</v>
      </c>
      <c r="H142" s="40"/>
      <c r="I142" s="42">
        <f t="shared" si="23"/>
        <v>0.75996885822727012</v>
      </c>
      <c r="J142" s="10"/>
    </row>
    <row r="143" spans="1:11" ht="13" x14ac:dyDescent="0.3">
      <c r="A143" s="45" t="s">
        <v>528</v>
      </c>
      <c r="B143" s="39" t="s">
        <v>289</v>
      </c>
      <c r="C143" s="40"/>
      <c r="D143" s="41">
        <v>0</v>
      </c>
      <c r="E143" s="41">
        <v>21432748</v>
      </c>
      <c r="F143" s="41">
        <v>0</v>
      </c>
      <c r="G143" s="44">
        <f t="shared" si="22"/>
        <v>21432748</v>
      </c>
      <c r="H143" s="40"/>
      <c r="I143" s="42">
        <f t="shared" si="23"/>
        <v>0</v>
      </c>
      <c r="J143" s="10"/>
    </row>
    <row r="144" spans="1:11" ht="13" x14ac:dyDescent="0.3">
      <c r="A144" s="45" t="s">
        <v>529</v>
      </c>
      <c r="B144" s="39" t="s">
        <v>156</v>
      </c>
      <c r="C144" s="40"/>
      <c r="D144" s="41">
        <v>0</v>
      </c>
      <c r="E144" s="41">
        <v>7493590</v>
      </c>
      <c r="F144" s="41">
        <v>0</v>
      </c>
      <c r="G144" s="44">
        <f t="shared" si="22"/>
        <v>7493590</v>
      </c>
      <c r="H144" s="40"/>
      <c r="I144" s="42">
        <f t="shared" si="23"/>
        <v>0</v>
      </c>
      <c r="J144" s="10"/>
    </row>
    <row r="145" spans="1:10" ht="13" x14ac:dyDescent="0.3">
      <c r="A145" s="45" t="s">
        <v>530</v>
      </c>
      <c r="B145" s="39" t="s">
        <v>156</v>
      </c>
      <c r="C145" s="40"/>
      <c r="D145" s="41">
        <v>0</v>
      </c>
      <c r="E145" s="41">
        <v>42506410</v>
      </c>
      <c r="F145" s="41">
        <v>0</v>
      </c>
      <c r="G145" s="44">
        <f t="shared" si="22"/>
        <v>42506410</v>
      </c>
      <c r="H145" s="40"/>
      <c r="I145" s="42">
        <f t="shared" si="23"/>
        <v>0</v>
      </c>
      <c r="J145" s="10"/>
    </row>
    <row r="146" spans="1:10" ht="13" x14ac:dyDescent="0.3">
      <c r="A146" s="45" t="s">
        <v>155</v>
      </c>
      <c r="B146" s="39" t="s">
        <v>156</v>
      </c>
      <c r="C146" s="40"/>
      <c r="D146" s="41">
        <v>365430560</v>
      </c>
      <c r="E146" s="41">
        <v>225430560</v>
      </c>
      <c r="F146" s="41">
        <v>163315340</v>
      </c>
      <c r="G146" s="44">
        <f t="shared" si="22"/>
        <v>62115220</v>
      </c>
      <c r="H146" s="40"/>
      <c r="I146" s="42">
        <v>0</v>
      </c>
      <c r="J146" s="10"/>
    </row>
    <row r="147" spans="1:10" ht="13" x14ac:dyDescent="0.3">
      <c r="A147" s="46" t="s">
        <v>157</v>
      </c>
      <c r="B147" s="33" t="s">
        <v>158</v>
      </c>
      <c r="C147" s="38"/>
      <c r="D147" s="36">
        <f>+D148</f>
        <v>469625000</v>
      </c>
      <c r="E147" s="36">
        <f>+E148</f>
        <v>469625000</v>
      </c>
      <c r="F147" s="36">
        <f>+F148</f>
        <v>0</v>
      </c>
      <c r="G147" s="43">
        <f t="shared" si="22"/>
        <v>469625000</v>
      </c>
      <c r="H147" s="38"/>
      <c r="I147" s="37">
        <v>0</v>
      </c>
      <c r="J147" s="10"/>
    </row>
    <row r="148" spans="1:10" ht="13" x14ac:dyDescent="0.3">
      <c r="A148" s="45" t="s">
        <v>159</v>
      </c>
      <c r="B148" s="39" t="s">
        <v>160</v>
      </c>
      <c r="C148" s="40"/>
      <c r="D148" s="41">
        <v>469625000</v>
      </c>
      <c r="E148" s="41">
        <v>469625000</v>
      </c>
      <c r="F148" s="41">
        <v>0</v>
      </c>
      <c r="G148" s="44">
        <f t="shared" si="22"/>
        <v>469625000</v>
      </c>
      <c r="H148" s="40"/>
      <c r="I148" s="42">
        <v>0</v>
      </c>
      <c r="J148" s="10"/>
    </row>
    <row r="149" spans="1:10" ht="13" x14ac:dyDescent="0.3">
      <c r="A149" s="46" t="s">
        <v>161</v>
      </c>
      <c r="B149" s="33" t="s">
        <v>162</v>
      </c>
      <c r="C149" s="38"/>
      <c r="D149" s="36">
        <f>+D150</f>
        <v>13020000</v>
      </c>
      <c r="E149" s="36">
        <f>+E150</f>
        <v>153020000</v>
      </c>
      <c r="F149" s="36">
        <f>+F150</f>
        <v>15473661</v>
      </c>
      <c r="G149" s="43">
        <f t="shared" si="22"/>
        <v>137546339</v>
      </c>
      <c r="H149" s="38"/>
      <c r="I149" s="37">
        <f t="shared" si="23"/>
        <v>0.10112182067703568</v>
      </c>
      <c r="J149" s="10"/>
    </row>
    <row r="150" spans="1:10" ht="13" x14ac:dyDescent="0.3">
      <c r="A150" s="45" t="s">
        <v>163</v>
      </c>
      <c r="B150" s="39" t="s">
        <v>164</v>
      </c>
      <c r="C150" s="40"/>
      <c r="D150" s="41">
        <v>13020000</v>
      </c>
      <c r="E150" s="41">
        <v>153020000</v>
      </c>
      <c r="F150" s="41">
        <v>15473661</v>
      </c>
      <c r="G150" s="44">
        <f t="shared" si="22"/>
        <v>137546339</v>
      </c>
      <c r="H150" s="40"/>
      <c r="I150" s="42">
        <f t="shared" si="23"/>
        <v>0.10112182067703568</v>
      </c>
      <c r="J150" s="10"/>
    </row>
    <row r="151" spans="1:10" ht="13" x14ac:dyDescent="0.3">
      <c r="A151" s="46" t="s">
        <v>165</v>
      </c>
      <c r="B151" s="33" t="s">
        <v>166</v>
      </c>
      <c r="C151" s="38"/>
      <c r="D151" s="36">
        <f>+D152</f>
        <v>51775000</v>
      </c>
      <c r="E151" s="36">
        <f>+E152</f>
        <v>87722910</v>
      </c>
      <c r="F151" s="36">
        <f>+F152</f>
        <v>28177400</v>
      </c>
      <c r="G151" s="43">
        <f t="shared" si="22"/>
        <v>59545510</v>
      </c>
      <c r="H151" s="38"/>
      <c r="I151" s="37">
        <f t="shared" si="23"/>
        <v>0.32120913453509464</v>
      </c>
      <c r="J151" s="10"/>
    </row>
    <row r="152" spans="1:10" ht="13" x14ac:dyDescent="0.3">
      <c r="A152" s="46" t="s">
        <v>167</v>
      </c>
      <c r="B152" s="33" t="s">
        <v>166</v>
      </c>
      <c r="C152" s="38"/>
      <c r="D152" s="36">
        <f>SUM(D153:D154)</f>
        <v>51775000</v>
      </c>
      <c r="E152" s="36">
        <f>SUM(E153:E154)</f>
        <v>87722910</v>
      </c>
      <c r="F152" s="36">
        <f>SUM(F153:F154)</f>
        <v>28177400</v>
      </c>
      <c r="G152" s="36">
        <f>SUM(G153:G154)</f>
        <v>59545510</v>
      </c>
      <c r="H152" s="38"/>
      <c r="I152" s="37">
        <f t="shared" si="23"/>
        <v>0.32120913453509464</v>
      </c>
      <c r="J152" s="10"/>
    </row>
    <row r="153" spans="1:10" ht="13" x14ac:dyDescent="0.3">
      <c r="A153" s="45" t="s">
        <v>168</v>
      </c>
      <c r="B153" s="39" t="s">
        <v>166</v>
      </c>
      <c r="C153" s="40"/>
      <c r="D153" s="41">
        <v>51775000</v>
      </c>
      <c r="E153" s="41">
        <v>87722910</v>
      </c>
      <c r="F153" s="41">
        <v>28177400</v>
      </c>
      <c r="G153" s="44">
        <f t="shared" si="22"/>
        <v>59545510</v>
      </c>
      <c r="H153" s="40"/>
      <c r="I153" s="42">
        <f t="shared" si="23"/>
        <v>0.32120913453509464</v>
      </c>
      <c r="J153" s="10"/>
    </row>
    <row r="154" spans="1:10" ht="13" x14ac:dyDescent="0.3">
      <c r="A154" s="45" t="s">
        <v>495</v>
      </c>
      <c r="B154" s="39" t="s">
        <v>166</v>
      </c>
      <c r="C154" s="40"/>
      <c r="D154" s="41"/>
      <c r="E154" s="41"/>
      <c r="F154" s="41"/>
      <c r="G154" s="44">
        <v>0</v>
      </c>
      <c r="H154" s="40"/>
      <c r="I154" s="42">
        <v>0</v>
      </c>
      <c r="J154" s="10"/>
    </row>
    <row r="155" spans="1:10" ht="13" x14ac:dyDescent="0.3">
      <c r="A155" s="46" t="s">
        <v>169</v>
      </c>
      <c r="B155" s="33" t="s">
        <v>170</v>
      </c>
      <c r="C155" s="38"/>
      <c r="D155" s="36">
        <f>SUM(D156:D161)</f>
        <v>1483619000</v>
      </c>
      <c r="E155" s="36">
        <f>SUM(E156:E161)</f>
        <v>1683619000</v>
      </c>
      <c r="F155" s="36">
        <f>SUM(F156:F161)</f>
        <v>1074530902</v>
      </c>
      <c r="G155" s="43">
        <f t="shared" si="22"/>
        <v>609088098</v>
      </c>
      <c r="H155" s="38"/>
      <c r="I155" s="37">
        <f t="shared" si="23"/>
        <v>0.63822688030961872</v>
      </c>
      <c r="J155" s="10"/>
    </row>
    <row r="156" spans="1:10" ht="13" x14ac:dyDescent="0.3">
      <c r="A156" s="45" t="s">
        <v>428</v>
      </c>
      <c r="B156" s="39" t="s">
        <v>172</v>
      </c>
      <c r="C156" s="38"/>
      <c r="D156" s="41">
        <v>0</v>
      </c>
      <c r="E156" s="41">
        <v>0</v>
      </c>
      <c r="F156" s="41"/>
      <c r="G156" s="44">
        <f t="shared" si="22"/>
        <v>0</v>
      </c>
      <c r="H156" s="40"/>
      <c r="I156" s="42">
        <v>0</v>
      </c>
      <c r="J156" s="10"/>
    </row>
    <row r="157" spans="1:10" ht="13" x14ac:dyDescent="0.3">
      <c r="A157" s="45" t="s">
        <v>531</v>
      </c>
      <c r="B157" s="39" t="s">
        <v>172</v>
      </c>
      <c r="C157" s="38"/>
      <c r="D157" s="41">
        <v>0</v>
      </c>
      <c r="E157" s="41">
        <v>200000000</v>
      </c>
      <c r="F157" s="41">
        <v>0</v>
      </c>
      <c r="G157" s="44">
        <f t="shared" si="22"/>
        <v>200000000</v>
      </c>
      <c r="H157" s="40"/>
      <c r="I157" s="42">
        <v>0</v>
      </c>
      <c r="J157" s="10"/>
    </row>
    <row r="158" spans="1:10" ht="13" x14ac:dyDescent="0.3">
      <c r="A158" s="45" t="s">
        <v>472</v>
      </c>
      <c r="B158" s="39" t="s">
        <v>172</v>
      </c>
      <c r="C158" s="38"/>
      <c r="D158" s="41">
        <v>0</v>
      </c>
      <c r="E158" s="41">
        <v>0</v>
      </c>
      <c r="F158" s="41"/>
      <c r="G158" s="44">
        <f t="shared" si="22"/>
        <v>0</v>
      </c>
      <c r="H158" s="40"/>
      <c r="I158" s="42">
        <v>0</v>
      </c>
      <c r="J158" s="10"/>
    </row>
    <row r="159" spans="1:10" ht="13" x14ac:dyDescent="0.3">
      <c r="A159" s="45" t="s">
        <v>171</v>
      </c>
      <c r="B159" s="39" t="s">
        <v>172</v>
      </c>
      <c r="C159" s="40"/>
      <c r="D159" s="41">
        <v>1200000000</v>
      </c>
      <c r="E159" s="41">
        <v>1200000000</v>
      </c>
      <c r="F159" s="41">
        <v>857817140</v>
      </c>
      <c r="G159" s="44">
        <f t="shared" si="22"/>
        <v>342182860</v>
      </c>
      <c r="H159" s="40"/>
      <c r="I159" s="42">
        <f t="shared" si="23"/>
        <v>0.71484761666666663</v>
      </c>
      <c r="J159" s="10"/>
    </row>
    <row r="160" spans="1:10" ht="13" x14ac:dyDescent="0.3">
      <c r="A160" s="45" t="s">
        <v>473</v>
      </c>
      <c r="B160" s="39" t="s">
        <v>172</v>
      </c>
      <c r="C160" s="40"/>
      <c r="D160" s="41">
        <v>0</v>
      </c>
      <c r="E160" s="41">
        <v>0</v>
      </c>
      <c r="F160" s="41"/>
      <c r="G160" s="44">
        <f t="shared" si="22"/>
        <v>0</v>
      </c>
      <c r="H160" s="40"/>
      <c r="I160" s="42">
        <v>0</v>
      </c>
      <c r="J160" s="10"/>
    </row>
    <row r="161" spans="1:10" ht="13" x14ac:dyDescent="0.3">
      <c r="A161" s="45" t="s">
        <v>173</v>
      </c>
      <c r="B161" s="39" t="s">
        <v>174</v>
      </c>
      <c r="C161" s="40"/>
      <c r="D161" s="41">
        <v>283619000</v>
      </c>
      <c r="E161" s="41">
        <v>283619000</v>
      </c>
      <c r="F161" s="41">
        <v>216713762</v>
      </c>
      <c r="G161" s="44">
        <f t="shared" si="22"/>
        <v>66905238</v>
      </c>
      <c r="H161" s="40"/>
      <c r="I161" s="42">
        <f t="shared" si="23"/>
        <v>0.76410170686731138</v>
      </c>
      <c r="J161" s="10"/>
    </row>
    <row r="162" spans="1:10" ht="13" x14ac:dyDescent="0.3">
      <c r="A162" s="46" t="s">
        <v>175</v>
      </c>
      <c r="B162" s="33" t="s">
        <v>176</v>
      </c>
      <c r="C162" s="38"/>
      <c r="D162" s="36">
        <f>+D163+D180+D165</f>
        <v>1507311000</v>
      </c>
      <c r="E162" s="36">
        <f>+E163+E180+E165</f>
        <v>2017526328</v>
      </c>
      <c r="F162" s="36">
        <f>+F163+F180+F165</f>
        <v>1087033937</v>
      </c>
      <c r="G162" s="43">
        <f t="shared" si="22"/>
        <v>930492391</v>
      </c>
      <c r="H162" s="38"/>
      <c r="I162" s="37">
        <f t="shared" si="23"/>
        <v>0.53879541590795044</v>
      </c>
      <c r="J162" s="10"/>
    </row>
    <row r="163" spans="1:10" ht="13" x14ac:dyDescent="0.3">
      <c r="A163" s="46" t="s">
        <v>177</v>
      </c>
      <c r="B163" s="33" t="s">
        <v>178</v>
      </c>
      <c r="C163" s="38"/>
      <c r="D163" s="36">
        <f>+D164</f>
        <v>200000000</v>
      </c>
      <c r="E163" s="36">
        <f>+E164</f>
        <v>600000000</v>
      </c>
      <c r="F163" s="36">
        <f>+F164</f>
        <v>64164037</v>
      </c>
      <c r="G163" s="43">
        <f t="shared" si="22"/>
        <v>535835963</v>
      </c>
      <c r="H163" s="38"/>
      <c r="I163" s="37">
        <f t="shared" si="23"/>
        <v>0.10694006166666667</v>
      </c>
      <c r="J163" s="10"/>
    </row>
    <row r="164" spans="1:10" ht="13" x14ac:dyDescent="0.3">
      <c r="A164" s="45" t="s">
        <v>308</v>
      </c>
      <c r="B164" s="39" t="s">
        <v>309</v>
      </c>
      <c r="C164" s="40"/>
      <c r="D164" s="41">
        <v>200000000</v>
      </c>
      <c r="E164" s="41">
        <v>600000000</v>
      </c>
      <c r="F164" s="41">
        <v>64164037</v>
      </c>
      <c r="G164" s="44">
        <f t="shared" si="22"/>
        <v>535835963</v>
      </c>
      <c r="H164" s="40"/>
      <c r="I164" s="42">
        <f t="shared" si="23"/>
        <v>0.10694006166666667</v>
      </c>
      <c r="J164" s="10"/>
    </row>
    <row r="165" spans="1:10" ht="13" x14ac:dyDescent="0.3">
      <c r="A165" s="46" t="s">
        <v>179</v>
      </c>
      <c r="B165" s="33" t="s">
        <v>180</v>
      </c>
      <c r="C165" s="38"/>
      <c r="D165" s="36">
        <f>SUM(D166:D179)</f>
        <v>1243326000</v>
      </c>
      <c r="E165" s="36">
        <f>SUM(E166:E179)</f>
        <v>1340385119</v>
      </c>
      <c r="F165" s="36">
        <f>SUM(F166:F179)</f>
        <v>959379412</v>
      </c>
      <c r="G165" s="43">
        <f t="shared" si="22"/>
        <v>381005707</v>
      </c>
      <c r="H165" s="38"/>
      <c r="I165" s="37">
        <f t="shared" si="23"/>
        <v>0.71574907718741987</v>
      </c>
      <c r="J165" s="10"/>
    </row>
    <row r="166" spans="1:10" ht="13" x14ac:dyDescent="0.3">
      <c r="A166" s="45" t="s">
        <v>181</v>
      </c>
      <c r="B166" s="39" t="s">
        <v>182</v>
      </c>
      <c r="C166" s="40"/>
      <c r="D166" s="41">
        <v>163080000</v>
      </c>
      <c r="E166" s="41">
        <v>209472552</v>
      </c>
      <c r="F166" s="41">
        <v>156841904</v>
      </c>
      <c r="G166" s="44">
        <f t="shared" si="22"/>
        <v>52630648</v>
      </c>
      <c r="H166" s="40"/>
      <c r="I166" s="42">
        <f t="shared" si="23"/>
        <v>0.74874680478423727</v>
      </c>
      <c r="J166" s="10"/>
    </row>
    <row r="167" spans="1:10" ht="13" x14ac:dyDescent="0.3">
      <c r="A167" s="45" t="s">
        <v>457</v>
      </c>
      <c r="B167" s="39" t="s">
        <v>291</v>
      </c>
      <c r="C167" s="40"/>
      <c r="D167" s="41">
        <v>0</v>
      </c>
      <c r="E167" s="41">
        <v>0</v>
      </c>
      <c r="F167" s="41"/>
      <c r="G167" s="44">
        <f t="shared" si="22"/>
        <v>0</v>
      </c>
      <c r="H167" s="40"/>
      <c r="I167" s="42">
        <v>0</v>
      </c>
      <c r="J167" s="10"/>
    </row>
    <row r="168" spans="1:10" ht="13" x14ac:dyDescent="0.3">
      <c r="A168" s="45" t="s">
        <v>292</v>
      </c>
      <c r="B168" s="39" t="s">
        <v>291</v>
      </c>
      <c r="C168" s="40"/>
      <c r="D168" s="41">
        <v>336000000</v>
      </c>
      <c r="E168" s="41">
        <v>336000000</v>
      </c>
      <c r="F168" s="41">
        <v>132877500</v>
      </c>
      <c r="G168" s="44">
        <f t="shared" si="22"/>
        <v>203122500</v>
      </c>
      <c r="H168" s="40"/>
      <c r="I168" s="42">
        <f t="shared" si="23"/>
        <v>0.39546874999999998</v>
      </c>
      <c r="J168" s="10"/>
    </row>
    <row r="169" spans="1:10" ht="13" x14ac:dyDescent="0.3">
      <c r="A169" s="45" t="s">
        <v>293</v>
      </c>
      <c r="B169" s="39" t="s">
        <v>294</v>
      </c>
      <c r="C169" s="40"/>
      <c r="D169" s="41">
        <v>218375000</v>
      </c>
      <c r="E169" s="41">
        <v>218375000</v>
      </c>
      <c r="F169" s="41">
        <v>184300890</v>
      </c>
      <c r="G169" s="44">
        <f t="shared" si="22"/>
        <v>34074110</v>
      </c>
      <c r="H169" s="40"/>
      <c r="I169" s="42">
        <f t="shared" si="23"/>
        <v>0.84396515168860908</v>
      </c>
      <c r="J169" s="10"/>
    </row>
    <row r="170" spans="1:10" ht="13" x14ac:dyDescent="0.3">
      <c r="A170" s="45" t="s">
        <v>474</v>
      </c>
      <c r="B170" s="39" t="s">
        <v>295</v>
      </c>
      <c r="C170" s="40"/>
      <c r="D170" s="41">
        <v>0</v>
      </c>
      <c r="E170" s="41">
        <v>0</v>
      </c>
      <c r="F170" s="41"/>
      <c r="G170" s="44">
        <f t="shared" si="22"/>
        <v>0</v>
      </c>
      <c r="H170" s="40"/>
      <c r="I170" s="42">
        <v>0</v>
      </c>
      <c r="J170" s="10"/>
    </row>
    <row r="171" spans="1:10" ht="13" x14ac:dyDescent="0.3">
      <c r="A171" s="45" t="s">
        <v>297</v>
      </c>
      <c r="B171" s="39" t="s">
        <v>295</v>
      </c>
      <c r="C171" s="40"/>
      <c r="D171" s="41">
        <v>33635000</v>
      </c>
      <c r="E171" s="41">
        <v>33635000</v>
      </c>
      <c r="F171" s="41">
        <v>27255748</v>
      </c>
      <c r="G171" s="44">
        <f t="shared" si="22"/>
        <v>6379252</v>
      </c>
      <c r="H171" s="40"/>
      <c r="I171" s="42">
        <f t="shared" si="23"/>
        <v>0.81033887319756204</v>
      </c>
      <c r="J171" s="10"/>
    </row>
    <row r="172" spans="1:10" ht="13" x14ac:dyDescent="0.3">
      <c r="A172" s="45" t="s">
        <v>296</v>
      </c>
      <c r="B172" s="39" t="s">
        <v>298</v>
      </c>
      <c r="C172" s="40"/>
      <c r="D172" s="41">
        <v>241097000</v>
      </c>
      <c r="E172" s="41">
        <v>241097000</v>
      </c>
      <c r="F172" s="41">
        <v>224205024</v>
      </c>
      <c r="G172" s="44">
        <f t="shared" si="22"/>
        <v>16891976</v>
      </c>
      <c r="H172" s="40"/>
      <c r="I172" s="42">
        <f t="shared" si="23"/>
        <v>0.92993701290352015</v>
      </c>
      <c r="J172" s="10"/>
    </row>
    <row r="173" spans="1:10" ht="13" x14ac:dyDescent="0.3">
      <c r="A173" s="45" t="s">
        <v>299</v>
      </c>
      <c r="B173" s="39" t="s">
        <v>300</v>
      </c>
      <c r="C173" s="40"/>
      <c r="D173" s="41">
        <v>99850000</v>
      </c>
      <c r="E173" s="41">
        <v>99850000</v>
      </c>
      <c r="F173" s="41">
        <v>94217234</v>
      </c>
      <c r="G173" s="44">
        <f t="shared" si="22"/>
        <v>5632766</v>
      </c>
      <c r="H173" s="40"/>
      <c r="I173" s="42">
        <f t="shared" si="23"/>
        <v>0.94358772158237358</v>
      </c>
      <c r="J173" s="10"/>
    </row>
    <row r="174" spans="1:10" ht="13" x14ac:dyDescent="0.3">
      <c r="A174" s="45" t="s">
        <v>301</v>
      </c>
      <c r="B174" s="39" t="s">
        <v>302</v>
      </c>
      <c r="C174" s="40"/>
      <c r="D174" s="41">
        <v>7378000</v>
      </c>
      <c r="E174" s="41">
        <v>7378000</v>
      </c>
      <c r="F174" s="41">
        <v>5359100</v>
      </c>
      <c r="G174" s="44">
        <f t="shared" si="22"/>
        <v>2018900</v>
      </c>
      <c r="H174" s="40"/>
      <c r="I174" s="42">
        <f t="shared" si="23"/>
        <v>0.72636215776633239</v>
      </c>
      <c r="J174" s="10"/>
    </row>
    <row r="175" spans="1:10" ht="13" x14ac:dyDescent="0.3">
      <c r="A175" s="45" t="s">
        <v>303</v>
      </c>
      <c r="B175" s="39" t="s">
        <v>304</v>
      </c>
      <c r="C175" s="40"/>
      <c r="D175" s="41">
        <v>57291000</v>
      </c>
      <c r="E175" s="41">
        <v>57291000</v>
      </c>
      <c r="F175" s="41">
        <v>53959012</v>
      </c>
      <c r="G175" s="44">
        <f t="shared" si="22"/>
        <v>3331988</v>
      </c>
      <c r="H175" s="40"/>
      <c r="I175" s="42">
        <f t="shared" si="23"/>
        <v>0.94184098724057885</v>
      </c>
      <c r="J175" s="10"/>
    </row>
    <row r="176" spans="1:10" ht="13" x14ac:dyDescent="0.3">
      <c r="A176" s="45" t="s">
        <v>441</v>
      </c>
      <c r="B176" s="39" t="s">
        <v>442</v>
      </c>
      <c r="C176" s="40"/>
      <c r="D176" s="41">
        <v>0</v>
      </c>
      <c r="E176" s="41">
        <v>0</v>
      </c>
      <c r="F176" s="41"/>
      <c r="G176" s="44">
        <f t="shared" si="22"/>
        <v>0</v>
      </c>
      <c r="H176" s="40"/>
      <c r="I176" s="42">
        <v>0</v>
      </c>
      <c r="J176" s="10"/>
    </row>
    <row r="177" spans="1:10" ht="13" x14ac:dyDescent="0.3">
      <c r="A177" s="45" t="s">
        <v>443</v>
      </c>
      <c r="B177" s="39" t="s">
        <v>442</v>
      </c>
      <c r="C177" s="40"/>
      <c r="D177" s="41">
        <v>0</v>
      </c>
      <c r="E177" s="41">
        <v>0</v>
      </c>
      <c r="F177" s="41"/>
      <c r="G177" s="44">
        <f t="shared" si="22"/>
        <v>0</v>
      </c>
      <c r="H177" s="40"/>
      <c r="I177" s="42">
        <v>0</v>
      </c>
      <c r="J177" s="10"/>
    </row>
    <row r="178" spans="1:10" ht="13" x14ac:dyDescent="0.3">
      <c r="A178" s="45" t="s">
        <v>496</v>
      </c>
      <c r="B178" s="39" t="s">
        <v>216</v>
      </c>
      <c r="C178" s="40"/>
      <c r="D178" s="41">
        <v>0</v>
      </c>
      <c r="E178" s="41">
        <v>0</v>
      </c>
      <c r="F178" s="41"/>
      <c r="G178" s="44">
        <f t="shared" si="22"/>
        <v>0</v>
      </c>
      <c r="H178" s="40"/>
      <c r="I178" s="42">
        <v>0</v>
      </c>
      <c r="J178" s="10"/>
    </row>
    <row r="179" spans="1:10" ht="13" x14ac:dyDescent="0.3">
      <c r="A179" s="45" t="s">
        <v>497</v>
      </c>
      <c r="B179" s="39" t="s">
        <v>216</v>
      </c>
      <c r="C179" s="40"/>
      <c r="D179" s="41">
        <v>86620000</v>
      </c>
      <c r="E179" s="41">
        <v>137286567</v>
      </c>
      <c r="F179" s="41">
        <v>80363000</v>
      </c>
      <c r="G179" s="44">
        <f t="shared" si="22"/>
        <v>56923567</v>
      </c>
      <c r="H179" s="40"/>
      <c r="I179" s="42">
        <f t="shared" si="23"/>
        <v>0.58536681159781645</v>
      </c>
      <c r="J179" s="10"/>
    </row>
    <row r="180" spans="1:10" ht="13" x14ac:dyDescent="0.3">
      <c r="A180" s="46" t="s">
        <v>183</v>
      </c>
      <c r="B180" s="33" t="s">
        <v>184</v>
      </c>
      <c r="C180" s="38"/>
      <c r="D180" s="36">
        <f>+D181</f>
        <v>63985000</v>
      </c>
      <c r="E180" s="36">
        <f>+E181</f>
        <v>77141209</v>
      </c>
      <c r="F180" s="36">
        <f>+F181</f>
        <v>63490488</v>
      </c>
      <c r="G180" s="43">
        <f t="shared" si="22"/>
        <v>13650721</v>
      </c>
      <c r="H180" s="38"/>
      <c r="I180" s="37">
        <f t="shared" si="23"/>
        <v>0.82304242859351606</v>
      </c>
      <c r="J180" s="10"/>
    </row>
    <row r="181" spans="1:10" ht="13" x14ac:dyDescent="0.3">
      <c r="A181" s="46" t="s">
        <v>185</v>
      </c>
      <c r="B181" s="33" t="s">
        <v>186</v>
      </c>
      <c r="C181" s="38"/>
      <c r="D181" s="36">
        <f>SUM(D182:D183)</f>
        <v>63985000</v>
      </c>
      <c r="E181" s="36">
        <f>SUM(E182:E183)</f>
        <v>77141209</v>
      </c>
      <c r="F181" s="36">
        <f>SUM(F182:F183)</f>
        <v>63490488</v>
      </c>
      <c r="G181" s="43">
        <f t="shared" si="22"/>
        <v>13650721</v>
      </c>
      <c r="H181" s="38"/>
      <c r="I181" s="37">
        <f t="shared" si="23"/>
        <v>0.82304242859351606</v>
      </c>
      <c r="J181" s="10"/>
    </row>
    <row r="182" spans="1:10" ht="13" x14ac:dyDescent="0.3">
      <c r="A182" s="45" t="s">
        <v>306</v>
      </c>
      <c r="B182" s="39" t="s">
        <v>307</v>
      </c>
      <c r="C182" s="40"/>
      <c r="D182" s="41"/>
      <c r="E182" s="41">
        <v>13156209</v>
      </c>
      <c r="F182" s="41">
        <v>12482488</v>
      </c>
      <c r="G182" s="43">
        <f t="shared" si="22"/>
        <v>673721</v>
      </c>
      <c r="H182" s="40"/>
      <c r="I182" s="37">
        <f t="shared" si="23"/>
        <v>0.9487906432620522</v>
      </c>
      <c r="J182" s="10"/>
    </row>
    <row r="183" spans="1:10" ht="13" x14ac:dyDescent="0.3">
      <c r="A183" s="45" t="s">
        <v>187</v>
      </c>
      <c r="B183" s="39" t="s">
        <v>188</v>
      </c>
      <c r="C183" s="40"/>
      <c r="D183" s="41">
        <v>63985000</v>
      </c>
      <c r="E183" s="41">
        <v>63985000</v>
      </c>
      <c r="F183" s="41">
        <v>51008000</v>
      </c>
      <c r="G183" s="44">
        <f t="shared" si="22"/>
        <v>12977000</v>
      </c>
      <c r="H183" s="40"/>
      <c r="I183" s="42">
        <f t="shared" si="23"/>
        <v>0.79718684066578105</v>
      </c>
      <c r="J183" s="10"/>
    </row>
    <row r="184" spans="1:10" ht="13" x14ac:dyDescent="0.3">
      <c r="A184" s="46" t="s">
        <v>189</v>
      </c>
      <c r="B184" s="33" t="s">
        <v>190</v>
      </c>
      <c r="C184" s="38"/>
      <c r="D184" s="36">
        <f>+D191+D207+D217+D233+D235+D251+D185</f>
        <v>10256054444</v>
      </c>
      <c r="E184" s="36">
        <f>+E191+E207+E217+E233+E235+E251+E185</f>
        <v>14368867491</v>
      </c>
      <c r="F184" s="36">
        <f>+F191+F207+F217+F233+F235+F251+F185</f>
        <v>9796689984</v>
      </c>
      <c r="G184" s="43">
        <f t="shared" si="22"/>
        <v>4572177507</v>
      </c>
      <c r="H184" s="38"/>
      <c r="I184" s="37">
        <f t="shared" si="23"/>
        <v>0.68179973057279553</v>
      </c>
      <c r="J184" s="10"/>
    </row>
    <row r="185" spans="1:10" ht="13" x14ac:dyDescent="0.3">
      <c r="A185" s="46" t="s">
        <v>310</v>
      </c>
      <c r="B185" s="33" t="s">
        <v>312</v>
      </c>
      <c r="C185" s="38"/>
      <c r="D185" s="36">
        <f>SUM(D186:D190)</f>
        <v>1304600000</v>
      </c>
      <c r="E185" s="36">
        <f>SUM(E186:E190)</f>
        <v>2149980380</v>
      </c>
      <c r="F185" s="36">
        <f>SUM(F186:F190)</f>
        <v>1271348112</v>
      </c>
      <c r="G185" s="43">
        <f t="shared" si="22"/>
        <v>878632268</v>
      </c>
      <c r="H185" s="38"/>
      <c r="I185" s="37">
        <f t="shared" si="23"/>
        <v>0.59133009948676829</v>
      </c>
      <c r="J185" s="10"/>
    </row>
    <row r="186" spans="1:10" ht="13" x14ac:dyDescent="0.3">
      <c r="A186" s="45" t="s">
        <v>450</v>
      </c>
      <c r="B186" s="39" t="s">
        <v>429</v>
      </c>
      <c r="C186" s="38"/>
      <c r="D186" s="41">
        <v>0</v>
      </c>
      <c r="E186" s="41">
        <v>0</v>
      </c>
      <c r="F186" s="41">
        <v>0</v>
      </c>
      <c r="G186" s="44">
        <f t="shared" si="22"/>
        <v>0</v>
      </c>
      <c r="H186" s="40"/>
      <c r="I186" s="42">
        <v>0</v>
      </c>
      <c r="J186" s="10"/>
    </row>
    <row r="187" spans="1:10" ht="13" x14ac:dyDescent="0.3">
      <c r="A187" s="45" t="s">
        <v>311</v>
      </c>
      <c r="B187" s="39" t="s">
        <v>313</v>
      </c>
      <c r="C187" s="40"/>
      <c r="D187" s="41">
        <v>1120000000</v>
      </c>
      <c r="E187" s="41">
        <v>1963881867</v>
      </c>
      <c r="F187" s="41">
        <v>1161510779</v>
      </c>
      <c r="G187" s="44">
        <f t="shared" si="22"/>
        <v>802371088</v>
      </c>
      <c r="H187" s="40"/>
      <c r="I187" s="42">
        <f t="shared" si="23"/>
        <v>0.59143617470958598</v>
      </c>
      <c r="J187" s="10"/>
    </row>
    <row r="188" spans="1:10" ht="13" x14ac:dyDescent="0.3">
      <c r="A188" s="45" t="s">
        <v>430</v>
      </c>
      <c r="B188" s="39" t="s">
        <v>429</v>
      </c>
      <c r="C188" s="40"/>
      <c r="D188" s="41">
        <v>0</v>
      </c>
      <c r="E188" s="41">
        <v>0</v>
      </c>
      <c r="F188" s="41">
        <v>0</v>
      </c>
      <c r="G188" s="44">
        <f t="shared" si="22"/>
        <v>0</v>
      </c>
      <c r="H188" s="40"/>
      <c r="I188" s="42">
        <v>0</v>
      </c>
      <c r="J188" s="10"/>
    </row>
    <row r="189" spans="1:10" ht="13" x14ac:dyDescent="0.3">
      <c r="A189" s="45" t="s">
        <v>431</v>
      </c>
      <c r="B189" s="39" t="s">
        <v>314</v>
      </c>
      <c r="C189" s="40"/>
      <c r="D189" s="41">
        <v>0</v>
      </c>
      <c r="E189" s="41">
        <v>0</v>
      </c>
      <c r="F189" s="41">
        <v>0</v>
      </c>
      <c r="G189" s="44">
        <f t="shared" si="22"/>
        <v>0</v>
      </c>
      <c r="H189" s="40"/>
      <c r="I189" s="42">
        <v>0</v>
      </c>
      <c r="J189" s="10"/>
    </row>
    <row r="190" spans="1:10" ht="13" x14ac:dyDescent="0.3">
      <c r="A190" s="45" t="s">
        <v>315</v>
      </c>
      <c r="B190" s="39" t="s">
        <v>314</v>
      </c>
      <c r="C190" s="40"/>
      <c r="D190" s="41">
        <v>184600000</v>
      </c>
      <c r="E190" s="41">
        <v>186098513</v>
      </c>
      <c r="F190" s="41">
        <v>109837333</v>
      </c>
      <c r="G190" s="43">
        <f t="shared" si="22"/>
        <v>76261180</v>
      </c>
      <c r="H190" s="40"/>
      <c r="I190" s="37">
        <f t="shared" si="23"/>
        <v>0.59021069663248737</v>
      </c>
      <c r="J190" s="10"/>
    </row>
    <row r="191" spans="1:10" ht="13" x14ac:dyDescent="0.3">
      <c r="A191" s="46" t="s">
        <v>191</v>
      </c>
      <c r="B191" s="33" t="s">
        <v>192</v>
      </c>
      <c r="C191" s="38"/>
      <c r="D191" s="36">
        <f>SUM(D192:D206)</f>
        <v>617160875</v>
      </c>
      <c r="E191" s="36">
        <f>SUM(E192:E206)</f>
        <v>859338724</v>
      </c>
      <c r="F191" s="36">
        <f>SUM(F192:F206)</f>
        <v>523566815</v>
      </c>
      <c r="G191" s="43">
        <f t="shared" si="22"/>
        <v>335771909</v>
      </c>
      <c r="H191" s="38"/>
      <c r="I191" s="37">
        <f t="shared" si="23"/>
        <v>0.60926710315454147</v>
      </c>
      <c r="J191" s="10"/>
    </row>
    <row r="192" spans="1:10" ht="13" x14ac:dyDescent="0.3">
      <c r="A192" s="45" t="s">
        <v>458</v>
      </c>
      <c r="B192" s="39" t="s">
        <v>194</v>
      </c>
      <c r="C192" s="38"/>
      <c r="D192" s="41">
        <v>0</v>
      </c>
      <c r="E192" s="41">
        <v>0</v>
      </c>
      <c r="F192" s="41"/>
      <c r="G192" s="44">
        <f t="shared" si="22"/>
        <v>0</v>
      </c>
      <c r="H192" s="38"/>
      <c r="I192" s="42">
        <v>0</v>
      </c>
      <c r="J192" s="10"/>
    </row>
    <row r="193" spans="1:10" ht="13" x14ac:dyDescent="0.3">
      <c r="A193" s="45" t="s">
        <v>459</v>
      </c>
      <c r="B193" s="39" t="s">
        <v>194</v>
      </c>
      <c r="C193" s="38"/>
      <c r="D193" s="41">
        <v>0</v>
      </c>
      <c r="E193" s="41">
        <v>0</v>
      </c>
      <c r="F193" s="41"/>
      <c r="G193" s="44">
        <f t="shared" si="22"/>
        <v>0</v>
      </c>
      <c r="H193" s="38"/>
      <c r="I193" s="42">
        <v>0</v>
      </c>
      <c r="J193" s="10"/>
    </row>
    <row r="194" spans="1:10" ht="13" x14ac:dyDescent="0.3">
      <c r="A194" s="45" t="s">
        <v>193</v>
      </c>
      <c r="B194" s="39" t="s">
        <v>194</v>
      </c>
      <c r="C194" s="40"/>
      <c r="D194" s="41">
        <v>215000000</v>
      </c>
      <c r="E194" s="41">
        <v>398934090</v>
      </c>
      <c r="F194" s="41">
        <v>237448500</v>
      </c>
      <c r="G194" s="44">
        <f t="shared" si="22"/>
        <v>161485590</v>
      </c>
      <c r="H194" s="40"/>
      <c r="I194" s="42">
        <f t="shared" si="23"/>
        <v>0.59520734364917272</v>
      </c>
      <c r="J194" s="10"/>
    </row>
    <row r="195" spans="1:10" ht="13" x14ac:dyDescent="0.3">
      <c r="A195" s="45" t="s">
        <v>195</v>
      </c>
      <c r="B195" s="39" t="s">
        <v>196</v>
      </c>
      <c r="C195" s="40"/>
      <c r="D195" s="41">
        <v>96524000</v>
      </c>
      <c r="E195" s="41">
        <v>96524000</v>
      </c>
      <c r="F195" s="41">
        <v>94105720</v>
      </c>
      <c r="G195" s="44">
        <f t="shared" si="22"/>
        <v>2418280</v>
      </c>
      <c r="H195" s="40"/>
      <c r="I195" s="42">
        <f t="shared" si="23"/>
        <v>0.97494633459036095</v>
      </c>
      <c r="J195" s="10"/>
    </row>
    <row r="196" spans="1:10" ht="13" x14ac:dyDescent="0.3">
      <c r="A196" s="45" t="s">
        <v>461</v>
      </c>
      <c r="B196" s="39" t="s">
        <v>460</v>
      </c>
      <c r="C196" s="40"/>
      <c r="D196" s="41">
        <v>17360000</v>
      </c>
      <c r="E196" s="41">
        <v>17360000</v>
      </c>
      <c r="F196" s="41"/>
      <c r="G196" s="44">
        <f t="shared" si="22"/>
        <v>17360000</v>
      </c>
      <c r="H196" s="40"/>
      <c r="I196" s="42">
        <f t="shared" si="23"/>
        <v>0</v>
      </c>
      <c r="J196" s="10"/>
    </row>
    <row r="197" spans="1:10" ht="13" x14ac:dyDescent="0.3">
      <c r="A197" s="45" t="s">
        <v>463</v>
      </c>
      <c r="B197" s="39" t="s">
        <v>317</v>
      </c>
      <c r="C197" s="40"/>
      <c r="D197" s="41">
        <v>0</v>
      </c>
      <c r="E197" s="41">
        <v>0</v>
      </c>
      <c r="F197" s="41"/>
      <c r="G197" s="44">
        <f t="shared" si="22"/>
        <v>0</v>
      </c>
      <c r="H197" s="40"/>
      <c r="I197" s="42">
        <v>0</v>
      </c>
      <c r="J197" s="10"/>
    </row>
    <row r="198" spans="1:10" ht="13" x14ac:dyDescent="0.3">
      <c r="A198" s="45" t="s">
        <v>462</v>
      </c>
      <c r="B198" s="39" t="s">
        <v>317</v>
      </c>
      <c r="C198" s="40"/>
      <c r="D198" s="41">
        <v>0</v>
      </c>
      <c r="E198" s="41">
        <v>0</v>
      </c>
      <c r="F198" s="41"/>
      <c r="G198" s="44">
        <f t="shared" si="22"/>
        <v>0</v>
      </c>
      <c r="H198" s="40"/>
      <c r="I198" s="42">
        <v>0</v>
      </c>
      <c r="J198" s="10"/>
    </row>
    <row r="199" spans="1:10" ht="13" x14ac:dyDescent="0.3">
      <c r="A199" s="45" t="s">
        <v>316</v>
      </c>
      <c r="B199" s="39" t="s">
        <v>317</v>
      </c>
      <c r="C199" s="40"/>
      <c r="D199" s="41">
        <v>179630000</v>
      </c>
      <c r="E199" s="41">
        <v>270713664</v>
      </c>
      <c r="F199" s="41">
        <v>129352500</v>
      </c>
      <c r="G199" s="44">
        <f t="shared" si="22"/>
        <v>141361164</v>
      </c>
      <c r="H199" s="40"/>
      <c r="I199" s="42">
        <f t="shared" si="23"/>
        <v>0.47782035856158334</v>
      </c>
      <c r="J199" s="10"/>
    </row>
    <row r="200" spans="1:10" ht="13" x14ac:dyDescent="0.3">
      <c r="A200" s="45" t="s">
        <v>499</v>
      </c>
      <c r="B200" s="39" t="s">
        <v>476</v>
      </c>
      <c r="C200" s="40"/>
      <c r="D200" s="41">
        <v>0</v>
      </c>
      <c r="E200" s="41">
        <v>0</v>
      </c>
      <c r="F200" s="41"/>
      <c r="G200" s="44">
        <f t="shared" si="22"/>
        <v>0</v>
      </c>
      <c r="H200" s="40"/>
      <c r="I200" s="42">
        <v>0</v>
      </c>
      <c r="J200" s="10"/>
    </row>
    <row r="201" spans="1:10" ht="13" x14ac:dyDescent="0.3">
      <c r="A201" s="45" t="s">
        <v>475</v>
      </c>
      <c r="B201" s="39" t="s">
        <v>476</v>
      </c>
      <c r="C201" s="40"/>
      <c r="D201" s="41">
        <v>0</v>
      </c>
      <c r="E201" s="41">
        <v>0</v>
      </c>
      <c r="F201" s="41"/>
      <c r="G201" s="44">
        <f t="shared" si="22"/>
        <v>0</v>
      </c>
      <c r="H201" s="40"/>
      <c r="I201" s="42">
        <v>0</v>
      </c>
      <c r="J201" s="10"/>
    </row>
    <row r="202" spans="1:10" ht="13" x14ac:dyDescent="0.3">
      <c r="A202" s="45" t="s">
        <v>498</v>
      </c>
      <c r="B202" s="39" t="s">
        <v>445</v>
      </c>
      <c r="C202" s="40"/>
      <c r="D202" s="41">
        <v>0</v>
      </c>
      <c r="E202" s="41">
        <v>0</v>
      </c>
      <c r="F202" s="41"/>
      <c r="G202" s="44">
        <f t="shared" si="22"/>
        <v>0</v>
      </c>
      <c r="H202" s="40"/>
      <c r="I202" s="42">
        <v>0</v>
      </c>
      <c r="J202" s="10"/>
    </row>
    <row r="203" spans="1:10" ht="13" x14ac:dyDescent="0.3">
      <c r="A203" s="45" t="s">
        <v>444</v>
      </c>
      <c r="B203" s="39" t="s">
        <v>445</v>
      </c>
      <c r="C203" s="40"/>
      <c r="D203" s="41">
        <v>35500000</v>
      </c>
      <c r="E203" s="49">
        <v>0</v>
      </c>
      <c r="F203" s="41"/>
      <c r="G203" s="44">
        <f t="shared" si="22"/>
        <v>0</v>
      </c>
      <c r="H203" s="40"/>
      <c r="I203" s="42">
        <v>0</v>
      </c>
      <c r="J203" s="10"/>
    </row>
    <row r="204" spans="1:10" ht="13" x14ac:dyDescent="0.3">
      <c r="A204" s="45" t="s">
        <v>197</v>
      </c>
      <c r="B204" s="39" t="s">
        <v>198</v>
      </c>
      <c r="C204" s="40"/>
      <c r="D204" s="41">
        <v>7500000</v>
      </c>
      <c r="E204" s="41">
        <v>10160095</v>
      </c>
      <c r="F204" s="41">
        <v>2660095</v>
      </c>
      <c r="G204" s="44">
        <f t="shared" si="22"/>
        <v>7500000</v>
      </c>
      <c r="H204" s="40"/>
      <c r="I204" s="42">
        <f t="shared" si="23"/>
        <v>0.26181792591506281</v>
      </c>
      <c r="J204" s="10"/>
    </row>
    <row r="205" spans="1:10" ht="13" x14ac:dyDescent="0.3">
      <c r="A205" s="45" t="s">
        <v>199</v>
      </c>
      <c r="B205" s="39" t="s">
        <v>200</v>
      </c>
      <c r="C205" s="40"/>
      <c r="D205" s="41">
        <v>60000000</v>
      </c>
      <c r="E205" s="41">
        <v>60000000</v>
      </c>
      <c r="F205" s="41">
        <v>60000000</v>
      </c>
      <c r="G205" s="44">
        <f t="shared" si="22"/>
        <v>0</v>
      </c>
      <c r="H205" s="40"/>
      <c r="I205" s="42">
        <f t="shared" si="23"/>
        <v>1</v>
      </c>
      <c r="J205" s="10"/>
    </row>
    <row r="206" spans="1:10" ht="13" x14ac:dyDescent="0.3">
      <c r="A206" s="45" t="s">
        <v>318</v>
      </c>
      <c r="B206" s="39" t="s">
        <v>201</v>
      </c>
      <c r="C206" s="40"/>
      <c r="D206" s="41">
        <v>5646875</v>
      </c>
      <c r="E206" s="41">
        <v>5646875</v>
      </c>
      <c r="F206" s="41"/>
      <c r="G206" s="44">
        <f t="shared" si="22"/>
        <v>5646875</v>
      </c>
      <c r="H206" s="40"/>
      <c r="I206" s="42">
        <v>0</v>
      </c>
      <c r="J206" s="10"/>
    </row>
    <row r="207" spans="1:10" ht="13" x14ac:dyDescent="0.3">
      <c r="A207" s="46" t="s">
        <v>202</v>
      </c>
      <c r="B207" s="33" t="s">
        <v>203</v>
      </c>
      <c r="C207" s="38"/>
      <c r="D207" s="36">
        <f>SUM(D208:D216)</f>
        <v>876080000</v>
      </c>
      <c r="E207" s="36">
        <f>SUM(E208:E216)</f>
        <v>967516359</v>
      </c>
      <c r="F207" s="36">
        <f>SUM(F208:F216)</f>
        <v>754248328</v>
      </c>
      <c r="G207" s="43">
        <f t="shared" si="22"/>
        <v>213268031</v>
      </c>
      <c r="H207" s="38"/>
      <c r="I207" s="37">
        <f t="shared" si="23"/>
        <v>0.77957165373366055</v>
      </c>
      <c r="J207" s="10"/>
    </row>
    <row r="208" spans="1:10" ht="13" x14ac:dyDescent="0.3">
      <c r="A208" s="45" t="s">
        <v>204</v>
      </c>
      <c r="B208" s="39" t="s">
        <v>205</v>
      </c>
      <c r="C208" s="40"/>
      <c r="D208" s="41">
        <v>52080000</v>
      </c>
      <c r="E208" s="41">
        <v>52080000</v>
      </c>
      <c r="F208" s="41">
        <v>10000000</v>
      </c>
      <c r="G208" s="44">
        <f t="shared" si="22"/>
        <v>42080000</v>
      </c>
      <c r="H208" s="40"/>
      <c r="I208" s="42">
        <f t="shared" si="23"/>
        <v>0.19201228878648233</v>
      </c>
      <c r="J208" s="10"/>
    </row>
    <row r="209" spans="1:11" ht="13" x14ac:dyDescent="0.3">
      <c r="A209" s="45" t="s">
        <v>206</v>
      </c>
      <c r="B209" s="39" t="s">
        <v>207</v>
      </c>
      <c r="C209" s="40"/>
      <c r="D209" s="41">
        <v>582700000</v>
      </c>
      <c r="E209" s="41">
        <v>576244875</v>
      </c>
      <c r="F209" s="41">
        <v>537465728</v>
      </c>
      <c r="G209" s="44">
        <f t="shared" ref="G209:G216" si="24">+E209-F209</f>
        <v>38779147</v>
      </c>
      <c r="H209" s="40"/>
      <c r="I209" s="42">
        <f t="shared" si="23"/>
        <v>0.93270370170320382</v>
      </c>
      <c r="J209" s="10"/>
    </row>
    <row r="210" spans="1:11" ht="13" x14ac:dyDescent="0.3">
      <c r="A210" s="45" t="s">
        <v>446</v>
      </c>
      <c r="B210" s="39" t="s">
        <v>320</v>
      </c>
      <c r="C210" s="40"/>
      <c r="D210" s="41">
        <v>0</v>
      </c>
      <c r="E210" s="41">
        <v>0</v>
      </c>
      <c r="F210" s="41"/>
      <c r="G210" s="44">
        <f t="shared" si="24"/>
        <v>0</v>
      </c>
      <c r="H210" s="40"/>
      <c r="I210" s="42">
        <v>0</v>
      </c>
      <c r="J210" s="10"/>
    </row>
    <row r="211" spans="1:11" ht="13" x14ac:dyDescent="0.3">
      <c r="A211" s="45" t="s">
        <v>319</v>
      </c>
      <c r="B211" s="39" t="s">
        <v>320</v>
      </c>
      <c r="C211" s="40"/>
      <c r="D211" s="41">
        <v>0</v>
      </c>
      <c r="E211" s="41">
        <v>0</v>
      </c>
      <c r="F211" s="41"/>
      <c r="G211" s="44">
        <f t="shared" si="24"/>
        <v>0</v>
      </c>
      <c r="H211" s="40"/>
      <c r="I211" s="42">
        <v>0</v>
      </c>
      <c r="J211" s="10"/>
    </row>
    <row r="212" spans="1:11" ht="13" x14ac:dyDescent="0.3">
      <c r="A212" s="45" t="s">
        <v>319</v>
      </c>
      <c r="B212" s="39" t="s">
        <v>320</v>
      </c>
      <c r="C212" s="40"/>
      <c r="D212" s="41">
        <v>21300000</v>
      </c>
      <c r="E212" s="41">
        <v>25351116</v>
      </c>
      <c r="F212" s="41">
        <v>14962500</v>
      </c>
      <c r="G212" s="44">
        <f t="shared" si="24"/>
        <v>10388616</v>
      </c>
      <c r="H212" s="40"/>
      <c r="I212" s="42">
        <f t="shared" si="23"/>
        <v>0.59021070315010982</v>
      </c>
      <c r="J212" s="10"/>
    </row>
    <row r="213" spans="1:11" ht="13" x14ac:dyDescent="0.3">
      <c r="A213" s="45" t="s">
        <v>464</v>
      </c>
      <c r="B213" s="39" t="s">
        <v>322</v>
      </c>
      <c r="C213" s="40"/>
      <c r="D213" s="41">
        <v>0</v>
      </c>
      <c r="E213" s="41">
        <v>0</v>
      </c>
      <c r="F213" s="41"/>
      <c r="G213" s="44">
        <f t="shared" si="24"/>
        <v>0</v>
      </c>
      <c r="H213" s="40"/>
      <c r="I213" s="42">
        <v>0</v>
      </c>
      <c r="J213" s="10"/>
    </row>
    <row r="214" spans="1:11" ht="13" x14ac:dyDescent="0.3">
      <c r="A214" s="45" t="s">
        <v>465</v>
      </c>
      <c r="B214" s="39" t="s">
        <v>322</v>
      </c>
      <c r="C214" s="40"/>
      <c r="D214" s="41">
        <v>0</v>
      </c>
      <c r="E214" s="41">
        <v>0</v>
      </c>
      <c r="F214" s="41"/>
      <c r="G214" s="44">
        <f t="shared" si="24"/>
        <v>0</v>
      </c>
      <c r="H214" s="40"/>
      <c r="I214" s="42">
        <v>0</v>
      </c>
      <c r="J214" s="10"/>
    </row>
    <row r="215" spans="1:11" ht="13" x14ac:dyDescent="0.3">
      <c r="A215" s="45" t="s">
        <v>500</v>
      </c>
      <c r="B215" s="39" t="s">
        <v>322</v>
      </c>
      <c r="C215" s="40"/>
      <c r="D215" s="41">
        <v>0</v>
      </c>
      <c r="E215" s="41">
        <v>0</v>
      </c>
      <c r="F215" s="41"/>
      <c r="G215" s="44">
        <f t="shared" si="24"/>
        <v>0</v>
      </c>
      <c r="H215" s="40"/>
      <c r="I215" s="42">
        <v>0</v>
      </c>
      <c r="J215" s="10"/>
    </row>
    <row r="216" spans="1:11" ht="13" x14ac:dyDescent="0.3">
      <c r="A216" s="45" t="s">
        <v>321</v>
      </c>
      <c r="B216" s="39" t="s">
        <v>322</v>
      </c>
      <c r="C216" s="40"/>
      <c r="D216" s="41">
        <v>220000000</v>
      </c>
      <c r="E216" s="41">
        <v>313840368</v>
      </c>
      <c r="F216" s="41">
        <v>191820100</v>
      </c>
      <c r="G216" s="44">
        <f t="shared" si="24"/>
        <v>122020268</v>
      </c>
      <c r="H216" s="40"/>
      <c r="I216" s="42">
        <f t="shared" si="23"/>
        <v>0.61120276280073693</v>
      </c>
      <c r="J216" s="10"/>
    </row>
    <row r="217" spans="1:11" ht="13" x14ac:dyDescent="0.3">
      <c r="A217" s="46" t="s">
        <v>208</v>
      </c>
      <c r="B217" s="33" t="s">
        <v>209</v>
      </c>
      <c r="C217" s="38"/>
      <c r="D217" s="36">
        <f>SUM(D218:D232)</f>
        <v>7171577019</v>
      </c>
      <c r="E217" s="36">
        <f>SUM(E218:E232)</f>
        <v>9999953093</v>
      </c>
      <c r="F217" s="36">
        <f>SUM(F218:F232)</f>
        <v>7114086124</v>
      </c>
      <c r="G217" s="36">
        <f>SUM(G218:G232)</f>
        <v>2885866969</v>
      </c>
      <c r="H217" s="38"/>
      <c r="I217" s="37">
        <f t="shared" si="23"/>
        <v>0.71141194942003116</v>
      </c>
      <c r="J217" s="10"/>
    </row>
    <row r="218" spans="1:11" ht="13" x14ac:dyDescent="0.3">
      <c r="A218" s="45" t="s">
        <v>532</v>
      </c>
      <c r="B218" s="39" t="s">
        <v>211</v>
      </c>
      <c r="C218" s="38"/>
      <c r="D218" s="41">
        <v>0</v>
      </c>
      <c r="E218" s="41">
        <v>252319069</v>
      </c>
      <c r="F218" s="41">
        <v>0</v>
      </c>
      <c r="G218" s="44">
        <f t="shared" si="22"/>
        <v>252319069</v>
      </c>
      <c r="H218" s="40"/>
      <c r="I218" s="42">
        <f t="shared" si="23"/>
        <v>0</v>
      </c>
      <c r="J218" s="10"/>
    </row>
    <row r="219" spans="1:11" ht="13" x14ac:dyDescent="0.3">
      <c r="A219" s="45" t="s">
        <v>533</v>
      </c>
      <c r="B219" s="39" t="s">
        <v>211</v>
      </c>
      <c r="C219" s="38"/>
      <c r="D219" s="41">
        <v>0</v>
      </c>
      <c r="E219" s="41">
        <v>447680931</v>
      </c>
      <c r="F219" s="41">
        <v>0</v>
      </c>
      <c r="G219" s="44">
        <f t="shared" si="22"/>
        <v>447680931</v>
      </c>
      <c r="H219" s="40"/>
      <c r="I219" s="42">
        <f t="shared" si="23"/>
        <v>0</v>
      </c>
      <c r="J219" s="10"/>
    </row>
    <row r="220" spans="1:11" ht="13" x14ac:dyDescent="0.3">
      <c r="A220" s="45" t="s">
        <v>210</v>
      </c>
      <c r="B220" s="39" t="s">
        <v>211</v>
      </c>
      <c r="C220" s="40"/>
      <c r="D220" s="41">
        <v>3085750470</v>
      </c>
      <c r="E220" s="41">
        <v>3085750470</v>
      </c>
      <c r="F220" s="41">
        <v>3079850841</v>
      </c>
      <c r="G220" s="44">
        <f t="shared" si="22"/>
        <v>5899629</v>
      </c>
      <c r="H220" s="40"/>
      <c r="I220" s="42">
        <f t="shared" si="23"/>
        <v>0.99808810561406158</v>
      </c>
      <c r="J220" s="10"/>
    </row>
    <row r="221" spans="1:11" ht="13" x14ac:dyDescent="0.3">
      <c r="A221" s="45" t="s">
        <v>534</v>
      </c>
      <c r="B221" s="39" t="s">
        <v>535</v>
      </c>
      <c r="C221" s="40"/>
      <c r="D221" s="41"/>
      <c r="E221" s="41">
        <v>600000000</v>
      </c>
      <c r="F221" s="41">
        <v>0</v>
      </c>
      <c r="G221" s="44">
        <f t="shared" si="22"/>
        <v>600000000</v>
      </c>
      <c r="H221" s="40"/>
      <c r="I221" s="42">
        <f t="shared" si="23"/>
        <v>0</v>
      </c>
      <c r="J221" s="10"/>
    </row>
    <row r="222" spans="1:11" ht="13" x14ac:dyDescent="0.3">
      <c r="A222" s="45" t="s">
        <v>212</v>
      </c>
      <c r="B222" s="39" t="s">
        <v>214</v>
      </c>
      <c r="C222" s="40"/>
      <c r="D222" s="41">
        <v>2211153549</v>
      </c>
      <c r="E222" s="41">
        <v>2229273549</v>
      </c>
      <c r="F222" s="41">
        <v>2087285343</v>
      </c>
      <c r="G222" s="44">
        <f t="shared" si="22"/>
        <v>141988206</v>
      </c>
      <c r="H222" s="40"/>
      <c r="I222" s="42">
        <f t="shared" si="23"/>
        <v>0.93630741006921625</v>
      </c>
      <c r="J222" s="10"/>
      <c r="K222" s="48"/>
    </row>
    <row r="223" spans="1:11" ht="13" x14ac:dyDescent="0.3">
      <c r="A223" s="45" t="s">
        <v>432</v>
      </c>
      <c r="B223" s="39" t="s">
        <v>324</v>
      </c>
      <c r="C223" s="40"/>
      <c r="D223" s="41">
        <v>0</v>
      </c>
      <c r="E223" s="41">
        <v>0</v>
      </c>
      <c r="F223" s="41"/>
      <c r="G223" s="44">
        <f t="shared" si="22"/>
        <v>0</v>
      </c>
      <c r="H223" s="40"/>
      <c r="I223" s="42">
        <v>0</v>
      </c>
      <c r="J223" s="10"/>
      <c r="K223" s="48"/>
    </row>
    <row r="224" spans="1:11" ht="13" x14ac:dyDescent="0.3">
      <c r="A224" s="45" t="s">
        <v>447</v>
      </c>
      <c r="B224" s="39" t="s">
        <v>324</v>
      </c>
      <c r="C224" s="40"/>
      <c r="D224" s="41">
        <v>0</v>
      </c>
      <c r="E224" s="41">
        <v>0</v>
      </c>
      <c r="F224" s="41"/>
      <c r="G224" s="44">
        <f t="shared" si="22"/>
        <v>0</v>
      </c>
      <c r="H224" s="40"/>
      <c r="I224" s="42">
        <v>0</v>
      </c>
      <c r="J224" s="10"/>
      <c r="K224" s="48"/>
    </row>
    <row r="225" spans="1:11" ht="13" x14ac:dyDescent="0.3">
      <c r="A225" s="45" t="s">
        <v>501</v>
      </c>
      <c r="B225" s="39" t="s">
        <v>324</v>
      </c>
      <c r="C225" s="40"/>
      <c r="D225" s="41">
        <v>0</v>
      </c>
      <c r="E225" s="41">
        <v>0</v>
      </c>
      <c r="F225" s="41"/>
      <c r="G225" s="44">
        <f t="shared" si="22"/>
        <v>0</v>
      </c>
      <c r="H225" s="40"/>
      <c r="I225" s="42">
        <v>0</v>
      </c>
      <c r="J225" s="10"/>
      <c r="K225" s="48"/>
    </row>
    <row r="226" spans="1:11" ht="13" x14ac:dyDescent="0.3">
      <c r="A226" s="45" t="s">
        <v>323</v>
      </c>
      <c r="B226" s="39" t="s">
        <v>324</v>
      </c>
      <c r="C226" s="40"/>
      <c r="D226" s="41">
        <v>1784250000</v>
      </c>
      <c r="E226" s="41">
        <v>3303250188</v>
      </c>
      <c r="F226" s="41">
        <v>1938049940</v>
      </c>
      <c r="G226" s="44">
        <f t="shared" si="22"/>
        <v>1365200248</v>
      </c>
      <c r="H226" s="40"/>
      <c r="I226" s="42">
        <f t="shared" si="23"/>
        <v>0.58671000672020546</v>
      </c>
      <c r="J226" s="10"/>
    </row>
    <row r="227" spans="1:11" ht="13" x14ac:dyDescent="0.3">
      <c r="A227" s="45" t="s">
        <v>502</v>
      </c>
      <c r="B227" s="39" t="s">
        <v>324</v>
      </c>
      <c r="C227" s="40"/>
      <c r="D227" s="41">
        <v>0</v>
      </c>
      <c r="E227" s="41">
        <v>0</v>
      </c>
      <c r="F227" s="41"/>
      <c r="G227" s="44">
        <f t="shared" si="22"/>
        <v>0</v>
      </c>
      <c r="H227" s="40"/>
      <c r="I227" s="42">
        <v>0</v>
      </c>
      <c r="J227" s="10"/>
    </row>
    <row r="228" spans="1:11" ht="13" x14ac:dyDescent="0.3">
      <c r="A228" s="45" t="s">
        <v>503</v>
      </c>
      <c r="B228" s="39" t="s">
        <v>216</v>
      </c>
      <c r="C228" s="40"/>
      <c r="D228" s="41">
        <v>0</v>
      </c>
      <c r="E228" s="41">
        <v>0</v>
      </c>
      <c r="F228" s="41"/>
      <c r="G228" s="44">
        <f t="shared" si="22"/>
        <v>0</v>
      </c>
      <c r="H228" s="40"/>
      <c r="I228" s="42">
        <v>0</v>
      </c>
      <c r="J228" s="10"/>
    </row>
    <row r="229" spans="1:11" ht="13" x14ac:dyDescent="0.3">
      <c r="A229" s="45" t="s">
        <v>217</v>
      </c>
      <c r="B229" s="39" t="s">
        <v>218</v>
      </c>
      <c r="C229" s="40"/>
      <c r="D229" s="41">
        <v>65573000</v>
      </c>
      <c r="E229" s="41">
        <v>65573000</v>
      </c>
      <c r="F229" s="41">
        <v>0</v>
      </c>
      <c r="G229" s="44">
        <f t="shared" si="22"/>
        <v>65573000</v>
      </c>
      <c r="H229" s="40"/>
      <c r="I229" s="42">
        <f t="shared" si="23"/>
        <v>0</v>
      </c>
      <c r="J229" s="10"/>
    </row>
    <row r="230" spans="1:11" ht="13" x14ac:dyDescent="0.3">
      <c r="A230" s="45" t="s">
        <v>477</v>
      </c>
      <c r="B230" s="39" t="s">
        <v>222</v>
      </c>
      <c r="C230" s="40"/>
      <c r="D230" s="41">
        <v>0</v>
      </c>
      <c r="E230" s="41">
        <v>0</v>
      </c>
      <c r="F230" s="41"/>
      <c r="G230" s="44">
        <f t="shared" si="22"/>
        <v>0</v>
      </c>
      <c r="H230" s="40"/>
      <c r="I230" s="42">
        <v>0</v>
      </c>
      <c r="J230" s="10"/>
    </row>
    <row r="231" spans="1:11" ht="13" x14ac:dyDescent="0.3">
      <c r="A231" s="45" t="s">
        <v>504</v>
      </c>
      <c r="B231" s="39" t="s">
        <v>222</v>
      </c>
      <c r="C231" s="40"/>
      <c r="D231" s="41">
        <v>0</v>
      </c>
      <c r="E231" s="41">
        <v>0</v>
      </c>
      <c r="F231" s="41"/>
      <c r="G231" s="44">
        <f t="shared" si="22"/>
        <v>0</v>
      </c>
      <c r="H231" s="40"/>
      <c r="I231" s="42">
        <v>0</v>
      </c>
      <c r="J231" s="10"/>
    </row>
    <row r="232" spans="1:11" ht="13" x14ac:dyDescent="0.3">
      <c r="A232" s="45" t="s">
        <v>221</v>
      </c>
      <c r="B232" s="39" t="s">
        <v>222</v>
      </c>
      <c r="C232" s="40"/>
      <c r="D232" s="41">
        <v>24850000</v>
      </c>
      <c r="E232" s="41">
        <v>16105886</v>
      </c>
      <c r="F232" s="41">
        <v>8900000</v>
      </c>
      <c r="G232" s="44">
        <f t="shared" si="22"/>
        <v>7205886</v>
      </c>
      <c r="H232" s="40"/>
      <c r="I232" s="42">
        <f t="shared" si="23"/>
        <v>0.55259300854358462</v>
      </c>
      <c r="J232" s="10"/>
    </row>
    <row r="233" spans="1:11" ht="13" x14ac:dyDescent="0.3">
      <c r="A233" s="46" t="s">
        <v>223</v>
      </c>
      <c r="B233" s="33" t="s">
        <v>224</v>
      </c>
      <c r="C233" s="38"/>
      <c r="D233" s="36">
        <f>+D234</f>
        <v>0</v>
      </c>
      <c r="E233" s="36">
        <f>+E234</f>
        <v>0</v>
      </c>
      <c r="F233" s="36">
        <f>+F234</f>
        <v>0</v>
      </c>
      <c r="G233" s="43">
        <f t="shared" si="22"/>
        <v>0</v>
      </c>
      <c r="H233" s="38"/>
      <c r="I233" s="37">
        <v>0</v>
      </c>
      <c r="J233" s="10"/>
    </row>
    <row r="234" spans="1:11" ht="13" x14ac:dyDescent="0.3">
      <c r="A234" s="45" t="s">
        <v>225</v>
      </c>
      <c r="B234" s="39" t="s">
        <v>226</v>
      </c>
      <c r="C234" s="40"/>
      <c r="D234" s="41">
        <v>0</v>
      </c>
      <c r="E234" s="41">
        <v>0</v>
      </c>
      <c r="F234" s="41">
        <v>0</v>
      </c>
      <c r="G234" s="44">
        <f t="shared" si="22"/>
        <v>0</v>
      </c>
      <c r="H234" s="40"/>
      <c r="I234" s="42">
        <v>0</v>
      </c>
      <c r="J234" s="10"/>
    </row>
    <row r="235" spans="1:11" ht="13" x14ac:dyDescent="0.3">
      <c r="A235" s="46" t="s">
        <v>227</v>
      </c>
      <c r="B235" s="33" t="s">
        <v>228</v>
      </c>
      <c r="C235" s="38"/>
      <c r="D235" s="36">
        <f>+D236+D249</f>
        <v>238636550</v>
      </c>
      <c r="E235" s="36">
        <f>+E236+E249</f>
        <v>314078935</v>
      </c>
      <c r="F235" s="36">
        <f>+F236+F249</f>
        <v>75241583</v>
      </c>
      <c r="G235" s="43">
        <f t="shared" si="22"/>
        <v>238837352</v>
      </c>
      <c r="H235" s="38"/>
      <c r="I235" s="37">
        <f t="shared" si="23"/>
        <v>0.23956265325466669</v>
      </c>
      <c r="J235" s="10"/>
    </row>
    <row r="236" spans="1:11" ht="13" x14ac:dyDescent="0.3">
      <c r="A236" s="46" t="s">
        <v>229</v>
      </c>
      <c r="B236" s="33" t="s">
        <v>230</v>
      </c>
      <c r="C236" s="38"/>
      <c r="D236" s="36">
        <f>SUM(D237:D248)</f>
        <v>227461050</v>
      </c>
      <c r="E236" s="36">
        <f>SUM(E237:E248)</f>
        <v>302903435</v>
      </c>
      <c r="F236" s="36">
        <f>SUM(F237:F248)</f>
        <v>75241583</v>
      </c>
      <c r="G236" s="43">
        <f>+E236-F236</f>
        <v>227661852</v>
      </c>
      <c r="H236" s="38"/>
      <c r="I236" s="37">
        <f t="shared" si="23"/>
        <v>0.24840122067285239</v>
      </c>
      <c r="J236" s="10"/>
    </row>
    <row r="237" spans="1:11" ht="13" x14ac:dyDescent="0.3">
      <c r="A237" s="45" t="s">
        <v>478</v>
      </c>
      <c r="B237" s="39" t="s">
        <v>232</v>
      </c>
      <c r="C237" s="38"/>
      <c r="D237" s="41">
        <v>0</v>
      </c>
      <c r="E237" s="41">
        <v>0</v>
      </c>
      <c r="F237" s="41"/>
      <c r="G237" s="44">
        <f t="shared" si="22"/>
        <v>0</v>
      </c>
      <c r="H237" s="52"/>
      <c r="I237" s="42">
        <v>0</v>
      </c>
      <c r="J237" s="10"/>
    </row>
    <row r="238" spans="1:11" ht="13" x14ac:dyDescent="0.3">
      <c r="A238" s="45" t="s">
        <v>479</v>
      </c>
      <c r="B238" s="39" t="s">
        <v>232</v>
      </c>
      <c r="C238" s="38"/>
      <c r="D238" s="41">
        <v>0</v>
      </c>
      <c r="E238" s="41">
        <v>0</v>
      </c>
      <c r="F238" s="41"/>
      <c r="G238" s="44">
        <f t="shared" si="22"/>
        <v>0</v>
      </c>
      <c r="H238" s="52"/>
      <c r="I238" s="42">
        <v>0</v>
      </c>
      <c r="J238" s="10"/>
    </row>
    <row r="239" spans="1:11" ht="13" x14ac:dyDescent="0.3">
      <c r="A239" s="45" t="s">
        <v>505</v>
      </c>
      <c r="B239" s="39" t="s">
        <v>232</v>
      </c>
      <c r="C239" s="38"/>
      <c r="D239" s="41">
        <v>0</v>
      </c>
      <c r="E239" s="41">
        <v>0</v>
      </c>
      <c r="F239" s="41"/>
      <c r="G239" s="44">
        <f t="shared" si="22"/>
        <v>0</v>
      </c>
      <c r="H239" s="52"/>
      <c r="I239" s="42">
        <v>0</v>
      </c>
      <c r="J239" s="10"/>
    </row>
    <row r="240" spans="1:11" ht="13" x14ac:dyDescent="0.3">
      <c r="A240" s="45" t="s">
        <v>231</v>
      </c>
      <c r="B240" s="39" t="s">
        <v>232</v>
      </c>
      <c r="C240" s="40"/>
      <c r="D240" s="41">
        <v>95519550</v>
      </c>
      <c r="E240" s="41">
        <v>140061030</v>
      </c>
      <c r="F240" s="41">
        <v>64098583</v>
      </c>
      <c r="G240" s="44">
        <f t="shared" si="22"/>
        <v>75962447</v>
      </c>
      <c r="H240" s="44">
        <f t="shared" si="22"/>
        <v>-11863864</v>
      </c>
      <c r="I240" s="42">
        <f t="shared" si="23"/>
        <v>0.45764751979904761</v>
      </c>
      <c r="J240" s="10"/>
    </row>
    <row r="241" spans="1:10" ht="13" x14ac:dyDescent="0.3">
      <c r="A241" s="45" t="s">
        <v>233</v>
      </c>
      <c r="B241" s="39" t="s">
        <v>519</v>
      </c>
      <c r="C241" s="40"/>
      <c r="D241" s="41">
        <v>0</v>
      </c>
      <c r="E241" s="41">
        <v>1600000</v>
      </c>
      <c r="F241" s="41">
        <v>0</v>
      </c>
      <c r="G241" s="44">
        <f t="shared" si="22"/>
        <v>1600000</v>
      </c>
      <c r="H241" s="44"/>
      <c r="I241" s="42">
        <f t="shared" si="23"/>
        <v>0</v>
      </c>
      <c r="J241" s="10"/>
    </row>
    <row r="242" spans="1:10" ht="13" x14ac:dyDescent="0.3">
      <c r="A242" s="45" t="s">
        <v>448</v>
      </c>
      <c r="B242" s="39" t="s">
        <v>326</v>
      </c>
      <c r="C242" s="40"/>
      <c r="D242" s="41">
        <v>0</v>
      </c>
      <c r="E242" s="41">
        <v>0</v>
      </c>
      <c r="F242" s="41"/>
      <c r="G242" s="44">
        <f t="shared" si="22"/>
        <v>0</v>
      </c>
      <c r="H242" s="44"/>
      <c r="I242" s="42">
        <v>0</v>
      </c>
      <c r="J242" s="10"/>
    </row>
    <row r="243" spans="1:10" ht="13" x14ac:dyDescent="0.3">
      <c r="A243" s="45" t="s">
        <v>449</v>
      </c>
      <c r="B243" s="39" t="s">
        <v>326</v>
      </c>
      <c r="C243" s="40"/>
      <c r="D243" s="41">
        <v>0</v>
      </c>
      <c r="E243" s="41">
        <v>0</v>
      </c>
      <c r="F243" s="41"/>
      <c r="G243" s="44">
        <f t="shared" si="22"/>
        <v>0</v>
      </c>
      <c r="H243" s="44"/>
      <c r="I243" s="42">
        <v>0</v>
      </c>
      <c r="J243" s="10"/>
    </row>
    <row r="244" spans="1:10" ht="13" x14ac:dyDescent="0.3">
      <c r="A244" s="45" t="s">
        <v>325</v>
      </c>
      <c r="B244" s="39" t="s">
        <v>326</v>
      </c>
      <c r="C244" s="40"/>
      <c r="D244" s="41">
        <v>0</v>
      </c>
      <c r="E244" s="41">
        <v>238000</v>
      </c>
      <c r="F244" s="41">
        <v>0</v>
      </c>
      <c r="G244" s="44">
        <f t="shared" si="22"/>
        <v>238000</v>
      </c>
      <c r="H244" s="40"/>
      <c r="I244" s="42">
        <v>0</v>
      </c>
      <c r="J244" s="10"/>
    </row>
    <row r="245" spans="1:10" ht="13" x14ac:dyDescent="0.3">
      <c r="A245" s="45" t="s">
        <v>480</v>
      </c>
      <c r="B245" s="39" t="s">
        <v>236</v>
      </c>
      <c r="C245" s="40"/>
      <c r="D245" s="41">
        <v>0</v>
      </c>
      <c r="E245" s="41">
        <v>0</v>
      </c>
      <c r="F245" s="41"/>
      <c r="G245" s="44">
        <f t="shared" si="22"/>
        <v>0</v>
      </c>
      <c r="H245" s="40"/>
      <c r="I245" s="42">
        <v>0</v>
      </c>
      <c r="J245" s="10"/>
    </row>
    <row r="246" spans="1:10" ht="13" x14ac:dyDescent="0.3">
      <c r="A246" s="45" t="s">
        <v>235</v>
      </c>
      <c r="B246" s="39" t="s">
        <v>236</v>
      </c>
      <c r="C246" s="40"/>
      <c r="D246" s="41">
        <v>33526500</v>
      </c>
      <c r="E246" s="41">
        <v>72829405</v>
      </c>
      <c r="F246" s="41">
        <v>11143000</v>
      </c>
      <c r="G246" s="44">
        <f t="shared" si="22"/>
        <v>61686405</v>
      </c>
      <c r="H246" s="40"/>
      <c r="I246" s="42">
        <f t="shared" si="23"/>
        <v>0.1530013872830624</v>
      </c>
      <c r="J246" s="10"/>
    </row>
    <row r="247" spans="1:10" ht="13" x14ac:dyDescent="0.3">
      <c r="A247" s="45" t="s">
        <v>237</v>
      </c>
      <c r="B247" s="39" t="s">
        <v>238</v>
      </c>
      <c r="C247" s="40"/>
      <c r="D247" s="41">
        <v>98415000</v>
      </c>
      <c r="E247" s="41">
        <v>88175000</v>
      </c>
      <c r="F247" s="41"/>
      <c r="G247" s="44">
        <f t="shared" si="22"/>
        <v>88175000</v>
      </c>
      <c r="H247" s="40"/>
      <c r="I247" s="42">
        <f t="shared" si="23"/>
        <v>0</v>
      </c>
      <c r="J247" s="10"/>
    </row>
    <row r="248" spans="1:10" ht="13" x14ac:dyDescent="0.3">
      <c r="A248" s="45" t="s">
        <v>392</v>
      </c>
      <c r="B248" s="39" t="s">
        <v>393</v>
      </c>
      <c r="C248" s="40"/>
      <c r="D248" s="41">
        <v>0</v>
      </c>
      <c r="E248" s="41">
        <v>0</v>
      </c>
      <c r="F248" s="41"/>
      <c r="G248" s="44">
        <f t="shared" si="22"/>
        <v>0</v>
      </c>
      <c r="H248" s="40"/>
      <c r="I248" s="42">
        <v>0</v>
      </c>
      <c r="J248" s="10"/>
    </row>
    <row r="249" spans="1:10" ht="13" x14ac:dyDescent="0.3">
      <c r="A249" s="46" t="s">
        <v>239</v>
      </c>
      <c r="B249" s="33" t="s">
        <v>240</v>
      </c>
      <c r="C249" s="38"/>
      <c r="D249" s="36">
        <f>+D250</f>
        <v>11175500</v>
      </c>
      <c r="E249" s="36">
        <f>+E250</f>
        <v>11175500</v>
      </c>
      <c r="F249" s="36">
        <f>+F250</f>
        <v>0</v>
      </c>
      <c r="G249" s="43">
        <f t="shared" si="22"/>
        <v>11175500</v>
      </c>
      <c r="H249" s="38"/>
      <c r="I249" s="37">
        <v>0</v>
      </c>
      <c r="J249" s="10"/>
    </row>
    <row r="250" spans="1:10" ht="13" x14ac:dyDescent="0.3">
      <c r="A250" s="45" t="s">
        <v>241</v>
      </c>
      <c r="B250" s="39" t="s">
        <v>242</v>
      </c>
      <c r="C250" s="40"/>
      <c r="D250" s="41">
        <v>11175500</v>
      </c>
      <c r="E250" s="41">
        <v>11175500</v>
      </c>
      <c r="F250" s="41"/>
      <c r="G250" s="44">
        <f t="shared" si="22"/>
        <v>11175500</v>
      </c>
      <c r="H250" s="40"/>
      <c r="I250" s="42">
        <v>0</v>
      </c>
      <c r="J250" s="10"/>
    </row>
    <row r="251" spans="1:10" ht="13" x14ac:dyDescent="0.3">
      <c r="A251" s="46" t="s">
        <v>243</v>
      </c>
      <c r="B251" s="33" t="s">
        <v>244</v>
      </c>
      <c r="C251" s="38"/>
      <c r="D251" s="36">
        <f>+D252</f>
        <v>48000000</v>
      </c>
      <c r="E251" s="36">
        <f>+E252</f>
        <v>78000000</v>
      </c>
      <c r="F251" s="36">
        <f>+F252</f>
        <v>58199022</v>
      </c>
      <c r="G251" s="43">
        <f t="shared" si="22"/>
        <v>19800978</v>
      </c>
      <c r="H251" s="38"/>
      <c r="I251" s="37">
        <f t="shared" si="23"/>
        <v>0.74614130769230769</v>
      </c>
      <c r="J251" s="10"/>
    </row>
    <row r="252" spans="1:10" ht="13" x14ac:dyDescent="0.3">
      <c r="A252" s="45" t="s">
        <v>245</v>
      </c>
      <c r="B252" s="39" t="s">
        <v>246</v>
      </c>
      <c r="C252" s="40"/>
      <c r="D252" s="41">
        <v>48000000</v>
      </c>
      <c r="E252" s="41">
        <v>78000000</v>
      </c>
      <c r="F252" s="41">
        <v>58199022</v>
      </c>
      <c r="G252" s="44">
        <f t="shared" si="22"/>
        <v>19800978</v>
      </c>
      <c r="H252" s="40"/>
      <c r="I252" s="42">
        <f t="shared" si="23"/>
        <v>0.74614130769230769</v>
      </c>
      <c r="J252" s="10"/>
    </row>
    <row r="253" spans="1:10" ht="13" x14ac:dyDescent="0.3">
      <c r="A253" s="46" t="s">
        <v>247</v>
      </c>
      <c r="B253" s="33" t="s">
        <v>248</v>
      </c>
      <c r="C253" s="38"/>
      <c r="D253" s="36">
        <f>+D264+D266+D269+D273+D254+D259</f>
        <v>646215200</v>
      </c>
      <c r="E253" s="36">
        <f>+E264+E266+E269+E273+E254+E259</f>
        <v>648257816</v>
      </c>
      <c r="F253" s="36">
        <f>+F264+F266+F269+F273+F254+F259</f>
        <v>253672802</v>
      </c>
      <c r="G253" s="43">
        <f t="shared" si="22"/>
        <v>394585014</v>
      </c>
      <c r="H253" s="38"/>
      <c r="I253" s="37">
        <f t="shared" si="23"/>
        <v>0.3913146833543153</v>
      </c>
      <c r="J253" s="10"/>
    </row>
    <row r="254" spans="1:10" ht="13" x14ac:dyDescent="0.3">
      <c r="A254" s="46" t="s">
        <v>327</v>
      </c>
      <c r="B254" s="33" t="s">
        <v>328</v>
      </c>
      <c r="C254" s="38"/>
      <c r="D254" s="36">
        <f>SUM(D255:D258)</f>
        <v>109850000</v>
      </c>
      <c r="E254" s="36">
        <f>SUM(E255:E258)</f>
        <v>125048825</v>
      </c>
      <c r="F254" s="36">
        <f>SUM(F255:F258)</f>
        <v>43215650</v>
      </c>
      <c r="G254" s="43">
        <f t="shared" si="22"/>
        <v>81833175</v>
      </c>
      <c r="H254" s="38"/>
      <c r="I254" s="37">
        <f>+F254/E254</f>
        <v>0.34559021246301197</v>
      </c>
      <c r="J254" s="10"/>
    </row>
    <row r="255" spans="1:10" ht="13" x14ac:dyDescent="0.3">
      <c r="A255" s="45" t="s">
        <v>481</v>
      </c>
      <c r="B255" s="39" t="s">
        <v>328</v>
      </c>
      <c r="C255" s="38"/>
      <c r="D255" s="41"/>
      <c r="E255" s="41"/>
      <c r="F255" s="41"/>
      <c r="G255" s="44">
        <f t="shared" si="22"/>
        <v>0</v>
      </c>
      <c r="H255" s="40"/>
      <c r="I255" s="42">
        <v>0</v>
      </c>
      <c r="J255" s="10"/>
    </row>
    <row r="256" spans="1:10" ht="13" x14ac:dyDescent="0.3">
      <c r="A256" s="45" t="s">
        <v>482</v>
      </c>
      <c r="B256" s="39" t="s">
        <v>328</v>
      </c>
      <c r="C256" s="38"/>
      <c r="D256" s="41"/>
      <c r="E256" s="41"/>
      <c r="F256" s="41"/>
      <c r="G256" s="44">
        <f t="shared" si="22"/>
        <v>0</v>
      </c>
      <c r="H256" s="40"/>
      <c r="I256" s="42">
        <v>0</v>
      </c>
      <c r="J256" s="10"/>
    </row>
    <row r="257" spans="1:10" ht="13" x14ac:dyDescent="0.3">
      <c r="A257" s="45" t="s">
        <v>506</v>
      </c>
      <c r="B257" s="39" t="s">
        <v>328</v>
      </c>
      <c r="C257" s="38"/>
      <c r="D257" s="41"/>
      <c r="E257" s="41"/>
      <c r="F257" s="41"/>
      <c r="G257" s="44">
        <f t="shared" si="22"/>
        <v>0</v>
      </c>
      <c r="H257" s="40"/>
      <c r="I257" s="42">
        <v>0</v>
      </c>
      <c r="J257" s="10"/>
    </row>
    <row r="258" spans="1:10" ht="13" x14ac:dyDescent="0.3">
      <c r="A258" s="45" t="s">
        <v>329</v>
      </c>
      <c r="B258" s="39" t="s">
        <v>328</v>
      </c>
      <c r="C258" s="40"/>
      <c r="D258" s="41">
        <v>109850000</v>
      </c>
      <c r="E258" s="41">
        <v>125048825</v>
      </c>
      <c r="F258" s="41">
        <v>43215650</v>
      </c>
      <c r="G258" s="44">
        <f t="shared" si="22"/>
        <v>81833175</v>
      </c>
      <c r="H258" s="40"/>
      <c r="I258" s="42">
        <f t="shared" si="23"/>
        <v>0.34559021246301197</v>
      </c>
      <c r="J258" s="10"/>
    </row>
    <row r="259" spans="1:10" ht="13" x14ac:dyDescent="0.3">
      <c r="A259" s="46" t="s">
        <v>330</v>
      </c>
      <c r="B259" s="33" t="s">
        <v>331</v>
      </c>
      <c r="C259" s="38"/>
      <c r="D259" s="36">
        <f>SUM(D260:D263)</f>
        <v>222273000</v>
      </c>
      <c r="E259" s="36">
        <f>SUM(E260:E263)</f>
        <v>209116791</v>
      </c>
      <c r="F259" s="36">
        <f>SUM(F260:F263)</f>
        <v>50279952</v>
      </c>
      <c r="G259" s="43">
        <f t="shared" si="22"/>
        <v>158836839</v>
      </c>
      <c r="H259" s="38"/>
      <c r="I259" s="37">
        <f t="shared" si="23"/>
        <v>0.24043957331001697</v>
      </c>
      <c r="J259" s="10"/>
    </row>
    <row r="260" spans="1:10" ht="13" x14ac:dyDescent="0.3">
      <c r="A260" s="45" t="s">
        <v>483</v>
      </c>
      <c r="B260" s="39" t="s">
        <v>331</v>
      </c>
      <c r="C260" s="38"/>
      <c r="D260" s="41"/>
      <c r="E260" s="41"/>
      <c r="F260" s="41"/>
      <c r="G260" s="44">
        <f t="shared" si="22"/>
        <v>0</v>
      </c>
      <c r="H260" s="40"/>
      <c r="I260" s="42">
        <v>0</v>
      </c>
      <c r="J260" s="10"/>
    </row>
    <row r="261" spans="1:10" ht="13" x14ac:dyDescent="0.3">
      <c r="A261" s="45" t="s">
        <v>332</v>
      </c>
      <c r="B261" s="39" t="s">
        <v>331</v>
      </c>
      <c r="C261" s="40"/>
      <c r="D261" s="41">
        <v>122273000</v>
      </c>
      <c r="E261" s="41">
        <v>122273000</v>
      </c>
      <c r="F261" s="41">
        <v>45253294</v>
      </c>
      <c r="G261" s="44">
        <f t="shared" si="22"/>
        <v>77019706</v>
      </c>
      <c r="H261" s="40"/>
      <c r="I261" s="42">
        <f t="shared" si="23"/>
        <v>0.37010046371643779</v>
      </c>
      <c r="J261" s="10"/>
    </row>
    <row r="262" spans="1:10" ht="13" x14ac:dyDescent="0.3">
      <c r="A262" s="45" t="s">
        <v>433</v>
      </c>
      <c r="B262" s="39" t="s">
        <v>334</v>
      </c>
      <c r="C262" s="40"/>
      <c r="D262" s="41">
        <v>0</v>
      </c>
      <c r="E262" s="41">
        <v>0</v>
      </c>
      <c r="F262" s="41"/>
      <c r="G262" s="44">
        <f t="shared" si="22"/>
        <v>0</v>
      </c>
      <c r="H262" s="40"/>
      <c r="I262" s="42">
        <v>0</v>
      </c>
      <c r="J262" s="10"/>
    </row>
    <row r="263" spans="1:10" ht="13" x14ac:dyDescent="0.3">
      <c r="A263" s="45" t="s">
        <v>333</v>
      </c>
      <c r="B263" s="39" t="s">
        <v>334</v>
      </c>
      <c r="C263" s="40"/>
      <c r="D263" s="41">
        <v>100000000</v>
      </c>
      <c r="E263" s="41">
        <v>86843791</v>
      </c>
      <c r="F263" s="41">
        <v>5026658</v>
      </c>
      <c r="G263" s="44">
        <f t="shared" si="22"/>
        <v>81817133</v>
      </c>
      <c r="H263" s="40"/>
      <c r="I263" s="42">
        <f t="shared" si="23"/>
        <v>5.7881604915197678E-2</v>
      </c>
      <c r="J263" s="10"/>
    </row>
    <row r="264" spans="1:10" ht="13" x14ac:dyDescent="0.3">
      <c r="A264" s="46" t="s">
        <v>249</v>
      </c>
      <c r="B264" s="33" t="s">
        <v>250</v>
      </c>
      <c r="C264" s="38"/>
      <c r="D264" s="36">
        <f>+D265</f>
        <v>47125000</v>
      </c>
      <c r="E264" s="36">
        <f>+E265</f>
        <v>47125000</v>
      </c>
      <c r="F264" s="36">
        <f>+F265</f>
        <v>2160000</v>
      </c>
      <c r="G264" s="43">
        <f t="shared" si="22"/>
        <v>44965000</v>
      </c>
      <c r="H264" s="38"/>
      <c r="I264" s="37">
        <f t="shared" si="23"/>
        <v>4.5835543766578252E-2</v>
      </c>
      <c r="J264" s="10"/>
    </row>
    <row r="265" spans="1:10" ht="13" x14ac:dyDescent="0.3">
      <c r="A265" s="45" t="s">
        <v>251</v>
      </c>
      <c r="B265" s="39" t="s">
        <v>252</v>
      </c>
      <c r="C265" s="40"/>
      <c r="D265" s="41">
        <v>47125000</v>
      </c>
      <c r="E265" s="41">
        <v>47125000</v>
      </c>
      <c r="F265" s="41">
        <v>2160000</v>
      </c>
      <c r="G265" s="44">
        <f t="shared" si="22"/>
        <v>44965000</v>
      </c>
      <c r="H265" s="40"/>
      <c r="I265" s="42">
        <f t="shared" si="23"/>
        <v>4.5835543766578252E-2</v>
      </c>
      <c r="J265" s="10"/>
    </row>
    <row r="266" spans="1:10" ht="13" x14ac:dyDescent="0.3">
      <c r="A266" s="46" t="s">
        <v>253</v>
      </c>
      <c r="B266" s="33" t="s">
        <v>254</v>
      </c>
      <c r="C266" s="38"/>
      <c r="D266" s="36">
        <f>SUM(D267:D268)</f>
        <v>127292200</v>
      </c>
      <c r="E266" s="36">
        <f>SUM(E267:E268)</f>
        <v>127292200</v>
      </c>
      <c r="F266" s="36">
        <f>SUM(F267:F268)</f>
        <v>105800000</v>
      </c>
      <c r="G266" s="43">
        <f t="shared" si="22"/>
        <v>21492200</v>
      </c>
      <c r="H266" s="38"/>
      <c r="I266" s="37">
        <f t="shared" si="23"/>
        <v>0.83115854702801895</v>
      </c>
      <c r="J266" s="10"/>
    </row>
    <row r="267" spans="1:10" ht="13" x14ac:dyDescent="0.3">
      <c r="A267" s="45" t="s">
        <v>255</v>
      </c>
      <c r="B267" s="39" t="s">
        <v>256</v>
      </c>
      <c r="C267" s="40"/>
      <c r="D267" s="41">
        <v>127292200</v>
      </c>
      <c r="E267" s="41">
        <v>127292200</v>
      </c>
      <c r="F267" s="49">
        <v>105800000</v>
      </c>
      <c r="G267" s="44">
        <f t="shared" si="22"/>
        <v>21492200</v>
      </c>
      <c r="H267" s="40"/>
      <c r="I267" s="42">
        <f t="shared" si="23"/>
        <v>0.83115854702801895</v>
      </c>
      <c r="J267" s="10"/>
    </row>
    <row r="268" spans="1:10" ht="13" x14ac:dyDescent="0.3">
      <c r="A268" s="45" t="s">
        <v>484</v>
      </c>
      <c r="B268" s="39" t="s">
        <v>256</v>
      </c>
      <c r="C268" s="40"/>
      <c r="D268" s="41"/>
      <c r="E268" s="41"/>
      <c r="F268" s="41"/>
      <c r="G268" s="44">
        <f t="shared" ref="G268" si="25">+E268-F268</f>
        <v>0</v>
      </c>
      <c r="H268" s="40"/>
      <c r="I268" s="42">
        <v>0</v>
      </c>
      <c r="J268" s="10"/>
    </row>
    <row r="269" spans="1:10" ht="13" x14ac:dyDescent="0.3">
      <c r="A269" s="46" t="s">
        <v>257</v>
      </c>
      <c r="B269" s="33" t="s">
        <v>258</v>
      </c>
      <c r="C269" s="38"/>
      <c r="D269" s="36">
        <f>SUM(D270:D272)</f>
        <v>139675000</v>
      </c>
      <c r="E269" s="36">
        <f>SUM(E270:E272)</f>
        <v>139675000</v>
      </c>
      <c r="F269" s="36">
        <f>SUM(F270:F272)</f>
        <v>52217200</v>
      </c>
      <c r="G269" s="43">
        <f t="shared" si="22"/>
        <v>87457800</v>
      </c>
      <c r="H269" s="38"/>
      <c r="I269" s="37">
        <f t="shared" si="23"/>
        <v>0.37384786110613927</v>
      </c>
      <c r="J269" s="10"/>
    </row>
    <row r="270" spans="1:10" ht="13" x14ac:dyDescent="0.3">
      <c r="A270" s="45" t="s">
        <v>394</v>
      </c>
      <c r="B270" s="39" t="s">
        <v>396</v>
      </c>
      <c r="C270" s="40"/>
      <c r="D270" s="41"/>
      <c r="E270" s="41"/>
      <c r="F270" s="41"/>
      <c r="G270" s="44">
        <f t="shared" ref="G270:G271" si="26">+E270-F270</f>
        <v>0</v>
      </c>
      <c r="H270" s="40"/>
      <c r="I270" s="42">
        <v>0</v>
      </c>
      <c r="J270" s="10"/>
    </row>
    <row r="271" spans="1:10" ht="13" x14ac:dyDescent="0.3">
      <c r="A271" s="45" t="s">
        <v>395</v>
      </c>
      <c r="B271" s="39" t="s">
        <v>397</v>
      </c>
      <c r="C271" s="40"/>
      <c r="D271" s="41"/>
      <c r="E271" s="41"/>
      <c r="F271" s="41"/>
      <c r="G271" s="44">
        <f t="shared" si="26"/>
        <v>0</v>
      </c>
      <c r="H271" s="40"/>
      <c r="I271" s="42">
        <v>0</v>
      </c>
      <c r="J271" s="10"/>
    </row>
    <row r="272" spans="1:10" ht="13" x14ac:dyDescent="0.3">
      <c r="A272" s="45" t="s">
        <v>259</v>
      </c>
      <c r="B272" s="39" t="s">
        <v>260</v>
      </c>
      <c r="C272" s="40"/>
      <c r="D272" s="41">
        <v>139675000</v>
      </c>
      <c r="E272" s="41">
        <v>139675000</v>
      </c>
      <c r="F272" s="41">
        <v>52217200</v>
      </c>
      <c r="G272" s="44">
        <f t="shared" si="22"/>
        <v>87457800</v>
      </c>
      <c r="H272" s="40"/>
      <c r="I272" s="42">
        <f t="shared" si="23"/>
        <v>0.37384786110613927</v>
      </c>
      <c r="J272" s="10"/>
    </row>
    <row r="273" spans="1:10" ht="13" x14ac:dyDescent="0.3">
      <c r="A273" s="46" t="s">
        <v>261</v>
      </c>
      <c r="B273" s="33" t="s">
        <v>262</v>
      </c>
      <c r="C273" s="38"/>
      <c r="D273" s="36">
        <f>+D274</f>
        <v>0</v>
      </c>
      <c r="E273" s="36">
        <f>+E274</f>
        <v>0</v>
      </c>
      <c r="F273" s="36">
        <f>+F274</f>
        <v>0</v>
      </c>
      <c r="G273" s="43">
        <f t="shared" si="22"/>
        <v>0</v>
      </c>
      <c r="H273" s="38"/>
      <c r="I273" s="37">
        <v>0</v>
      </c>
      <c r="J273" s="10"/>
    </row>
    <row r="274" spans="1:10" ht="13" x14ac:dyDescent="0.3">
      <c r="A274" s="45" t="s">
        <v>263</v>
      </c>
      <c r="B274" s="39" t="s">
        <v>264</v>
      </c>
      <c r="C274" s="40"/>
      <c r="D274" s="41"/>
      <c r="E274" s="41"/>
      <c r="F274" s="41"/>
      <c r="G274" s="44">
        <f t="shared" si="22"/>
        <v>0</v>
      </c>
      <c r="H274" s="40"/>
      <c r="I274" s="42">
        <v>0</v>
      </c>
      <c r="J274" s="10"/>
    </row>
    <row r="275" spans="1:10" ht="13" x14ac:dyDescent="0.3">
      <c r="A275" s="46" t="s">
        <v>536</v>
      </c>
      <c r="B275" s="33" t="s">
        <v>266</v>
      </c>
      <c r="C275" s="38"/>
      <c r="D275" s="36">
        <f>SUM(D276:D277)</f>
        <v>443800000</v>
      </c>
      <c r="E275" s="36">
        <f t="shared" ref="E275:G275" si="27">SUM(E276:E277)</f>
        <v>533800000</v>
      </c>
      <c r="F275" s="36">
        <f t="shared" si="27"/>
        <v>159545134</v>
      </c>
      <c r="G275" s="36">
        <f t="shared" si="27"/>
        <v>374254866</v>
      </c>
      <c r="H275" s="38"/>
      <c r="I275" s="37">
        <f t="shared" si="23"/>
        <v>0.29888560134881981</v>
      </c>
      <c r="J275" s="10"/>
    </row>
    <row r="276" spans="1:10" ht="13" x14ac:dyDescent="0.3">
      <c r="A276" s="45" t="s">
        <v>537</v>
      </c>
      <c r="B276" s="39" t="s">
        <v>266</v>
      </c>
      <c r="C276" s="38"/>
      <c r="D276" s="41">
        <v>0</v>
      </c>
      <c r="E276" s="41">
        <v>83149774</v>
      </c>
      <c r="F276" s="41">
        <v>0</v>
      </c>
      <c r="G276" s="44">
        <f t="shared" si="22"/>
        <v>83149774</v>
      </c>
      <c r="H276" s="40"/>
      <c r="I276" s="42">
        <f t="shared" si="23"/>
        <v>0</v>
      </c>
      <c r="J276" s="10"/>
    </row>
    <row r="277" spans="1:10" ht="13" x14ac:dyDescent="0.3">
      <c r="A277" s="45" t="s">
        <v>538</v>
      </c>
      <c r="B277" s="39" t="s">
        <v>266</v>
      </c>
      <c r="C277" s="40"/>
      <c r="D277" s="41">
        <v>443800000</v>
      </c>
      <c r="E277" s="41">
        <v>450650226</v>
      </c>
      <c r="F277" s="41">
        <v>159545134</v>
      </c>
      <c r="G277" s="44">
        <f t="shared" si="22"/>
        <v>291105092</v>
      </c>
      <c r="H277" s="40"/>
      <c r="I277" s="42">
        <f t="shared" si="23"/>
        <v>0.35403318315433396</v>
      </c>
      <c r="J277" s="10"/>
    </row>
    <row r="278" spans="1:10" ht="13" x14ac:dyDescent="0.3">
      <c r="A278" s="46" t="s">
        <v>335</v>
      </c>
      <c r="B278" s="33" t="s">
        <v>336</v>
      </c>
      <c r="C278" s="38"/>
      <c r="D278" s="36">
        <f>+D279</f>
        <v>600000000</v>
      </c>
      <c r="E278" s="36">
        <f>+E279</f>
        <v>600000000</v>
      </c>
      <c r="F278" s="36">
        <f>+F279</f>
        <v>294271728</v>
      </c>
      <c r="G278" s="44">
        <f t="shared" si="22"/>
        <v>305728272</v>
      </c>
      <c r="H278" s="38"/>
      <c r="I278" s="42">
        <f t="shared" si="23"/>
        <v>0.49045287999999998</v>
      </c>
      <c r="J278" s="10"/>
    </row>
    <row r="279" spans="1:10" ht="13" x14ac:dyDescent="0.3">
      <c r="A279" s="45" t="s">
        <v>337</v>
      </c>
      <c r="B279" s="39" t="s">
        <v>336</v>
      </c>
      <c r="C279" s="40"/>
      <c r="D279" s="41">
        <v>600000000</v>
      </c>
      <c r="E279" s="41">
        <v>600000000</v>
      </c>
      <c r="F279" s="41">
        <v>294271728</v>
      </c>
      <c r="G279" s="44">
        <f t="shared" si="22"/>
        <v>305728272</v>
      </c>
      <c r="H279" s="40"/>
      <c r="I279" s="42">
        <f t="shared" si="23"/>
        <v>0.49045287999999998</v>
      </c>
      <c r="J279" s="10"/>
    </row>
    <row r="280" spans="1:10" ht="13" x14ac:dyDescent="0.3">
      <c r="A280" s="46" t="s">
        <v>268</v>
      </c>
      <c r="B280" s="33" t="s">
        <v>285</v>
      </c>
      <c r="C280" s="38"/>
      <c r="D280" s="36">
        <f>+D281</f>
        <v>253849313</v>
      </c>
      <c r="E280" s="36">
        <f>+E281</f>
        <v>232504413</v>
      </c>
      <c r="F280" s="36">
        <f>+F281</f>
        <v>11392500</v>
      </c>
      <c r="G280" s="43">
        <f t="shared" si="22"/>
        <v>221111913</v>
      </c>
      <c r="H280" s="38"/>
      <c r="I280" s="37">
        <f t="shared" si="23"/>
        <v>4.8999069966039741E-2</v>
      </c>
      <c r="J280" s="10"/>
    </row>
    <row r="281" spans="1:10" ht="13" x14ac:dyDescent="0.3">
      <c r="A281" s="46" t="s">
        <v>269</v>
      </c>
      <c r="B281" s="33" t="s">
        <v>285</v>
      </c>
      <c r="C281" s="38"/>
      <c r="D281" s="36">
        <f>+D282+D293</f>
        <v>253849313</v>
      </c>
      <c r="E281" s="36">
        <f>+E282+E293</f>
        <v>232504413</v>
      </c>
      <c r="F281" s="36">
        <f>+F282+F293</f>
        <v>11392500</v>
      </c>
      <c r="G281" s="43">
        <f t="shared" ref="G281:G303" si="28">+E281-F281</f>
        <v>221111913</v>
      </c>
      <c r="H281" s="38"/>
      <c r="I281" s="37">
        <f t="shared" ref="I281:I301" si="29">+F281/E281</f>
        <v>4.8999069966039741E-2</v>
      </c>
      <c r="J281" s="10"/>
    </row>
    <row r="282" spans="1:10" ht="13" x14ac:dyDescent="0.3">
      <c r="A282" s="46" t="s">
        <v>270</v>
      </c>
      <c r="B282" s="33" t="s">
        <v>61</v>
      </c>
      <c r="C282" s="38"/>
      <c r="D282" s="36">
        <f>SUM(D283:D292)</f>
        <v>160973313</v>
      </c>
      <c r="E282" s="36">
        <f>SUM(E283:E292)</f>
        <v>139628413</v>
      </c>
      <c r="F282" s="36">
        <f>SUM(F283:F292)</f>
        <v>11392500</v>
      </c>
      <c r="G282" s="43">
        <f t="shared" si="28"/>
        <v>128235913</v>
      </c>
      <c r="H282" s="38"/>
      <c r="I282" s="37">
        <f t="shared" si="29"/>
        <v>8.1591559735051916E-2</v>
      </c>
      <c r="J282" s="10"/>
    </row>
    <row r="283" spans="1:10" ht="13" x14ac:dyDescent="0.3">
      <c r="A283" s="45" t="s">
        <v>271</v>
      </c>
      <c r="B283" s="39" t="s">
        <v>67</v>
      </c>
      <c r="C283" s="40"/>
      <c r="D283" s="41">
        <v>32550000</v>
      </c>
      <c r="E283" s="41">
        <v>32550000</v>
      </c>
      <c r="F283" s="41"/>
      <c r="G283" s="44">
        <f t="shared" si="28"/>
        <v>32550000</v>
      </c>
      <c r="H283" s="40"/>
      <c r="I283" s="42">
        <f t="shared" si="29"/>
        <v>0</v>
      </c>
      <c r="J283" s="10"/>
    </row>
    <row r="284" spans="1:10" ht="13" x14ac:dyDescent="0.3">
      <c r="A284" s="45" t="s">
        <v>272</v>
      </c>
      <c r="B284" s="39" t="s">
        <v>85</v>
      </c>
      <c r="C284" s="40"/>
      <c r="D284" s="41">
        <v>11392500</v>
      </c>
      <c r="E284" s="41">
        <v>11392500</v>
      </c>
      <c r="F284" s="41">
        <v>11392500</v>
      </c>
      <c r="G284" s="44">
        <f t="shared" si="28"/>
        <v>0</v>
      </c>
      <c r="H284" s="40"/>
      <c r="I284" s="42">
        <f t="shared" si="29"/>
        <v>1</v>
      </c>
      <c r="J284" s="10"/>
    </row>
    <row r="285" spans="1:10" ht="13" x14ac:dyDescent="0.3">
      <c r="A285" s="45" t="s">
        <v>273</v>
      </c>
      <c r="B285" s="39" t="s">
        <v>286</v>
      </c>
      <c r="C285" s="40"/>
      <c r="D285" s="41">
        <v>86800000</v>
      </c>
      <c r="E285" s="41">
        <v>83076187</v>
      </c>
      <c r="F285" s="41"/>
      <c r="G285" s="44">
        <f t="shared" si="28"/>
        <v>83076187</v>
      </c>
      <c r="H285" s="40"/>
      <c r="I285" s="42">
        <f t="shared" si="29"/>
        <v>0</v>
      </c>
      <c r="J285" s="10"/>
    </row>
    <row r="286" spans="1:10" ht="13" x14ac:dyDescent="0.3">
      <c r="A286" s="45" t="s">
        <v>274</v>
      </c>
      <c r="B286" s="39" t="s">
        <v>93</v>
      </c>
      <c r="C286" s="40"/>
      <c r="D286" s="41">
        <v>1085000</v>
      </c>
      <c r="E286" s="41">
        <v>1085000</v>
      </c>
      <c r="F286" s="41"/>
      <c r="G286" s="44">
        <f t="shared" si="28"/>
        <v>1085000</v>
      </c>
      <c r="H286" s="40"/>
      <c r="I286" s="42">
        <f t="shared" si="29"/>
        <v>0</v>
      </c>
      <c r="J286" s="10"/>
    </row>
    <row r="287" spans="1:10" ht="13" x14ac:dyDescent="0.3">
      <c r="A287" s="45" t="s">
        <v>275</v>
      </c>
      <c r="B287" s="39" t="s">
        <v>101</v>
      </c>
      <c r="C287" s="40"/>
      <c r="D287" s="41">
        <v>3797500</v>
      </c>
      <c r="E287" s="41">
        <v>0</v>
      </c>
      <c r="F287" s="41"/>
      <c r="G287" s="44">
        <f t="shared" si="28"/>
        <v>0</v>
      </c>
      <c r="H287" s="40"/>
      <c r="I287" s="42" t="e">
        <f t="shared" si="29"/>
        <v>#DIV/0!</v>
      </c>
      <c r="J287" s="10"/>
    </row>
    <row r="288" spans="1:10" ht="13" x14ac:dyDescent="0.3">
      <c r="A288" s="45" t="s">
        <v>276</v>
      </c>
      <c r="B288" s="39" t="s">
        <v>287</v>
      </c>
      <c r="C288" s="40"/>
      <c r="D288" s="41">
        <v>2712500</v>
      </c>
      <c r="E288" s="41">
        <v>0</v>
      </c>
      <c r="F288" s="41"/>
      <c r="G288" s="44">
        <f t="shared" si="28"/>
        <v>0</v>
      </c>
      <c r="H288" s="40"/>
      <c r="I288" s="42" t="e">
        <f t="shared" si="29"/>
        <v>#DIV/0!</v>
      </c>
      <c r="J288" s="10"/>
    </row>
    <row r="289" spans="1:11" ht="13" x14ac:dyDescent="0.3">
      <c r="A289" s="45" t="s">
        <v>277</v>
      </c>
      <c r="B289" s="39" t="s">
        <v>117</v>
      </c>
      <c r="C289" s="40"/>
      <c r="D289" s="41">
        <v>3255000</v>
      </c>
      <c r="E289" s="41">
        <v>0</v>
      </c>
      <c r="F289" s="41"/>
      <c r="G289" s="44">
        <f t="shared" si="28"/>
        <v>0</v>
      </c>
      <c r="H289" s="40"/>
      <c r="I289" s="42">
        <v>0</v>
      </c>
      <c r="J289" s="10"/>
    </row>
    <row r="290" spans="1:11" ht="13" x14ac:dyDescent="0.3">
      <c r="A290" s="45" t="s">
        <v>278</v>
      </c>
      <c r="B290" s="39" t="s">
        <v>120</v>
      </c>
      <c r="C290" s="40"/>
      <c r="D290" s="41">
        <v>6510000</v>
      </c>
      <c r="E290" s="41">
        <v>0</v>
      </c>
      <c r="F290" s="41"/>
      <c r="G290" s="44">
        <f t="shared" si="28"/>
        <v>0</v>
      </c>
      <c r="H290" s="40"/>
      <c r="I290" s="42" t="e">
        <f t="shared" si="29"/>
        <v>#DIV/0!</v>
      </c>
      <c r="J290" s="10"/>
    </row>
    <row r="291" spans="1:11" ht="13" x14ac:dyDescent="0.3">
      <c r="A291" s="45" t="s">
        <v>279</v>
      </c>
      <c r="B291" s="39" t="s">
        <v>136</v>
      </c>
      <c r="C291" s="40"/>
      <c r="D291" s="41">
        <v>7595000</v>
      </c>
      <c r="E291" s="41">
        <v>6248913</v>
      </c>
      <c r="F291" s="41"/>
      <c r="G291" s="44">
        <f t="shared" si="28"/>
        <v>6248913</v>
      </c>
      <c r="H291" s="40"/>
      <c r="I291" s="42">
        <f t="shared" si="29"/>
        <v>0</v>
      </c>
      <c r="J291" s="10"/>
    </row>
    <row r="292" spans="1:11" ht="13" x14ac:dyDescent="0.3">
      <c r="A292" s="45" t="s">
        <v>280</v>
      </c>
      <c r="B292" s="39" t="s">
        <v>160</v>
      </c>
      <c r="C292" s="40"/>
      <c r="D292" s="41">
        <v>5275813</v>
      </c>
      <c r="E292" s="41">
        <v>5275813</v>
      </c>
      <c r="F292" s="41"/>
      <c r="G292" s="44">
        <f t="shared" si="28"/>
        <v>5275813</v>
      </c>
      <c r="H292" s="40"/>
      <c r="I292" s="42">
        <f t="shared" si="29"/>
        <v>0</v>
      </c>
      <c r="J292" s="10"/>
    </row>
    <row r="293" spans="1:11" ht="13" x14ac:dyDescent="0.3">
      <c r="A293" s="46" t="s">
        <v>281</v>
      </c>
      <c r="B293" s="33" t="s">
        <v>138</v>
      </c>
      <c r="C293" s="38"/>
      <c r="D293" s="36">
        <f>SUM(D294:D296)</f>
        <v>92876000</v>
      </c>
      <c r="E293" s="36">
        <f>SUM(E294:E296)</f>
        <v>92876000</v>
      </c>
      <c r="F293" s="36">
        <f>SUM(F294:F296)</f>
        <v>0</v>
      </c>
      <c r="G293" s="43">
        <f t="shared" si="28"/>
        <v>92876000</v>
      </c>
      <c r="H293" s="38"/>
      <c r="I293" s="37">
        <f t="shared" si="29"/>
        <v>0</v>
      </c>
      <c r="J293" s="10"/>
    </row>
    <row r="294" spans="1:11" ht="13" x14ac:dyDescent="0.3">
      <c r="A294" s="45" t="s">
        <v>282</v>
      </c>
      <c r="B294" s="39" t="s">
        <v>226</v>
      </c>
      <c r="C294" s="40"/>
      <c r="D294" s="41">
        <v>83111000</v>
      </c>
      <c r="E294" s="41">
        <v>83111000</v>
      </c>
      <c r="F294" s="41"/>
      <c r="G294" s="44">
        <f t="shared" si="28"/>
        <v>83111000</v>
      </c>
      <c r="H294" s="40"/>
      <c r="I294" s="42">
        <f t="shared" si="29"/>
        <v>0</v>
      </c>
      <c r="J294" s="10"/>
    </row>
    <row r="295" spans="1:11" ht="13" x14ac:dyDescent="0.3">
      <c r="A295" s="45" t="s">
        <v>283</v>
      </c>
      <c r="B295" s="39" t="s">
        <v>236</v>
      </c>
      <c r="C295" s="40"/>
      <c r="D295" s="41">
        <v>4340000</v>
      </c>
      <c r="E295" s="41">
        <v>4340000</v>
      </c>
      <c r="F295" s="41"/>
      <c r="G295" s="44">
        <f t="shared" si="28"/>
        <v>4340000</v>
      </c>
      <c r="H295" s="40"/>
      <c r="I295" s="42">
        <f t="shared" si="29"/>
        <v>0</v>
      </c>
      <c r="J295" s="10"/>
    </row>
    <row r="296" spans="1:11" ht="13" x14ac:dyDescent="0.3">
      <c r="A296" s="45" t="s">
        <v>284</v>
      </c>
      <c r="B296" s="39" t="s">
        <v>238</v>
      </c>
      <c r="C296" s="40"/>
      <c r="D296" s="41">
        <v>5425000</v>
      </c>
      <c r="E296" s="41">
        <v>5425000</v>
      </c>
      <c r="F296" s="41"/>
      <c r="G296" s="44">
        <f t="shared" si="28"/>
        <v>5425000</v>
      </c>
      <c r="H296" s="40"/>
      <c r="I296" s="42">
        <f t="shared" si="29"/>
        <v>0</v>
      </c>
      <c r="J296" s="10"/>
    </row>
    <row r="297" spans="1:11" ht="13" x14ac:dyDescent="0.3">
      <c r="A297" s="46">
        <v>24</v>
      </c>
      <c r="B297" s="33" t="s">
        <v>288</v>
      </c>
      <c r="C297" s="38"/>
      <c r="D297" s="36">
        <f>+D298+D302</f>
        <v>3715137598</v>
      </c>
      <c r="E297" s="36">
        <f>+E298+E302</f>
        <v>8207850024</v>
      </c>
      <c r="F297" s="36">
        <f>+F298+F302</f>
        <v>1866645753</v>
      </c>
      <c r="G297" s="43">
        <f t="shared" si="28"/>
        <v>6341204271</v>
      </c>
      <c r="H297" s="38"/>
      <c r="I297" s="37">
        <f t="shared" si="29"/>
        <v>0.22742201033667425</v>
      </c>
      <c r="J297" s="10"/>
    </row>
    <row r="298" spans="1:11" ht="13" x14ac:dyDescent="0.3">
      <c r="A298" s="46">
        <v>2402</v>
      </c>
      <c r="B298" s="33" t="s">
        <v>27</v>
      </c>
      <c r="C298" s="38"/>
      <c r="D298" s="36">
        <f t="shared" ref="D298:F300" si="30">+D299</f>
        <v>3715137598</v>
      </c>
      <c r="E298" s="36">
        <f t="shared" si="30"/>
        <v>8207850024</v>
      </c>
      <c r="F298" s="36">
        <f t="shared" si="30"/>
        <v>1866645753</v>
      </c>
      <c r="G298" s="43">
        <f t="shared" si="28"/>
        <v>6341204271</v>
      </c>
      <c r="H298" s="38"/>
      <c r="I298" s="37">
        <f t="shared" si="29"/>
        <v>0.22742201033667425</v>
      </c>
      <c r="J298" s="10"/>
    </row>
    <row r="299" spans="1:11" ht="13" x14ac:dyDescent="0.3">
      <c r="A299" s="46">
        <v>240201</v>
      </c>
      <c r="B299" s="33" t="s">
        <v>29</v>
      </c>
      <c r="C299" s="38"/>
      <c r="D299" s="36">
        <f t="shared" si="30"/>
        <v>3715137598</v>
      </c>
      <c r="E299" s="36">
        <f t="shared" si="30"/>
        <v>8207850024</v>
      </c>
      <c r="F299" s="36">
        <f t="shared" si="30"/>
        <v>1866645753</v>
      </c>
      <c r="G299" s="43">
        <f t="shared" si="28"/>
        <v>6341204271</v>
      </c>
      <c r="H299" s="38"/>
      <c r="I299" s="37">
        <f t="shared" si="29"/>
        <v>0.22742201033667425</v>
      </c>
      <c r="J299" s="10"/>
    </row>
    <row r="300" spans="1:11" ht="13" x14ac:dyDescent="0.3">
      <c r="A300" s="46">
        <v>24020101</v>
      </c>
      <c r="B300" s="33" t="s">
        <v>31</v>
      </c>
      <c r="C300" s="38"/>
      <c r="D300" s="36">
        <f t="shared" si="30"/>
        <v>3715137598</v>
      </c>
      <c r="E300" s="36">
        <f t="shared" si="30"/>
        <v>8207850024</v>
      </c>
      <c r="F300" s="36">
        <f t="shared" si="30"/>
        <v>1866645753</v>
      </c>
      <c r="G300" s="43">
        <f t="shared" si="28"/>
        <v>6341204271</v>
      </c>
      <c r="H300" s="38"/>
      <c r="I300" s="37">
        <f t="shared" si="29"/>
        <v>0.22742201033667425</v>
      </c>
      <c r="J300" s="10"/>
    </row>
    <row r="301" spans="1:11" ht="13" x14ac:dyDescent="0.3">
      <c r="A301" s="45">
        <v>2402010101</v>
      </c>
      <c r="B301" s="39" t="s">
        <v>33</v>
      </c>
      <c r="C301" s="40"/>
      <c r="D301" s="41">
        <v>3715137598</v>
      </c>
      <c r="E301" s="41">
        <v>8207850024</v>
      </c>
      <c r="F301" s="41">
        <v>1866645753</v>
      </c>
      <c r="G301" s="44">
        <f t="shared" si="28"/>
        <v>6341204271</v>
      </c>
      <c r="H301" s="40"/>
      <c r="I301" s="42">
        <f t="shared" si="29"/>
        <v>0.22742201033667425</v>
      </c>
      <c r="J301" s="10"/>
      <c r="K301" s="60"/>
    </row>
    <row r="302" spans="1:11" ht="13" x14ac:dyDescent="0.3">
      <c r="A302" s="46">
        <v>240202</v>
      </c>
      <c r="B302" s="33" t="s">
        <v>59</v>
      </c>
      <c r="C302" s="38"/>
      <c r="D302" s="36">
        <f>+D303</f>
        <v>0</v>
      </c>
      <c r="E302" s="36">
        <f>+E303</f>
        <v>0</v>
      </c>
      <c r="F302" s="36">
        <f>+F303</f>
        <v>0</v>
      </c>
      <c r="G302" s="43">
        <f t="shared" si="28"/>
        <v>0</v>
      </c>
      <c r="H302" s="38"/>
      <c r="I302" s="37">
        <v>0</v>
      </c>
      <c r="J302" s="10"/>
      <c r="K302" s="48"/>
    </row>
    <row r="303" spans="1:11" ht="13" x14ac:dyDescent="0.3">
      <c r="A303" s="45">
        <v>24020202</v>
      </c>
      <c r="B303" s="39" t="s">
        <v>138</v>
      </c>
      <c r="C303" s="40"/>
      <c r="D303" s="41"/>
      <c r="E303" s="41"/>
      <c r="F303" s="41"/>
      <c r="G303" s="44">
        <f t="shared" si="28"/>
        <v>0</v>
      </c>
      <c r="H303" s="40"/>
      <c r="I303" s="42">
        <v>0</v>
      </c>
      <c r="J303" s="10"/>
    </row>
    <row r="304" spans="1:11" ht="10.5" customHeight="1" x14ac:dyDescent="0.25">
      <c r="A304" s="58"/>
      <c r="B304" s="11"/>
      <c r="C304" s="11"/>
      <c r="D304" s="11"/>
      <c r="E304" s="11"/>
      <c r="F304" s="11"/>
      <c r="G304" s="11"/>
      <c r="H304" s="11"/>
      <c r="I304" s="11"/>
      <c r="J304" s="10"/>
    </row>
    <row r="305" spans="1:10" ht="12.75" customHeight="1" x14ac:dyDescent="0.25">
      <c r="A305" s="58" t="s">
        <v>21</v>
      </c>
      <c r="B305" s="12" t="s">
        <v>22</v>
      </c>
      <c r="C305" s="13"/>
      <c r="D305" s="11"/>
      <c r="E305" s="11"/>
      <c r="F305" s="11"/>
      <c r="G305" s="11"/>
      <c r="H305" s="11"/>
      <c r="I305" s="11"/>
      <c r="J305" s="10"/>
    </row>
    <row r="306" spans="1:10" ht="12.5" x14ac:dyDescent="0.25">
      <c r="A306" s="58"/>
      <c r="B306" s="11" t="s">
        <v>23</v>
      </c>
      <c r="C306" s="13"/>
      <c r="D306" s="11"/>
      <c r="E306" s="11"/>
      <c r="F306" s="11"/>
      <c r="G306" s="11"/>
      <c r="H306" s="11"/>
      <c r="I306" s="11"/>
      <c r="J306" s="10"/>
    </row>
    <row r="307" spans="1:10" ht="12.75" customHeight="1" x14ac:dyDescent="0.25">
      <c r="A307" s="58"/>
      <c r="B307" s="11"/>
      <c r="C307" s="11"/>
      <c r="D307" s="11"/>
      <c r="E307" s="11"/>
      <c r="F307" s="11"/>
      <c r="G307" s="11"/>
      <c r="H307" s="11"/>
      <c r="I307" s="11"/>
      <c r="J307" s="10"/>
    </row>
    <row r="308" spans="1:10" ht="39" customHeight="1" x14ac:dyDescent="0.25">
      <c r="A308" s="70" t="s">
        <v>24</v>
      </c>
      <c r="B308" s="71"/>
      <c r="C308" s="71"/>
      <c r="D308" s="71"/>
      <c r="E308" s="71"/>
      <c r="F308" s="71"/>
      <c r="G308" s="71"/>
      <c r="H308" s="71"/>
      <c r="I308" s="71"/>
      <c r="J308" s="10"/>
    </row>
    <row r="309" spans="1:10" ht="12.75" customHeight="1" x14ac:dyDescent="0.25">
      <c r="J309" s="10"/>
    </row>
    <row r="310" spans="1:10" ht="12.75" customHeight="1" x14ac:dyDescent="0.25">
      <c r="J310" s="10"/>
    </row>
    <row r="311" spans="1:10" ht="12.75" customHeight="1" x14ac:dyDescent="0.25">
      <c r="J311" s="10"/>
    </row>
    <row r="312" spans="1:10" ht="12.75" customHeight="1" x14ac:dyDescent="0.25">
      <c r="J312" s="10"/>
    </row>
    <row r="313" spans="1:10" ht="12.75" customHeight="1" x14ac:dyDescent="0.25">
      <c r="J313" s="10"/>
    </row>
    <row r="314" spans="1:10" ht="12.75" customHeight="1" x14ac:dyDescent="0.25">
      <c r="J314" s="10"/>
    </row>
    <row r="315" spans="1:10" ht="12.75" customHeight="1" x14ac:dyDescent="0.25">
      <c r="J315" s="10"/>
    </row>
    <row r="316" spans="1:10" ht="12.75" customHeight="1" x14ac:dyDescent="0.25">
      <c r="J316" s="10"/>
    </row>
    <row r="317" spans="1:10" ht="12.75" customHeight="1" x14ac:dyDescent="0.25">
      <c r="J317" s="10"/>
    </row>
    <row r="318" spans="1:10" ht="12.75" customHeight="1" x14ac:dyDescent="0.25">
      <c r="J318" s="10"/>
    </row>
    <row r="319" spans="1:10" ht="12.75" customHeight="1" x14ac:dyDescent="0.25">
      <c r="J319" s="10"/>
    </row>
    <row r="320" spans="1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</sheetData>
  <mergeCells count="10">
    <mergeCell ref="I1:J3"/>
    <mergeCell ref="A1:A3"/>
    <mergeCell ref="B1:G1"/>
    <mergeCell ref="B2:G2"/>
    <mergeCell ref="B3:G3"/>
    <mergeCell ref="A308:I308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2023-05-05T15:05:34Z</cp:lastPrinted>
  <dcterms:modified xsi:type="dcterms:W3CDTF">2023-07-11T14:49:18Z</dcterms:modified>
</cp:coreProperties>
</file>