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20" windowHeight="9520" firstSheet="2" activeTab="2"/>
  </bookViews>
  <sheets>
    <sheet name="Ejec. Consolidada (2)" sheetId="2" state="hidden" r:id="rId1"/>
    <sheet name="Ejec. Consolidada (3)" sheetId="7" state="hidden" r:id="rId2"/>
    <sheet name="Ejec. Consolidada" sheetId="1" r:id="rId3"/>
  </sheets>
  <definedNames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I260" i="7" l="1"/>
  <c r="G260" i="7"/>
  <c r="F259" i="7"/>
  <c r="G259" i="7" s="1"/>
  <c r="E259" i="7"/>
  <c r="I258" i="7"/>
  <c r="G258" i="7"/>
  <c r="F257" i="7"/>
  <c r="I257" i="7" s="1"/>
  <c r="E257" i="7"/>
  <c r="I253" i="7"/>
  <c r="G253" i="7"/>
  <c r="I252" i="7"/>
  <c r="G252" i="7"/>
  <c r="I251" i="7"/>
  <c r="G251" i="7"/>
  <c r="F250" i="7"/>
  <c r="E250" i="7"/>
  <c r="G250" i="7" s="1"/>
  <c r="I249" i="7"/>
  <c r="G249" i="7"/>
  <c r="I248" i="7"/>
  <c r="G248" i="7"/>
  <c r="I247" i="7"/>
  <c r="G247" i="7"/>
  <c r="G246" i="7"/>
  <c r="I245" i="7"/>
  <c r="G245" i="7"/>
  <c r="I244" i="7"/>
  <c r="G244" i="7"/>
  <c r="I243" i="7"/>
  <c r="G243" i="7"/>
  <c r="I242" i="7"/>
  <c r="G242" i="7"/>
  <c r="I241" i="7"/>
  <c r="G241" i="7"/>
  <c r="I240" i="7"/>
  <c r="G240" i="7"/>
  <c r="F239" i="7"/>
  <c r="E239" i="7"/>
  <c r="G239" i="7" s="1"/>
  <c r="F238" i="7"/>
  <c r="E238" i="7"/>
  <c r="E237" i="7" s="1"/>
  <c r="I236" i="7"/>
  <c r="G236" i="7"/>
  <c r="F235" i="7"/>
  <c r="G235" i="7" s="1"/>
  <c r="E235" i="7"/>
  <c r="I234" i="7"/>
  <c r="G234" i="7"/>
  <c r="F233" i="7"/>
  <c r="E233" i="7"/>
  <c r="G232" i="7"/>
  <c r="F231" i="7"/>
  <c r="E231" i="7"/>
  <c r="G231" i="7" s="1"/>
  <c r="I230" i="7"/>
  <c r="G230" i="7"/>
  <c r="G229" i="7"/>
  <c r="G228" i="7"/>
  <c r="F227" i="7"/>
  <c r="I227" i="7" s="1"/>
  <c r="E227" i="7"/>
  <c r="G226" i="7"/>
  <c r="I225" i="7"/>
  <c r="G225" i="7"/>
  <c r="F224" i="7"/>
  <c r="E224" i="7"/>
  <c r="I224" i="7" s="1"/>
  <c r="I223" i="7"/>
  <c r="G223" i="7"/>
  <c r="G222" i="7"/>
  <c r="F222" i="7"/>
  <c r="E222" i="7"/>
  <c r="I222" i="7" s="1"/>
  <c r="I221" i="7"/>
  <c r="G221" i="7"/>
  <c r="I220" i="7"/>
  <c r="G220" i="7"/>
  <c r="I219" i="7"/>
  <c r="G219" i="7"/>
  <c r="F218" i="7"/>
  <c r="E218" i="7"/>
  <c r="G218" i="7" s="1"/>
  <c r="I217" i="7"/>
  <c r="G217" i="7"/>
  <c r="G216" i="7"/>
  <c r="F216" i="7"/>
  <c r="E216" i="7"/>
  <c r="I216" i="7" s="1"/>
  <c r="I214" i="7"/>
  <c r="G214" i="7"/>
  <c r="F213" i="7"/>
  <c r="E213" i="7"/>
  <c r="I213" i="7" s="1"/>
  <c r="I212" i="7"/>
  <c r="G212" i="7"/>
  <c r="G211" i="7"/>
  <c r="F211" i="7"/>
  <c r="E211" i="7"/>
  <c r="I211" i="7" s="1"/>
  <c r="I210" i="7"/>
  <c r="G210" i="7"/>
  <c r="I209" i="7"/>
  <c r="G209" i="7"/>
  <c r="I208" i="7"/>
  <c r="G208" i="7"/>
  <c r="G207" i="7"/>
  <c r="I206" i="7"/>
  <c r="G206" i="7"/>
  <c r="I205" i="7"/>
  <c r="G205" i="7"/>
  <c r="I204" i="7"/>
  <c r="G204" i="7"/>
  <c r="I203" i="7"/>
  <c r="G203" i="7"/>
  <c r="H203" i="7" s="1"/>
  <c r="G202" i="7"/>
  <c r="F202" i="7"/>
  <c r="E202" i="7"/>
  <c r="E201" i="7" s="1"/>
  <c r="F201" i="7"/>
  <c r="G200" i="7"/>
  <c r="F199" i="7"/>
  <c r="E199" i="7"/>
  <c r="G199" i="7" s="1"/>
  <c r="I198" i="7"/>
  <c r="G198" i="7"/>
  <c r="G197" i="7"/>
  <c r="I196" i="7"/>
  <c r="G196" i="7"/>
  <c r="G195" i="7"/>
  <c r="I194" i="7"/>
  <c r="G194" i="7"/>
  <c r="I193" i="7"/>
  <c r="G193" i="7"/>
  <c r="I192" i="7"/>
  <c r="G192" i="7"/>
  <c r="I191" i="7"/>
  <c r="G191" i="7"/>
  <c r="G190" i="7"/>
  <c r="I189" i="7"/>
  <c r="G189" i="7"/>
  <c r="F188" i="7"/>
  <c r="G188" i="7" s="1"/>
  <c r="E188" i="7"/>
  <c r="I187" i="7"/>
  <c r="G187" i="7"/>
  <c r="I186" i="7"/>
  <c r="G186" i="7"/>
  <c r="I185" i="7"/>
  <c r="G185" i="7"/>
  <c r="I184" i="7"/>
  <c r="G184" i="7"/>
  <c r="I183" i="7"/>
  <c r="G183" i="7"/>
  <c r="I182" i="7"/>
  <c r="G182" i="7"/>
  <c r="I181" i="7"/>
  <c r="G181" i="7"/>
  <c r="I180" i="7"/>
  <c r="F180" i="7"/>
  <c r="E180" i="7"/>
  <c r="G180" i="7" s="1"/>
  <c r="G179" i="7"/>
  <c r="I178" i="7"/>
  <c r="G178" i="7"/>
  <c r="I177" i="7"/>
  <c r="G177" i="7"/>
  <c r="I176" i="7"/>
  <c r="G176" i="7"/>
  <c r="I175" i="7"/>
  <c r="G175" i="7"/>
  <c r="I174" i="7"/>
  <c r="G174" i="7"/>
  <c r="I173" i="7"/>
  <c r="G173" i="7"/>
  <c r="I172" i="7"/>
  <c r="G172" i="7"/>
  <c r="I171" i="7"/>
  <c r="G171" i="7"/>
  <c r="I170" i="7"/>
  <c r="G170" i="7"/>
  <c r="I169" i="7"/>
  <c r="G169" i="7"/>
  <c r="I168" i="7"/>
  <c r="G168" i="7"/>
  <c r="F167" i="7"/>
  <c r="I167" i="7" s="1"/>
  <c r="E167" i="7"/>
  <c r="I166" i="7"/>
  <c r="G166" i="7"/>
  <c r="I165" i="7"/>
  <c r="G165" i="7"/>
  <c r="I164" i="7"/>
  <c r="G164" i="7"/>
  <c r="I163" i="7"/>
  <c r="G163" i="7"/>
  <c r="I162" i="7"/>
  <c r="G162" i="7"/>
  <c r="F161" i="7"/>
  <c r="E161" i="7"/>
  <c r="G161" i="7" s="1"/>
  <c r="D161" i="7"/>
  <c r="I159" i="7"/>
  <c r="G159" i="7"/>
  <c r="I158" i="7"/>
  <c r="G158" i="7"/>
  <c r="F157" i="7"/>
  <c r="F156" i="7" s="1"/>
  <c r="I156" i="7" s="1"/>
  <c r="E157" i="7"/>
  <c r="E156" i="7"/>
  <c r="I155" i="7"/>
  <c r="G155" i="7"/>
  <c r="I154" i="7"/>
  <c r="G154" i="7"/>
  <c r="I153" i="7"/>
  <c r="G153" i="7"/>
  <c r="I152" i="7"/>
  <c r="G152" i="7"/>
  <c r="I151" i="7"/>
  <c r="G151" i="7"/>
  <c r="I150" i="7"/>
  <c r="G150" i="7"/>
  <c r="I149" i="7"/>
  <c r="G149" i="7"/>
  <c r="I148" i="7"/>
  <c r="G148" i="7"/>
  <c r="I147" i="7"/>
  <c r="G147" i="7"/>
  <c r="I146" i="7"/>
  <c r="G146" i="7"/>
  <c r="I145" i="7"/>
  <c r="G145" i="7"/>
  <c r="I144" i="7"/>
  <c r="G144" i="7"/>
  <c r="F143" i="7"/>
  <c r="G143" i="7" s="1"/>
  <c r="E143" i="7"/>
  <c r="I142" i="7"/>
  <c r="G142" i="7"/>
  <c r="F141" i="7"/>
  <c r="G141" i="7" s="1"/>
  <c r="E141" i="7"/>
  <c r="I139" i="7"/>
  <c r="G139" i="7"/>
  <c r="I138" i="7"/>
  <c r="G138" i="7"/>
  <c r="I137" i="7"/>
  <c r="G137" i="7"/>
  <c r="F136" i="7"/>
  <c r="E136" i="7"/>
  <c r="I135" i="7"/>
  <c r="G135" i="7"/>
  <c r="I134" i="7"/>
  <c r="F134" i="7"/>
  <c r="E134" i="7"/>
  <c r="G134" i="7" s="1"/>
  <c r="F133" i="7"/>
  <c r="E133" i="7"/>
  <c r="I132" i="7"/>
  <c r="G132" i="7"/>
  <c r="F131" i="7"/>
  <c r="E131" i="7"/>
  <c r="G131" i="7" s="1"/>
  <c r="G130" i="7"/>
  <c r="F129" i="7"/>
  <c r="E129" i="7"/>
  <c r="G128" i="7"/>
  <c r="I127" i="7"/>
  <c r="G127" i="7"/>
  <c r="I126" i="7"/>
  <c r="G126" i="7"/>
  <c r="I125" i="7"/>
  <c r="G125" i="7"/>
  <c r="I124" i="7"/>
  <c r="G124" i="7"/>
  <c r="I123" i="7"/>
  <c r="G123" i="7"/>
  <c r="I122" i="7"/>
  <c r="G122" i="7"/>
  <c r="F121" i="7"/>
  <c r="E121" i="7"/>
  <c r="I121" i="7" s="1"/>
  <c r="E120" i="7"/>
  <c r="G119" i="7"/>
  <c r="G118" i="7"/>
  <c r="F118" i="7"/>
  <c r="E118" i="7"/>
  <c r="E117" i="7" s="1"/>
  <c r="F117" i="7"/>
  <c r="F116" i="7" s="1"/>
  <c r="I114" i="7"/>
  <c r="G114" i="7"/>
  <c r="G113" i="7"/>
  <c r="F113" i="7"/>
  <c r="E113" i="7"/>
  <c r="I113" i="7" s="1"/>
  <c r="I112" i="7"/>
  <c r="G112" i="7"/>
  <c r="I111" i="7"/>
  <c r="G111" i="7"/>
  <c r="F110" i="7"/>
  <c r="G110" i="7" s="1"/>
  <c r="E110" i="7"/>
  <c r="I109" i="7"/>
  <c r="G109" i="7"/>
  <c r="I108" i="7"/>
  <c r="G108" i="7"/>
  <c r="G107" i="7"/>
  <c r="F107" i="7"/>
  <c r="E107" i="7"/>
  <c r="I107" i="7" s="1"/>
  <c r="I106" i="7"/>
  <c r="G106" i="7"/>
  <c r="I105" i="7"/>
  <c r="G105" i="7"/>
  <c r="I104" i="7"/>
  <c r="G104" i="7"/>
  <c r="I103" i="7"/>
  <c r="G103" i="7"/>
  <c r="I102" i="7"/>
  <c r="G102" i="7"/>
  <c r="I101" i="7"/>
  <c r="G101" i="7"/>
  <c r="F100" i="7"/>
  <c r="G100" i="7" s="1"/>
  <c r="E100" i="7"/>
  <c r="I99" i="7"/>
  <c r="G99" i="7"/>
  <c r="I98" i="7"/>
  <c r="G98" i="7"/>
  <c r="F97" i="7"/>
  <c r="E97" i="7"/>
  <c r="I97" i="7" s="1"/>
  <c r="G96" i="7"/>
  <c r="G95" i="7"/>
  <c r="G94" i="7"/>
  <c r="G93" i="7"/>
  <c r="F92" i="7"/>
  <c r="E92" i="7"/>
  <c r="I92" i="7" s="1"/>
  <c r="I91" i="7"/>
  <c r="G91" i="7"/>
  <c r="G90" i="7"/>
  <c r="G89" i="7"/>
  <c r="G88" i="7"/>
  <c r="F87" i="7"/>
  <c r="I87" i="7" s="1"/>
  <c r="E87" i="7"/>
  <c r="G87" i="7" s="1"/>
  <c r="I86" i="7"/>
  <c r="G86" i="7"/>
  <c r="I85" i="7"/>
  <c r="G85" i="7"/>
  <c r="I84" i="7"/>
  <c r="G84" i="7"/>
  <c r="F83" i="7"/>
  <c r="E83" i="7"/>
  <c r="G83" i="7" s="1"/>
  <c r="F82" i="7"/>
  <c r="I81" i="7"/>
  <c r="G81" i="7"/>
  <c r="I80" i="7"/>
  <c r="G80" i="7"/>
  <c r="F79" i="7"/>
  <c r="E79" i="7"/>
  <c r="G78" i="7"/>
  <c r="G77" i="7"/>
  <c r="G76" i="7"/>
  <c r="I75" i="7"/>
  <c r="G75" i="7"/>
  <c r="I74" i="7"/>
  <c r="G74" i="7"/>
  <c r="I73" i="7"/>
  <c r="G73" i="7"/>
  <c r="F72" i="7"/>
  <c r="E72" i="7"/>
  <c r="G72" i="7" s="1"/>
  <c r="I71" i="7"/>
  <c r="G71" i="7"/>
  <c r="I70" i="7"/>
  <c r="G70" i="7"/>
  <c r="G69" i="7"/>
  <c r="I68" i="7"/>
  <c r="G68" i="7"/>
  <c r="I67" i="7"/>
  <c r="G67" i="7"/>
  <c r="I66" i="7"/>
  <c r="G66" i="7"/>
  <c r="F65" i="7"/>
  <c r="E65" i="7"/>
  <c r="G65" i="7" s="1"/>
  <c r="I64" i="7"/>
  <c r="G64" i="7"/>
  <c r="I63" i="7"/>
  <c r="G63" i="7"/>
  <c r="I62" i="7"/>
  <c r="G62" i="7"/>
  <c r="G61" i="7"/>
  <c r="G60" i="7"/>
  <c r="F59" i="7"/>
  <c r="G59" i="7" s="1"/>
  <c r="E59" i="7"/>
  <c r="I58" i="7"/>
  <c r="G58" i="7"/>
  <c r="I57" i="7"/>
  <c r="G57" i="7"/>
  <c r="I56" i="7"/>
  <c r="G56" i="7"/>
  <c r="I55" i="7"/>
  <c r="G55" i="7"/>
  <c r="G54" i="7"/>
  <c r="F54" i="7"/>
  <c r="E54" i="7"/>
  <c r="I53" i="7"/>
  <c r="G53" i="7"/>
  <c r="I52" i="7"/>
  <c r="G52" i="7"/>
  <c r="I51" i="7"/>
  <c r="G51" i="7"/>
  <c r="F50" i="7"/>
  <c r="E50" i="7"/>
  <c r="G50" i="7" s="1"/>
  <c r="I49" i="7"/>
  <c r="G49" i="7"/>
  <c r="I48" i="7"/>
  <c r="G48" i="7"/>
  <c r="I47" i="7"/>
  <c r="G47" i="7"/>
  <c r="I46" i="7"/>
  <c r="G46" i="7"/>
  <c r="F45" i="7"/>
  <c r="G45" i="7" s="1"/>
  <c r="E45" i="7"/>
  <c r="I44" i="7"/>
  <c r="G44" i="7"/>
  <c r="G43" i="7"/>
  <c r="F43" i="7"/>
  <c r="E43" i="7"/>
  <c r="I43" i="7" s="1"/>
  <c r="G41" i="7"/>
  <c r="I40" i="7"/>
  <c r="G40" i="7"/>
  <c r="I39" i="7"/>
  <c r="F39" i="7"/>
  <c r="E39" i="7"/>
  <c r="G39" i="7" s="1"/>
  <c r="G38" i="7"/>
  <c r="G37" i="7"/>
  <c r="G36" i="7"/>
  <c r="G35" i="7" s="1"/>
  <c r="F35" i="7"/>
  <c r="F34" i="7" s="1"/>
  <c r="E35" i="7"/>
  <c r="G33" i="7"/>
  <c r="F32" i="7"/>
  <c r="E32" i="7"/>
  <c r="G32" i="7" s="1"/>
  <c r="F31" i="7"/>
  <c r="I28" i="7"/>
  <c r="G28" i="7"/>
  <c r="G27" i="7" s="1"/>
  <c r="F27" i="7"/>
  <c r="I27" i="7" s="1"/>
  <c r="E27" i="7"/>
  <c r="I26" i="7"/>
  <c r="G26" i="7"/>
  <c r="G25" i="7" s="1"/>
  <c r="F25" i="7"/>
  <c r="E25" i="7"/>
  <c r="I24" i="7"/>
  <c r="G24" i="7"/>
  <c r="G23" i="7"/>
  <c r="F23" i="7"/>
  <c r="E23" i="7"/>
  <c r="I23" i="7" s="1"/>
  <c r="I22" i="7"/>
  <c r="G22" i="7"/>
  <c r="I21" i="7"/>
  <c r="G21" i="7"/>
  <c r="F20" i="7"/>
  <c r="E20" i="7"/>
  <c r="G18" i="7"/>
  <c r="F17" i="7"/>
  <c r="G17" i="7" s="1"/>
  <c r="E17" i="7"/>
  <c r="E16" i="7" s="1"/>
  <c r="H15" i="7"/>
  <c r="G14" i="7"/>
  <c r="I259" i="7" l="1"/>
  <c r="G257" i="7"/>
  <c r="I250" i="7"/>
  <c r="I239" i="7"/>
  <c r="G238" i="7"/>
  <c r="I201" i="7"/>
  <c r="G201" i="7"/>
  <c r="I34" i="7"/>
  <c r="G117" i="7"/>
  <c r="E116" i="7"/>
  <c r="G116" i="7" s="1"/>
  <c r="G120" i="7"/>
  <c r="E34" i="7"/>
  <c r="I59" i="7"/>
  <c r="I110" i="7"/>
  <c r="I143" i="7"/>
  <c r="G167" i="7"/>
  <c r="F215" i="7"/>
  <c r="I215" i="7" s="1"/>
  <c r="G156" i="7"/>
  <c r="F160" i="7"/>
  <c r="E31" i="7"/>
  <c r="G31" i="7" s="1"/>
  <c r="I35" i="7"/>
  <c r="E42" i="7"/>
  <c r="E30" i="7" s="1"/>
  <c r="I72" i="7"/>
  <c r="I100" i="7"/>
  <c r="G136" i="7"/>
  <c r="E140" i="7"/>
  <c r="G227" i="7"/>
  <c r="I235" i="7"/>
  <c r="G133" i="7"/>
  <c r="I161" i="7"/>
  <c r="I188" i="7"/>
  <c r="G79" i="7"/>
  <c r="G97" i="7"/>
  <c r="F120" i="7"/>
  <c r="I120" i="7" s="1"/>
  <c r="G233" i="7"/>
  <c r="I157" i="7"/>
  <c r="I50" i="7"/>
  <c r="I54" i="7"/>
  <c r="I79" i="7"/>
  <c r="G92" i="7"/>
  <c r="G121" i="7"/>
  <c r="I202" i="7"/>
  <c r="G213" i="7"/>
  <c r="I218" i="7"/>
  <c r="G224" i="7"/>
  <c r="F19" i="7"/>
  <c r="G20" i="7"/>
  <c r="F16" i="7"/>
  <c r="F15" i="7" s="1"/>
  <c r="F13" i="7" s="1"/>
  <c r="I25" i="7"/>
  <c r="E19" i="7"/>
  <c r="G19" i="7" s="1"/>
  <c r="E115" i="7"/>
  <c r="F12" i="7"/>
  <c r="G34" i="7"/>
  <c r="E15" i="7"/>
  <c r="G16" i="7"/>
  <c r="G42" i="7"/>
  <c r="F30" i="7"/>
  <c r="I20" i="7"/>
  <c r="I83" i="7"/>
  <c r="I131" i="7"/>
  <c r="I136" i="7"/>
  <c r="F140" i="7"/>
  <c r="F237" i="7"/>
  <c r="I237" i="7" s="1"/>
  <c r="E256" i="7"/>
  <c r="E82" i="7"/>
  <c r="E160" i="7"/>
  <c r="F256" i="7"/>
  <c r="I45" i="7"/>
  <c r="G129" i="7"/>
  <c r="G157" i="7"/>
  <c r="I133" i="7"/>
  <c r="I141" i="7"/>
  <c r="E215" i="7"/>
  <c r="I233" i="7"/>
  <c r="I238" i="7"/>
  <c r="F42" i="7"/>
  <c r="I42" i="7" s="1"/>
  <c r="E180" i="1"/>
  <c r="G185" i="1"/>
  <c r="I185" i="1"/>
  <c r="I140" i="7" l="1"/>
  <c r="G215" i="7"/>
  <c r="I19" i="7"/>
  <c r="E255" i="7"/>
  <c r="G256" i="7"/>
  <c r="F255" i="7"/>
  <c r="I256" i="7"/>
  <c r="E13" i="7"/>
  <c r="G15" i="7"/>
  <c r="G160" i="7"/>
  <c r="I160" i="7"/>
  <c r="E29" i="7"/>
  <c r="G30" i="7"/>
  <c r="K30" i="7"/>
  <c r="I82" i="7"/>
  <c r="G82" i="7"/>
  <c r="G237" i="7"/>
  <c r="I30" i="7"/>
  <c r="G140" i="7"/>
  <c r="F115" i="7"/>
  <c r="I115" i="7" s="1"/>
  <c r="G69" i="1"/>
  <c r="I255" i="7" l="1"/>
  <c r="F254" i="7"/>
  <c r="F29" i="7"/>
  <c r="G115" i="7"/>
  <c r="G255" i="7"/>
  <c r="E254" i="7"/>
  <c r="E12" i="7"/>
  <c r="G13" i="7"/>
  <c r="I13" i="7"/>
  <c r="I67" i="1"/>
  <c r="G68" i="1"/>
  <c r="I71" i="1"/>
  <c r="E65" i="1"/>
  <c r="I66" i="1"/>
  <c r="I70" i="1"/>
  <c r="I68" i="1"/>
  <c r="I254" i="7" l="1"/>
  <c r="I29" i="7"/>
  <c r="F11" i="7"/>
  <c r="G29" i="7"/>
  <c r="E11" i="7"/>
  <c r="G12" i="7"/>
  <c r="I12" i="7"/>
  <c r="G254" i="7"/>
  <c r="G186" i="1"/>
  <c r="I186" i="1"/>
  <c r="G174" i="1"/>
  <c r="I174" i="1"/>
  <c r="G173" i="1"/>
  <c r="I173" i="1"/>
  <c r="G172" i="1"/>
  <c r="I172" i="1"/>
  <c r="G169" i="1"/>
  <c r="I169" i="1"/>
  <c r="F167" i="1"/>
  <c r="E167" i="1"/>
  <c r="I168" i="1"/>
  <c r="G168" i="1"/>
  <c r="E143" i="1"/>
  <c r="I145" i="1"/>
  <c r="G145" i="1"/>
  <c r="G126" i="1"/>
  <c r="I126" i="1"/>
  <c r="G124" i="1"/>
  <c r="I124" i="1"/>
  <c r="G89" i="1"/>
  <c r="I51" i="1"/>
  <c r="G51" i="1"/>
  <c r="F50" i="1"/>
  <c r="E50" i="1"/>
  <c r="I21" i="1"/>
  <c r="I22" i="1"/>
  <c r="G11" i="7" l="1"/>
  <c r="E10" i="7"/>
  <c r="F10" i="7"/>
  <c r="K11" i="7"/>
  <c r="I11" i="7"/>
  <c r="F161" i="1"/>
  <c r="E161" i="1"/>
  <c r="I162" i="1"/>
  <c r="G162" i="1"/>
  <c r="I10" i="7" l="1"/>
  <c r="G10" i="7"/>
  <c r="F202" i="1"/>
  <c r="E202" i="1"/>
  <c r="G205" i="1"/>
  <c r="I205" i="1"/>
  <c r="I204" i="1"/>
  <c r="G204" i="1"/>
  <c r="G193" i="1"/>
  <c r="I193" i="1"/>
  <c r="G183" i="1"/>
  <c r="I183" i="1"/>
  <c r="I176" i="1"/>
  <c r="G176" i="1"/>
  <c r="G154" i="1"/>
  <c r="I154" i="1"/>
  <c r="G153" i="1"/>
  <c r="I153" i="1"/>
  <c r="F121" i="1"/>
  <c r="E121" i="1"/>
  <c r="I122" i="1"/>
  <c r="G122" i="1"/>
  <c r="E39" i="1"/>
  <c r="F92" i="1"/>
  <c r="G95" i="1"/>
  <c r="E92" i="1"/>
  <c r="G93" i="1"/>
  <c r="G92" i="1" l="1"/>
  <c r="E59" i="1"/>
  <c r="E54" i="1"/>
  <c r="E45" i="1"/>
  <c r="E35" i="1"/>
  <c r="E34" i="1" s="1"/>
  <c r="E218" i="1"/>
  <c r="I220" i="1"/>
  <c r="G220" i="1"/>
  <c r="I192" i="1"/>
  <c r="G192" i="1"/>
  <c r="G165" i="1"/>
  <c r="I165" i="1"/>
  <c r="G164" i="1"/>
  <c r="I164" i="1"/>
  <c r="F136" i="1"/>
  <c r="E136" i="1"/>
  <c r="I137" i="1"/>
  <c r="G137" i="1"/>
  <c r="F110" i="1"/>
  <c r="E110" i="1"/>
  <c r="G112" i="1"/>
  <c r="I112" i="1"/>
  <c r="G96" i="1"/>
  <c r="F87" i="1"/>
  <c r="E87" i="1"/>
  <c r="G90" i="1"/>
  <c r="F65" i="1"/>
  <c r="G71" i="1"/>
  <c r="F59" i="1"/>
  <c r="I63" i="1"/>
  <c r="G63" i="1"/>
  <c r="F54" i="1"/>
  <c r="G56" i="1"/>
  <c r="I56" i="1"/>
  <c r="I55" i="1"/>
  <c r="G55" i="1"/>
  <c r="I47" i="1"/>
  <c r="G47" i="1"/>
  <c r="F20" i="1"/>
  <c r="E20" i="1"/>
  <c r="G20" i="1" l="1"/>
  <c r="G54" i="1"/>
  <c r="I106" i="1" l="1"/>
  <c r="I103" i="1"/>
  <c r="I102" i="1"/>
  <c r="I101" i="1"/>
  <c r="G106" i="1"/>
  <c r="G103" i="1"/>
  <c r="G102" i="1"/>
  <c r="G101" i="1"/>
  <c r="F100" i="1"/>
  <c r="E100" i="1"/>
  <c r="F83" i="1"/>
  <c r="E83" i="1"/>
  <c r="I84" i="1"/>
  <c r="G84" i="1"/>
  <c r="F45" i="1"/>
  <c r="G45" i="1" s="1"/>
  <c r="G49" i="1"/>
  <c r="I49" i="1"/>
  <c r="G28" i="1"/>
  <c r="G26" i="1"/>
  <c r="G25" i="1" s="1"/>
  <c r="G24" i="1"/>
  <c r="G22" i="1"/>
  <c r="F25" i="1"/>
  <c r="E25" i="1"/>
  <c r="I26" i="1"/>
  <c r="I25" i="1" l="1"/>
  <c r="F227" i="1"/>
  <c r="E227" i="1"/>
  <c r="G229" i="1"/>
  <c r="G228" i="1"/>
  <c r="F224" i="1"/>
  <c r="E224" i="1"/>
  <c r="G226" i="1"/>
  <c r="G210" i="1"/>
  <c r="I210" i="1"/>
  <c r="E188" i="1"/>
  <c r="G110" i="1"/>
  <c r="I111" i="1"/>
  <c r="G111" i="1"/>
  <c r="F107" i="1"/>
  <c r="E107" i="1"/>
  <c r="I108" i="1"/>
  <c r="G108" i="1"/>
  <c r="I104" i="1"/>
  <c r="G104" i="1"/>
  <c r="F97" i="1"/>
  <c r="E97" i="1"/>
  <c r="I98" i="1"/>
  <c r="G98" i="1"/>
  <c r="G94" i="1"/>
  <c r="I85" i="1"/>
  <c r="G85" i="1"/>
  <c r="F79" i="1"/>
  <c r="E79" i="1"/>
  <c r="I80" i="1"/>
  <c r="G80" i="1"/>
  <c r="F72" i="1"/>
  <c r="E72" i="1"/>
  <c r="G78" i="1"/>
  <c r="G77" i="1"/>
  <c r="I75" i="1"/>
  <c r="G75" i="1"/>
  <c r="I74" i="1"/>
  <c r="G74" i="1"/>
  <c r="G70" i="1"/>
  <c r="G67" i="1"/>
  <c r="G66" i="1"/>
  <c r="I64" i="1"/>
  <c r="G64" i="1"/>
  <c r="G58" i="1"/>
  <c r="I58" i="1"/>
  <c r="G53" i="1"/>
  <c r="I53" i="1"/>
  <c r="I44" i="1"/>
  <c r="G44" i="1"/>
  <c r="G43" i="1" s="1"/>
  <c r="F43" i="1"/>
  <c r="E43" i="1"/>
  <c r="F35" i="1"/>
  <c r="G37" i="1"/>
  <c r="G38" i="1"/>
  <c r="G36" i="1"/>
  <c r="I43" i="1" l="1"/>
  <c r="I35" i="1"/>
  <c r="G50" i="1"/>
  <c r="I110" i="1"/>
  <c r="I92" i="1"/>
  <c r="G35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39" i="1"/>
  <c r="I236" i="1"/>
  <c r="G236" i="1"/>
  <c r="F235" i="1"/>
  <c r="E235" i="1"/>
  <c r="F180" i="1"/>
  <c r="F218" i="1"/>
  <c r="I221" i="1"/>
  <c r="G221" i="1"/>
  <c r="F216" i="1"/>
  <c r="E216" i="1"/>
  <c r="I217" i="1"/>
  <c r="I219" i="1"/>
  <c r="G217" i="1"/>
  <c r="G219" i="1"/>
  <c r="I206" i="1"/>
  <c r="G206" i="1"/>
  <c r="G194" i="1"/>
  <c r="I194" i="1"/>
  <c r="G187" i="1"/>
  <c r="I187" i="1"/>
  <c r="G184" i="1"/>
  <c r="I184" i="1"/>
  <c r="G182" i="1"/>
  <c r="G175" i="1"/>
  <c r="I175" i="1"/>
  <c r="I163" i="1"/>
  <c r="I166" i="1"/>
  <c r="G163" i="1"/>
  <c r="G166" i="1"/>
  <c r="D161" i="1"/>
  <c r="F141" i="1"/>
  <c r="E141" i="1"/>
  <c r="I142" i="1"/>
  <c r="G142" i="1"/>
  <c r="I158" i="1"/>
  <c r="G158" i="1"/>
  <c r="F157" i="1"/>
  <c r="F156" i="1" s="1"/>
  <c r="E157" i="1"/>
  <c r="F143" i="1"/>
  <c r="G155" i="1"/>
  <c r="I155" i="1"/>
  <c r="G152" i="1"/>
  <c r="I152" i="1"/>
  <c r="G151" i="1"/>
  <c r="I151" i="1"/>
  <c r="G150" i="1"/>
  <c r="I150" i="1"/>
  <c r="G149" i="1"/>
  <c r="I149" i="1"/>
  <c r="G148" i="1"/>
  <c r="I148" i="1"/>
  <c r="I146" i="1"/>
  <c r="I147" i="1"/>
  <c r="G144" i="1"/>
  <c r="G146" i="1"/>
  <c r="G147" i="1"/>
  <c r="G127" i="1"/>
  <c r="I127" i="1"/>
  <c r="G128" i="1"/>
  <c r="E23" i="1"/>
  <c r="G14" i="1"/>
  <c r="G18" i="1"/>
  <c r="G21" i="1"/>
  <c r="F17" i="1"/>
  <c r="E17" i="1"/>
  <c r="E16" i="1" s="1"/>
  <c r="E15" i="1" s="1"/>
  <c r="G27" i="1"/>
  <c r="G23" i="1"/>
  <c r="F27" i="1"/>
  <c r="F23" i="1"/>
  <c r="H15" i="1"/>
  <c r="I24" i="1"/>
  <c r="I28" i="1"/>
  <c r="I40" i="1"/>
  <c r="I46" i="1"/>
  <c r="I48" i="1"/>
  <c r="I52" i="1"/>
  <c r="I57" i="1"/>
  <c r="I62" i="1"/>
  <c r="I73" i="1"/>
  <c r="I81" i="1"/>
  <c r="I86" i="1"/>
  <c r="I91" i="1"/>
  <c r="I99" i="1"/>
  <c r="I105" i="1"/>
  <c r="I109" i="1"/>
  <c r="I114" i="1"/>
  <c r="I123" i="1"/>
  <c r="I125" i="1"/>
  <c r="I132" i="1"/>
  <c r="I135" i="1"/>
  <c r="I138" i="1"/>
  <c r="I139" i="1"/>
  <c r="I144" i="1"/>
  <c r="I159" i="1"/>
  <c r="I170" i="1"/>
  <c r="I171" i="1"/>
  <c r="I177" i="1"/>
  <c r="I178" i="1"/>
  <c r="I181" i="1"/>
  <c r="I182" i="1"/>
  <c r="I189" i="1"/>
  <c r="I191" i="1"/>
  <c r="I196" i="1"/>
  <c r="I198" i="1"/>
  <c r="I203" i="1"/>
  <c r="I208" i="1"/>
  <c r="I209" i="1"/>
  <c r="I212" i="1"/>
  <c r="I214" i="1"/>
  <c r="I223" i="1"/>
  <c r="I225" i="1"/>
  <c r="I230" i="1"/>
  <c r="I234" i="1"/>
  <c r="I240" i="1"/>
  <c r="I241" i="1"/>
  <c r="I242" i="1"/>
  <c r="I243" i="1"/>
  <c r="I244" i="1"/>
  <c r="I245" i="1"/>
  <c r="I247" i="1"/>
  <c r="I248" i="1"/>
  <c r="I249" i="1"/>
  <c r="I251" i="1"/>
  <c r="I252" i="1"/>
  <c r="I253" i="1"/>
  <c r="I258" i="1"/>
  <c r="I260" i="1"/>
  <c r="G33" i="1"/>
  <c r="G40" i="1"/>
  <c r="G41" i="1"/>
  <c r="G46" i="1"/>
  <c r="G48" i="1"/>
  <c r="G52" i="1"/>
  <c r="G57" i="1"/>
  <c r="G60" i="1"/>
  <c r="G61" i="1"/>
  <c r="G62" i="1"/>
  <c r="G73" i="1"/>
  <c r="G76" i="1"/>
  <c r="G81" i="1"/>
  <c r="G86" i="1"/>
  <c r="G88" i="1"/>
  <c r="G91" i="1"/>
  <c r="G99" i="1"/>
  <c r="G105" i="1"/>
  <c r="G109" i="1"/>
  <c r="G114" i="1"/>
  <c r="G119" i="1"/>
  <c r="G123" i="1"/>
  <c r="G125" i="1"/>
  <c r="G130" i="1"/>
  <c r="G132" i="1"/>
  <c r="G135" i="1"/>
  <c r="G138" i="1"/>
  <c r="G139" i="1"/>
  <c r="G159" i="1"/>
  <c r="G170" i="1"/>
  <c r="G171" i="1"/>
  <c r="G177" i="1"/>
  <c r="G178" i="1"/>
  <c r="G179" i="1"/>
  <c r="G181" i="1"/>
  <c r="G189" i="1"/>
  <c r="G190" i="1"/>
  <c r="G191" i="1"/>
  <c r="G195" i="1"/>
  <c r="G196" i="1"/>
  <c r="G197" i="1"/>
  <c r="G198" i="1"/>
  <c r="G200" i="1"/>
  <c r="G203" i="1"/>
  <c r="H203" i="1" s="1"/>
  <c r="G207" i="1"/>
  <c r="G208" i="1"/>
  <c r="G209" i="1"/>
  <c r="G212" i="1"/>
  <c r="G214" i="1"/>
  <c r="G223" i="1"/>
  <c r="G225" i="1"/>
  <c r="G230" i="1"/>
  <c r="G232" i="1"/>
  <c r="G234" i="1"/>
  <c r="G240" i="1"/>
  <c r="G241" i="1"/>
  <c r="G242" i="1"/>
  <c r="G243" i="1"/>
  <c r="G244" i="1"/>
  <c r="G245" i="1"/>
  <c r="G246" i="1"/>
  <c r="G247" i="1"/>
  <c r="G248" i="1"/>
  <c r="G249" i="1"/>
  <c r="G251" i="1"/>
  <c r="G252" i="1"/>
  <c r="G253" i="1"/>
  <c r="G258" i="1"/>
  <c r="G260" i="1"/>
  <c r="F259" i="1"/>
  <c r="F257" i="1"/>
  <c r="F256" i="1" s="1"/>
  <c r="F255" i="1" s="1"/>
  <c r="F250" i="1"/>
  <c r="F239" i="1"/>
  <c r="F233" i="1"/>
  <c r="F231" i="1"/>
  <c r="F222" i="1"/>
  <c r="F213" i="1"/>
  <c r="F211" i="1"/>
  <c r="F199" i="1"/>
  <c r="F188" i="1"/>
  <c r="F134" i="1"/>
  <c r="F131" i="1"/>
  <c r="F129" i="1"/>
  <c r="F118" i="1"/>
  <c r="F117" i="1" s="1"/>
  <c r="F116" i="1" s="1"/>
  <c r="F113" i="1"/>
  <c r="F42" i="1"/>
  <c r="F39" i="1"/>
  <c r="F34" i="1" s="1"/>
  <c r="F32" i="1"/>
  <c r="F31" i="1" s="1"/>
  <c r="E259" i="1"/>
  <c r="E257" i="1"/>
  <c r="E256" i="1" s="1"/>
  <c r="E250" i="1"/>
  <c r="E233" i="1"/>
  <c r="E231" i="1"/>
  <c r="E222" i="1"/>
  <c r="E213" i="1"/>
  <c r="E199" i="1"/>
  <c r="E211" i="1"/>
  <c r="E134" i="1"/>
  <c r="E133" i="1" s="1"/>
  <c r="E131" i="1"/>
  <c r="E129" i="1"/>
  <c r="E118" i="1"/>
  <c r="E117" i="1" s="1"/>
  <c r="E113" i="1"/>
  <c r="E32" i="1"/>
  <c r="E27" i="1"/>
  <c r="I34" i="1" l="1"/>
  <c r="E19" i="1"/>
  <c r="F82" i="1"/>
  <c r="G32" i="1"/>
  <c r="F19" i="1"/>
  <c r="I222" i="1"/>
  <c r="I161" i="1"/>
  <c r="E82" i="1"/>
  <c r="E238" i="1"/>
  <c r="E237" i="1" s="1"/>
  <c r="G161" i="1"/>
  <c r="G235" i="1"/>
  <c r="I235" i="1"/>
  <c r="G218" i="1"/>
  <c r="I218" i="1"/>
  <c r="G17" i="1"/>
  <c r="I216" i="1"/>
  <c r="E42" i="1"/>
  <c r="G42" i="1" s="1"/>
  <c r="F140" i="1"/>
  <c r="I97" i="1"/>
  <c r="I134" i="1"/>
  <c r="G216" i="1"/>
  <c r="G157" i="1"/>
  <c r="G227" i="1"/>
  <c r="F201" i="1"/>
  <c r="F160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50" i="1"/>
  <c r="F215" i="1"/>
  <c r="E215" i="1"/>
  <c r="G213" i="1"/>
  <c r="G211" i="1"/>
  <c r="I188" i="1"/>
  <c r="G180" i="1"/>
  <c r="G167" i="1"/>
  <c r="G143" i="1"/>
  <c r="G131" i="1"/>
  <c r="I233" i="1"/>
  <c r="G59" i="1"/>
  <c r="I259" i="1"/>
  <c r="G100" i="1"/>
  <c r="I131" i="1"/>
  <c r="G199" i="1"/>
  <c r="G136" i="1"/>
  <c r="G113" i="1"/>
  <c r="F254" i="1"/>
  <c r="E201" i="1"/>
  <c r="I239" i="1"/>
  <c r="G259" i="1"/>
  <c r="I143" i="1"/>
  <c r="I211" i="1"/>
  <c r="I213" i="1"/>
  <c r="I136" i="1"/>
  <c r="I107" i="1"/>
  <c r="G188" i="1"/>
  <c r="G39" i="1"/>
  <c r="G34" i="1" s="1"/>
  <c r="I83" i="1"/>
  <c r="G129" i="1"/>
  <c r="I79" i="1"/>
  <c r="I157" i="1"/>
  <c r="G231" i="1"/>
  <c r="G97" i="1"/>
  <c r="G202" i="1"/>
  <c r="G233" i="1"/>
  <c r="I180" i="1"/>
  <c r="I227" i="1"/>
  <c r="I20" i="1"/>
  <c r="G121" i="1"/>
  <c r="F133" i="1"/>
  <c r="G133" i="1" s="1"/>
  <c r="I121" i="1"/>
  <c r="I113" i="1"/>
  <c r="I100" i="1"/>
  <c r="I87" i="1"/>
  <c r="G87" i="1"/>
  <c r="G79" i="1"/>
  <c r="G72" i="1"/>
  <c r="I72" i="1"/>
  <c r="I59" i="1"/>
  <c r="I50" i="1"/>
  <c r="I45" i="1"/>
  <c r="G117" i="1"/>
  <c r="E116" i="1"/>
  <c r="E120" i="1"/>
  <c r="G256" i="1"/>
  <c r="E255" i="1"/>
  <c r="I39" i="1"/>
  <c r="G83" i="1"/>
  <c r="E156" i="1"/>
  <c r="F238" i="1"/>
  <c r="G257" i="1"/>
  <c r="I257" i="1"/>
  <c r="I202" i="1"/>
  <c r="I54" i="1"/>
  <c r="G224" i="1"/>
  <c r="I167" i="1"/>
  <c r="G118" i="1"/>
  <c r="G134" i="1"/>
  <c r="I256" i="1"/>
  <c r="E31" i="1"/>
  <c r="G239" i="1"/>
  <c r="I224" i="1"/>
  <c r="G65" i="1"/>
  <c r="G222" i="1"/>
  <c r="I27" i="1"/>
  <c r="G107" i="1"/>
  <c r="G250" i="1"/>
  <c r="I23" i="1"/>
  <c r="F16" i="1"/>
  <c r="G16" i="1" s="1"/>
  <c r="E30" i="1" l="1"/>
  <c r="K30" i="1" s="1"/>
  <c r="G19" i="1"/>
  <c r="E13" i="1"/>
  <c r="E12" i="1" s="1"/>
  <c r="G238" i="1"/>
  <c r="G201" i="1"/>
  <c r="G156" i="1"/>
  <c r="E140" i="1"/>
  <c r="E160" i="1"/>
  <c r="I160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33" i="1"/>
  <c r="I215" i="1"/>
  <c r="I156" i="1"/>
  <c r="I19" i="1"/>
  <c r="G215" i="1"/>
  <c r="I201" i="1"/>
  <c r="F120" i="1"/>
  <c r="F115" i="1" s="1"/>
  <c r="F30" i="1"/>
  <c r="G82" i="1"/>
  <c r="I82" i="1"/>
  <c r="E254" i="1"/>
  <c r="G255" i="1"/>
  <c r="I255" i="1"/>
  <c r="F237" i="1"/>
  <c r="I237" i="1" s="1"/>
  <c r="I238" i="1"/>
  <c r="G116" i="1"/>
  <c r="I42" i="1"/>
  <c r="I141" i="1"/>
  <c r="G141" i="1"/>
  <c r="G31" i="1"/>
  <c r="F15" i="1"/>
  <c r="G15" i="1" s="1"/>
  <c r="E115" i="1" l="1"/>
  <c r="G160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20" i="1"/>
  <c r="F29" i="1"/>
  <c r="G120" i="1"/>
  <c r="G30" i="1"/>
  <c r="G140" i="1"/>
  <c r="I140" i="1"/>
  <c r="I30" i="1"/>
  <c r="G237" i="1"/>
  <c r="G254" i="1"/>
  <c r="I254" i="1"/>
  <c r="F13" i="1"/>
  <c r="G13" i="1" s="1"/>
  <c r="E29" i="1" l="1"/>
  <c r="G29" i="1" s="1"/>
  <c r="F10" i="2"/>
  <c r="G180" i="2"/>
  <c r="I27" i="2"/>
  <c r="G12" i="2"/>
  <c r="E11" i="2"/>
  <c r="I11" i="2" s="1"/>
  <c r="G115" i="1"/>
  <c r="I115" i="1"/>
  <c r="F12" i="1"/>
  <c r="G12" i="1" s="1"/>
  <c r="I13" i="1"/>
  <c r="E11" i="1" l="1"/>
  <c r="I29" i="1"/>
  <c r="E10" i="2"/>
  <c r="G10" i="2" s="1"/>
  <c r="G11" i="2"/>
  <c r="F11" i="1"/>
  <c r="K11" i="1" s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<sst xmlns="http://schemas.openxmlformats.org/spreadsheetml/2006/main" count="1406" uniqueCount="471">
  <si>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</si>
  <si>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</si>
  <si>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</si>
  <si>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</si>
  <si>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</si>
  <si>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</si>
  <si>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</si>
  <si>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</si>
  <si>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</si>
  <si>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</si>
  <si>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</si>
  <si>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</si>
  <si>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</si>
  <si>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</si>
  <si>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</si>
  <si>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</si>
  <si>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</si>
  <si>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</si>
  <si>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</si>
  <si>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</si>
  <si>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</si>
  <si>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</si>
  <si>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</si>
  <si>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</si>
  <si>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</si>
  <si>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</si>
  <si>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</si>
  <si>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</si>
  <si>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</si>
  <si>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</si>
  <si>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</si>
  <si>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</si>
  <si>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</si>
  <si>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</si>
  <si>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</si>
  <si>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</si>
  <si>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</si>
  <si>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</si>
  <si>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</si>
  <si>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</si>
  <si>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</si>
  <si>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</si>
  <si>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</si>
  <si>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</si>
  <si>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</si>
  <si>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</si>
  <si>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</si>
  <si>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</si>
  <si>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</si>
  <si>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</si>
  <si>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</si>
  <si>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</si>
  <si>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</si>
  <si>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</si>
  <si>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</si>
  <si>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</si>
  <si>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</si>
  <si>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</si>
  <si>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</si>
  <si>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</si>
  <si>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</si>
  <si>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</si>
  <si>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</si>
  <si>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</si>
  <si>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</si>
  <si>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</si>
  <si>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</si>
  <si>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</si>
  <si>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</si>
  <si>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</si>
  <si>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</si>
  <si>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</si>
  <si>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</si>
  <si>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</si>
  <si>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</si>
  <si>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</si>
  <si>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</si>
  <si>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</si>
  <si>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</si>
  <si>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</si>
  <si>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</si>
  <si>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</si>
  <si>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</si>
  <si>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</si>
  <si>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</si>
  <si>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</si>
  <si>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</si>
  <si>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</si>
  <si>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</si>
  <si>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</si>
  <si>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</si>
  <si>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</si>
  <si>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</si>
  <si>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</si>
  <si>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</si>
  <si>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</si>
  <si>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</si>
  <si>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</si>
  <si>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</si>
  <si>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</si>
  <si>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</si>
  <si>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</si>
  <si>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</si>
  <si>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</si>
  <si>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</si>
  <si>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</si>
  <si>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</si>
  <si>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</si>
  <si>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</si>
  <si>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</si>
  <si>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</si>
  <si>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</si>
  <si>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</si>
  <si>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</si>
  <si>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</si>
  <si>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</si>
  <si>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</si>
  <si>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</si>
  <si>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</si>
  <si>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</si>
  <si>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</si>
  <si>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</si>
  <si>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</si>
  <si>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</si>
  <si>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</si>
  <si>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</si>
  <si>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</si>
  <si>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</si>
  <si>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</si>
  <si>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</si>
  <si>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</si>
  <si>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</si>
  <si>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</si>
  <si>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</si>
  <si>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</si>
  <si>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</si>
  <si>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</si>
  <si>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</si>
  <si>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</si>
  <si>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</si>
  <si>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</si>
  <si>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</si>
  <si>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</si>
  <si>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</si>
  <si>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</si>
  <si>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</si>
  <si>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</si>
  <si>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</si>
  <si>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</si>
  <si>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</si>
  <si>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</si>
  <si>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</si>
  <si>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</si>
  <si>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</si>
  <si>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</si>
  <si>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</si>
  <si>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</si>
  <si>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</si>
  <si>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</si>
  <si>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</si>
  <si>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</si>
  <si>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</si>
  <si>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</si>
  <si>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</si>
  <si>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</si>
  <si>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</si>
  <si>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</si>
  <si>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</si>
  <si>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</si>
  <si>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</si>
  <si>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</si>
  <si>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</si>
  <si>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</si>
  <si>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</si>
  <si>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</si>
  <si>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</si>
  <si>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</si>
  <si>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</si>
  <si>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</si>
  <si>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</si>
  <si>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</si>
  <si>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</si>
  <si>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</si>
  <si>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</si>
  <si>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</si>
  <si>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</si>
  <si>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</si>
  <si>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</si>
  <si>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</si>
  <si>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</si>
  <si>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</si>
  <si>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</si>
  <si>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</si>
  <si>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</si>
  <si>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</si>
  <si>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</si>
  <si>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</si>
  <si>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</si>
  <si>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</si>
  <si>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</si>
  <si>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</si>
  <si>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</si>
  <si>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</si>
  <si>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</si>
  <si>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</si>
  <si>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</si>
  <si>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</si>
  <si>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</si>
  <si>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</si>
  <si>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</si>
  <si>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</si>
  <si>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</si>
  <si>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</si>
  <si>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</si>
  <si>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</si>
  <si>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</si>
  <si>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</si>
  <si>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</si>
  <si>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</si>
  <si>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</si>
  <si>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</si>
  <si>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</si>
  <si>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</si>
  <si>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</si>
  <si>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</si>
  <si>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</si>
  <si>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</si>
  <si>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</si>
  <si>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</si>
  <si>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</si>
  <si>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</si>
  <si>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</si>
  <si>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</si>
  <si>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</si>
  <si>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</si>
  <si>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</si>
  <si>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</si>
  <si>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</si>
  <si>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</si>
  <si>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</si>
  <si>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</si>
  <si>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</si>
  <si>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</si>
  <si>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</si>
  <si>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</si>
  <si>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</si>
  <si>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</si>
  <si>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</si>
  <si>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</si>
  <si>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</si>
  <si>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</si>
  <si>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</si>
  <si>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</si>
  <si>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</si>
  <si>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</si>
  <si>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</si>
  <si>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</si>
  <si>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</si>
  <si>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</si>
  <si>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</si>
  <si>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</si>
  <si>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</si>
  <si>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</si>
  <si>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</si>
  <si>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</si>
  <si>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</si>
  <si>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</si>
  <si>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</si>
  <si>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</si>
  <si>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</si>
  <si>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</si>
  <si>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</si>
  <si>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</si>
  <si>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</si>
  <si>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</si>
  <si>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</si>
  <si>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</si>
  <si>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</si>
  <si>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</si>
  <si>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</si>
  <si>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</si>
  <si>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</si>
  <si>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</si>
  <si>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</si>
  <si>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</si>
  <si>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</si>
  <si>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</si>
  <si>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</si>
  <si>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</si>
  <si>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</si>
  <si>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</si>
  <si>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</si>
  <si>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</si>
  <si>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</si>
  <si>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</si>
  <si>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</si>
  <si>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</si>
  <si>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</si>
  <si>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</si>
  <si>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</si>
  <si>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</si>
  <si>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</si>
  <si>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</si>
  <si>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</si>
  <si>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</si>
  <si>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</si>
  <si>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</si>
  <si>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</si>
  <si>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</si>
  <si>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</si>
  <si>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</si>
  <si>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</si>
  <si>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</si>
  <si>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</si>
  <si>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</si>
  <si>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</si>
  <si>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</si>
  <si>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</si>
  <si>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</si>
  <si>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</si>
  <si>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</si>
  <si>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</si>
  <si>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</si>
  <si>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</si>
  <si>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</si>
  <si>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</si>
  <si>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</si>
  <si>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</si>
  <si>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</si>
  <si>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</si>
  <si>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</si>
  <si>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</si>
  <si>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</si>
  <si>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</si>
  <si>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</si>
  <si>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</si>
  <si>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</si>
  <si>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</si>
  <si>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</si>
  <si>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</si>
  <si>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</si>
  <si>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</si>
  <si>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</si>
  <si>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</si>
  <si>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</si>
  <si>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</si>
  <si>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</si>
  <si>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</si>
  <si>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</si>
  <si>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</si>
  <si>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</si>
  <si>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</si>
  <si>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</si>
  <si>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</si>
  <si>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</si>
  <si>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</si>
  <si>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</si>
  <si>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</si>
  <si>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</si>
  <si>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</si>
  <si>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</si>
  <si>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</si>
  <si>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</si>
  <si>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</si>
  <si>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</si>
  <si>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</si>
  <si>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</si>
  <si>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</si>
  <si>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</si>
  <si>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</si>
  <si>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</si>
  <si>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</si>
  <si>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</si>
  <si>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</si>
  <si>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</si>
  <si>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</si>
  <si>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</si>
  <si>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</si>
  <si>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</si>
  <si>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</si>
  <si>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</si>
  <si>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</si>
  <si>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</si>
  <si>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</si>
  <si>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</si>
  <si>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</si>
  <si>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</si>
  <si>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</si>
  <si>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</si>
  <si>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</si>
  <si>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</si>
  <si>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</si>
  <si>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</si>
  <si>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</si>
  <si>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SERVICIOS DE DESCONTAMINACION</t>
  </si>
  <si>
    <t>02020209040405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</si>
  <si>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</si>
  <si>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</si>
  <si>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</si>
  <si>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</si>
  <si>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</si>
  <si>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</si>
  <si>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</si>
  <si>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</si>
  <si>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</si>
  <si>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</si>
  <si>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</si>
  <si>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</si>
  <si>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</si>
  <si>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</si>
  <si>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</si>
  <si>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</si>
  <si>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</si>
  <si>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</si>
  <si>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</si>
  <si>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</si>
  <si>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</si>
  <si>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</si>
  <si>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</si>
  <si>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</si>
  <si>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</si>
  <si>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</si>
  <si>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</si>
  <si>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</si>
  <si>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</si>
  <si>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</si>
  <si>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</si>
  <si>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</si>
  <si>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</si>
  <si>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02020104080337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</si>
  <si>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</si>
  <si>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</si>
  <si>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</si>
  <si>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</si>
  <si>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</si>
  <si>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</si>
  <si>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</si>
  <si>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</si>
  <si>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</si>
  <si>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</si>
  <si>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</si>
  <si>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</si>
  <si>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</si>
  <si>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</si>
  <si>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</si>
  <si>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</si>
  <si>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</si>
  <si>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</si>
  <si>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</si>
  <si>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</si>
  <si>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</si>
  <si>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</si>
  <si>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</si>
  <si>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</si>
  <si>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</si>
  <si>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</si>
  <si>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</si>
  <si>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</si>
  <si>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</si>
  <si>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</si>
  <si>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</si>
  <si>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</si>
  <si>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</si>
  <si>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</si>
  <si>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</si>
  <si>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</si>
  <si>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</si>
  <si>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</si>
  <si>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</si>
  <si>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</si>
  <si>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PERIODO:____SEPTIEMBRE DE 2022____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</si>
</sst>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57"/>
      <c r="B1" s="59" t="s">
        <v>0</v>
      </c>
      <c r="C1" s="60"/>
      <c r="D1" s="60"/>
      <c r="E1" s="60"/>
      <c r="F1" s="60"/>
      <c r="G1" s="60"/>
      <c r="I1" s="61"/>
      <c r="J1" s="6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8"/>
      <c r="B2" s="59" t="s">
        <v>1</v>
      </c>
      <c r="C2" s="60"/>
      <c r="D2" s="60"/>
      <c r="E2" s="60"/>
      <c r="F2" s="60"/>
      <c r="G2" s="60"/>
      <c r="I2" s="63"/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8"/>
      <c r="B3" s="67" t="s">
        <v>2</v>
      </c>
      <c r="C3" s="58"/>
      <c r="D3" s="58"/>
      <c r="E3" s="58"/>
      <c r="F3" s="58"/>
      <c r="G3" s="58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8" t="s">
        <v>6</v>
      </c>
      <c r="F4" s="69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2" t="s">
        <v>11</v>
      </c>
      <c r="B8" s="53" t="s">
        <v>12</v>
      </c>
      <c r="C8" s="53"/>
      <c r="D8" s="17" t="s">
        <v>13</v>
      </c>
      <c r="E8" s="17" t="s">
        <v>13</v>
      </c>
      <c r="F8" s="17" t="s">
        <v>14</v>
      </c>
      <c r="G8" s="54" t="s">
        <v>15</v>
      </c>
      <c r="H8" s="54"/>
      <c r="I8" s="17" t="s">
        <v>16</v>
      </c>
      <c r="J8" s="10"/>
    </row>
    <row r="9" spans="1:26" ht="12.75" customHeight="1" x14ac:dyDescent="0.25">
      <c r="A9" s="52"/>
      <c r="B9" s="53"/>
      <c r="C9" s="53"/>
      <c r="D9" s="17" t="s">
        <v>17</v>
      </c>
      <c r="E9" s="17" t="s">
        <v>18</v>
      </c>
      <c r="F9" s="17" t="s">
        <v>19</v>
      </c>
      <c r="G9" s="54"/>
      <c r="H9" s="54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5" t="s">
        <v>24</v>
      </c>
      <c r="B192" s="56"/>
      <c r="C192" s="56"/>
      <c r="D192" s="56"/>
      <c r="E192" s="56"/>
      <c r="F192" s="56"/>
      <c r="G192" s="56"/>
      <c r="H192" s="56"/>
      <c r="I192" s="56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38"/>
  <sheetViews>
    <sheetView topLeftCell="A4" workbookViewId="0">
      <selection activeCell="A8" sqref="A8:I259"/>
    </sheetView>
  </sheetViews>
  <sheetFormatPr baseColWidth="10" defaultRowHeight="15" customHeight="1" x14ac:dyDescent="0.25"/>
  <cols>
    <col min="1" max="1" width="8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7"/>
      <c r="B1" s="59" t="s">
        <v>0</v>
      </c>
      <c r="C1" s="60"/>
      <c r="D1" s="60"/>
      <c r="E1" s="60"/>
      <c r="F1" s="60"/>
      <c r="G1" s="60"/>
      <c r="I1" s="61"/>
      <c r="J1" s="6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8"/>
      <c r="B2" s="59" t="s">
        <v>1</v>
      </c>
      <c r="C2" s="60"/>
      <c r="D2" s="60"/>
      <c r="E2" s="60"/>
      <c r="F2" s="60"/>
      <c r="G2" s="60"/>
      <c r="I2" s="63"/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8"/>
      <c r="B3" s="67" t="s">
        <v>2</v>
      </c>
      <c r="C3" s="58"/>
      <c r="D3" s="58"/>
      <c r="E3" s="58"/>
      <c r="F3" s="58"/>
      <c r="G3" s="58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8" t="s">
        <v>6</v>
      </c>
      <c r="F4" s="69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3" t="s">
        <v>470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2" t="s">
        <v>11</v>
      </c>
      <c r="B8" s="53" t="s">
        <v>12</v>
      </c>
      <c r="C8" s="53"/>
      <c r="D8" s="17" t="s">
        <v>13</v>
      </c>
      <c r="E8" s="17" t="s">
        <v>13</v>
      </c>
      <c r="F8" s="17" t="s">
        <v>14</v>
      </c>
      <c r="G8" s="54" t="s">
        <v>15</v>
      </c>
      <c r="H8" s="54"/>
      <c r="I8" s="17" t="s">
        <v>16</v>
      </c>
      <c r="J8" s="10"/>
    </row>
    <row r="9" spans="1:26" ht="12.75" customHeight="1" x14ac:dyDescent="0.25">
      <c r="A9" s="52"/>
      <c r="B9" s="53"/>
      <c r="C9" s="53"/>
      <c r="D9" s="17" t="s">
        <v>17</v>
      </c>
      <c r="E9" s="17" t="s">
        <v>18</v>
      </c>
      <c r="F9" s="17" t="s">
        <v>19</v>
      </c>
      <c r="G9" s="54"/>
      <c r="H9" s="54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v>13160847446.18</v>
      </c>
      <c r="E10" s="36">
        <f>+E11+E237+E254</f>
        <v>61654211493</v>
      </c>
      <c r="F10" s="36">
        <f>+F11+F237+F254</f>
        <v>35809312818</v>
      </c>
      <c r="G10" s="36">
        <f>+E10-F10</f>
        <v>25844898675</v>
      </c>
      <c r="H10" s="35"/>
      <c r="I10" s="37">
        <f>+F10/E10</f>
        <v>0.58080886854040237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19319744263</v>
      </c>
      <c r="F11" s="36">
        <f>+F12+F29</f>
        <v>16269010926</v>
      </c>
      <c r="G11" s="36">
        <f t="shared" ref="G11:G74" si="0">+E11-F11</f>
        <v>3050733337</v>
      </c>
      <c r="H11" s="38"/>
      <c r="I11" s="37">
        <f t="shared" ref="I11:I115" si="1">+F11/E11</f>
        <v>0.84209245756722673</v>
      </c>
      <c r="J11" s="10"/>
      <c r="K11" s="48">
        <f>+F11-16269010926</f>
        <v>0</v>
      </c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84016823</v>
      </c>
      <c r="F12" s="36">
        <f>+F13</f>
        <v>70911565</v>
      </c>
      <c r="G12" s="36">
        <f t="shared" si="0"/>
        <v>13105258</v>
      </c>
      <c r="H12" s="38"/>
      <c r="I12" s="37">
        <f t="shared" si="1"/>
        <v>0.84401626326670309</v>
      </c>
      <c r="J12" s="10"/>
    </row>
    <row r="13" spans="1:26" ht="13" hidden="1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84016823</v>
      </c>
      <c r="F13" s="36">
        <f>+F14+F15+F19</f>
        <v>70911565</v>
      </c>
      <c r="G13" s="36">
        <f t="shared" si="0"/>
        <v>13105258</v>
      </c>
      <c r="H13" s="38"/>
      <c r="I13" s="37">
        <f t="shared" si="1"/>
        <v>0.84401626326670309</v>
      </c>
      <c r="J13" s="10"/>
    </row>
    <row r="14" spans="1:26" ht="13" hidden="1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hidden="1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>
        <v>0</v>
      </c>
      <c r="J15" s="10"/>
    </row>
    <row r="16" spans="1:26" ht="13" hidden="1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>
        <v>0</v>
      </c>
      <c r="J16" s="10"/>
    </row>
    <row r="17" spans="1:11" ht="13" hidden="1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>
        <v>0</v>
      </c>
      <c r="J17" s="10"/>
    </row>
    <row r="18" spans="1:11" ht="13" hidden="1" x14ac:dyDescent="0.3">
      <c r="A18" s="39" t="s">
        <v>40</v>
      </c>
      <c r="B18" s="39" t="s">
        <v>41</v>
      </c>
      <c r="C18" s="40"/>
      <c r="D18" s="41">
        <v>10918000</v>
      </c>
      <c r="E18" s="41">
        <v>0</v>
      </c>
      <c r="F18" s="41"/>
      <c r="G18" s="41">
        <f t="shared" si="0"/>
        <v>0</v>
      </c>
      <c r="H18" s="40"/>
      <c r="I18" s="42">
        <v>0</v>
      </c>
      <c r="J18" s="10"/>
    </row>
    <row r="19" spans="1:11" ht="13" hidden="1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84016823</v>
      </c>
      <c r="F19" s="36">
        <f>+F20+F23+F27+F25</f>
        <v>70911565</v>
      </c>
      <c r="G19" s="36">
        <f>+E19-F19</f>
        <v>13105258</v>
      </c>
      <c r="H19" s="38"/>
      <c r="I19" s="37">
        <f t="shared" si="1"/>
        <v>0.84401626326670309</v>
      </c>
      <c r="J19" s="10"/>
    </row>
    <row r="20" spans="1:11" ht="13" hidden="1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28040092</v>
      </c>
      <c r="F20" s="36">
        <f>SUM(F21:F22)</f>
        <v>19770680</v>
      </c>
      <c r="G20" s="36">
        <f>+E20-F20</f>
        <v>8269412</v>
      </c>
      <c r="H20" s="38"/>
      <c r="I20" s="37">
        <f t="shared" si="1"/>
        <v>0.7050861316717506</v>
      </c>
      <c r="J20" s="10"/>
    </row>
    <row r="21" spans="1:11" ht="13" hidden="1" x14ac:dyDescent="0.3">
      <c r="A21" s="45" t="s">
        <v>414</v>
      </c>
      <c r="B21" s="39" t="s">
        <v>415</v>
      </c>
      <c r="C21" s="40"/>
      <c r="D21" s="41">
        <v>0</v>
      </c>
      <c r="E21" s="41">
        <v>6000000</v>
      </c>
      <c r="F21" s="41">
        <v>6000000</v>
      </c>
      <c r="G21" s="41">
        <f t="shared" si="0"/>
        <v>0</v>
      </c>
      <c r="H21" s="40"/>
      <c r="I21" s="42">
        <f t="shared" si="1"/>
        <v>1</v>
      </c>
      <c r="J21" s="10"/>
    </row>
    <row r="22" spans="1:11" ht="13" hidden="1" x14ac:dyDescent="0.3">
      <c r="A22" s="39" t="s">
        <v>48</v>
      </c>
      <c r="B22" s="39" t="s">
        <v>49</v>
      </c>
      <c r="C22" s="40"/>
      <c r="D22" s="41">
        <v>10300000</v>
      </c>
      <c r="E22" s="41">
        <v>22040092</v>
      </c>
      <c r="F22" s="41">
        <v>13770680</v>
      </c>
      <c r="G22" s="41">
        <f t="shared" si="0"/>
        <v>8269412</v>
      </c>
      <c r="H22" s="40"/>
      <c r="I22" s="42">
        <f t="shared" si="1"/>
        <v>0.62480138467661572</v>
      </c>
      <c r="J22" s="10"/>
    </row>
    <row r="23" spans="1:11" ht="13" hidden="1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43455501</v>
      </c>
      <c r="G23" s="36">
        <f>SUM(G24:G24)</f>
        <v>1463499</v>
      </c>
      <c r="H23" s="38"/>
      <c r="I23" s="37">
        <f t="shared" si="1"/>
        <v>0.96741915447806048</v>
      </c>
      <c r="J23" s="10"/>
    </row>
    <row r="24" spans="1:11" ht="13" hidden="1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>
        <v>43455501</v>
      </c>
      <c r="G24" s="41">
        <f t="shared" si="0"/>
        <v>1463499</v>
      </c>
      <c r="H24" s="40"/>
      <c r="I24" s="42">
        <f>+F24/E24</f>
        <v>0.96741915447806048</v>
      </c>
      <c r="J24" s="10"/>
    </row>
    <row r="25" spans="1:11" ht="13" hidden="1" x14ac:dyDescent="0.3">
      <c r="A25" s="46" t="s">
        <v>400</v>
      </c>
      <c r="B25" s="39" t="s">
        <v>127</v>
      </c>
      <c r="C25" s="40"/>
      <c r="D25" s="36">
        <v>0</v>
      </c>
      <c r="E25" s="36">
        <f>+E26</f>
        <v>9669231</v>
      </c>
      <c r="F25" s="36">
        <f t="shared" ref="F25:G25" si="4">+F26</f>
        <v>7685384</v>
      </c>
      <c r="G25" s="36">
        <f t="shared" si="4"/>
        <v>1983847</v>
      </c>
      <c r="H25" s="40"/>
      <c r="I25" s="37">
        <f t="shared" ref="I25:I26" si="5">+F25/E25</f>
        <v>0.79482887522285894</v>
      </c>
      <c r="J25" s="10"/>
    </row>
    <row r="26" spans="1:11" ht="13" hidden="1" x14ac:dyDescent="0.3">
      <c r="A26" s="45" t="s">
        <v>401</v>
      </c>
      <c r="B26" s="39" t="s">
        <v>402</v>
      </c>
      <c r="C26" s="40"/>
      <c r="D26" s="41">
        <v>0</v>
      </c>
      <c r="E26" s="41">
        <v>9669231</v>
      </c>
      <c r="F26" s="41">
        <v>7685384</v>
      </c>
      <c r="G26" s="41">
        <f t="shared" si="0"/>
        <v>1983847</v>
      </c>
      <c r="H26" s="40"/>
      <c r="I26" s="42">
        <f t="shared" si="5"/>
        <v>0.79482887522285894</v>
      </c>
      <c r="J26" s="10"/>
    </row>
    <row r="27" spans="1:11" ht="13" hidden="1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1388500</v>
      </c>
      <c r="F27" s="36">
        <f>+F28</f>
        <v>0</v>
      </c>
      <c r="G27" s="36">
        <f>+G28</f>
        <v>1388500</v>
      </c>
      <c r="H27" s="38"/>
      <c r="I27" s="37">
        <f t="shared" si="1"/>
        <v>0</v>
      </c>
      <c r="J27" s="10"/>
    </row>
    <row r="28" spans="1:11" ht="13" hidden="1" x14ac:dyDescent="0.3">
      <c r="A28" s="39" t="s">
        <v>56</v>
      </c>
      <c r="B28" s="39" t="s">
        <v>57</v>
      </c>
      <c r="C28" s="40"/>
      <c r="D28" s="41">
        <v>5304500</v>
      </c>
      <c r="E28" s="41">
        <v>1388500</v>
      </c>
      <c r="F28" s="41">
        <v>0</v>
      </c>
      <c r="G28" s="41">
        <f t="shared" si="0"/>
        <v>1388500</v>
      </c>
      <c r="H28" s="40"/>
      <c r="I28" s="42">
        <f t="shared" si="1"/>
        <v>0</v>
      </c>
      <c r="J28" s="10"/>
    </row>
    <row r="29" spans="1:11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f>+E30+E115</f>
        <v>19235727440</v>
      </c>
      <c r="F29" s="36">
        <f>+F30+F115</f>
        <v>16198099361</v>
      </c>
      <c r="G29" s="43">
        <f t="shared" si="0"/>
        <v>3037628079</v>
      </c>
      <c r="H29" s="38"/>
      <c r="I29" s="37">
        <f t="shared" si="1"/>
        <v>0.84208405486743576</v>
      </c>
      <c r="J29" s="10"/>
    </row>
    <row r="30" spans="1:11" ht="13" hidden="1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+E31+E34+E42+E82</f>
        <v>1091749696</v>
      </c>
      <c r="F30" s="36">
        <f>+F31+F34+F42+F82</f>
        <v>510286036</v>
      </c>
      <c r="G30" s="43">
        <f t="shared" si="0"/>
        <v>581463660</v>
      </c>
      <c r="H30" s="38"/>
      <c r="I30" s="37">
        <f t="shared" si="1"/>
        <v>0.46740204084288567</v>
      </c>
      <c r="J30" s="10"/>
      <c r="K30" s="48">
        <f>+E30-1091749696</f>
        <v>0</v>
      </c>
    </row>
    <row r="31" spans="1:11" ht="13" hidden="1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1108696</v>
      </c>
      <c r="G31" s="43">
        <f t="shared" si="0"/>
        <v>6929</v>
      </c>
      <c r="H31" s="38"/>
      <c r="I31" s="37">
        <v>0</v>
      </c>
      <c r="J31" s="10"/>
    </row>
    <row r="32" spans="1:11" ht="13" hidden="1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0"/>
        <v>6929</v>
      </c>
      <c r="H32" s="38"/>
      <c r="I32" s="37">
        <v>0</v>
      </c>
      <c r="J32" s="10"/>
    </row>
    <row r="33" spans="1:12" ht="13" hidden="1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1108696</v>
      </c>
      <c r="G33" s="44">
        <f t="shared" si="0"/>
        <v>6929</v>
      </c>
      <c r="H33" s="40"/>
      <c r="I33" s="42">
        <v>0</v>
      </c>
      <c r="J33" s="10"/>
    </row>
    <row r="34" spans="1:12" ht="13" hidden="1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198622964</v>
      </c>
      <c r="F34" s="36">
        <f t="shared" ref="F34" si="6">+F39+F35</f>
        <v>16522480</v>
      </c>
      <c r="G34" s="36">
        <f>+G39+G35</f>
        <v>182100484</v>
      </c>
      <c r="H34" s="38"/>
      <c r="I34" s="37">
        <f>+F34/E34</f>
        <v>8.3185144694548005E-2</v>
      </c>
      <c r="J34" s="10"/>
    </row>
    <row r="35" spans="1:12" ht="13" hidden="1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11311000</v>
      </c>
      <c r="F35" s="36">
        <f t="shared" ref="F35:G35" si="7">SUM(F36:F38)</f>
        <v>11311000</v>
      </c>
      <c r="G35" s="36">
        <f t="shared" si="7"/>
        <v>0</v>
      </c>
      <c r="H35" s="38"/>
      <c r="I35" s="37">
        <f t="shared" si="1"/>
        <v>1</v>
      </c>
      <c r="J35" s="10"/>
    </row>
    <row r="36" spans="1:12" ht="13" hidden="1" x14ac:dyDescent="0.3">
      <c r="A36" s="45" t="s">
        <v>343</v>
      </c>
      <c r="B36" s="39" t="s">
        <v>344</v>
      </c>
      <c r="C36" s="40"/>
      <c r="D36" s="41">
        <v>0</v>
      </c>
      <c r="E36" s="41">
        <v>1607500</v>
      </c>
      <c r="F36" s="41">
        <v>1607500</v>
      </c>
      <c r="G36" s="44">
        <f t="shared" si="0"/>
        <v>0</v>
      </c>
      <c r="H36" s="40"/>
      <c r="I36" s="42">
        <v>0</v>
      </c>
      <c r="J36" s="10"/>
    </row>
    <row r="37" spans="1:12" ht="13" hidden="1" x14ac:dyDescent="0.3">
      <c r="A37" s="45" t="s">
        <v>345</v>
      </c>
      <c r="B37" s="39" t="s">
        <v>346</v>
      </c>
      <c r="C37" s="40"/>
      <c r="D37" s="41">
        <v>0</v>
      </c>
      <c r="E37" s="41">
        <v>6377000</v>
      </c>
      <c r="F37" s="41">
        <v>6377000</v>
      </c>
      <c r="G37" s="44">
        <f t="shared" si="0"/>
        <v>0</v>
      </c>
      <c r="H37" s="40"/>
      <c r="I37" s="42">
        <v>0</v>
      </c>
      <c r="J37" s="10"/>
    </row>
    <row r="38" spans="1:12" ht="13" hidden="1" x14ac:dyDescent="0.3">
      <c r="A38" s="45" t="s">
        <v>347</v>
      </c>
      <c r="B38" s="39" t="s">
        <v>348</v>
      </c>
      <c r="C38" s="40"/>
      <c r="D38" s="41">
        <v>0</v>
      </c>
      <c r="E38" s="41">
        <v>3326500</v>
      </c>
      <c r="F38" s="41">
        <v>3326500</v>
      </c>
      <c r="G38" s="44">
        <f t="shared" si="0"/>
        <v>0</v>
      </c>
      <c r="H38" s="40"/>
      <c r="I38" s="42">
        <v>0</v>
      </c>
      <c r="J38" s="10"/>
    </row>
    <row r="39" spans="1:12" ht="13" hidden="1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187311964</v>
      </c>
      <c r="F39" s="36">
        <f>SUM(F40:F41)</f>
        <v>5211480</v>
      </c>
      <c r="G39" s="43">
        <f t="shared" si="0"/>
        <v>182100484</v>
      </c>
      <c r="H39" s="38"/>
      <c r="I39" s="37">
        <f t="shared" si="1"/>
        <v>2.7822461997141838E-2</v>
      </c>
      <c r="J39" s="10"/>
    </row>
    <row r="40" spans="1:12" ht="13" hidden="1" x14ac:dyDescent="0.3">
      <c r="A40" s="39" t="s">
        <v>72</v>
      </c>
      <c r="B40" s="39" t="s">
        <v>71</v>
      </c>
      <c r="C40" s="40"/>
      <c r="D40" s="41">
        <v>53045000</v>
      </c>
      <c r="E40" s="41">
        <v>187311964</v>
      </c>
      <c r="F40" s="41">
        <v>5211480</v>
      </c>
      <c r="G40" s="44">
        <f t="shared" si="0"/>
        <v>182100484</v>
      </c>
      <c r="H40" s="40"/>
      <c r="I40" s="42">
        <f t="shared" si="1"/>
        <v>2.7822461997141838E-2</v>
      </c>
      <c r="J40" s="10"/>
    </row>
    <row r="41" spans="1:12" ht="13" hidden="1" x14ac:dyDescent="0.3">
      <c r="A41" s="39" t="s">
        <v>72</v>
      </c>
      <c r="B41" s="39" t="s">
        <v>73</v>
      </c>
      <c r="C41" s="40"/>
      <c r="D41" s="41">
        <v>15913500</v>
      </c>
      <c r="E41" s="41">
        <v>0</v>
      </c>
      <c r="F41" s="41">
        <v>0</v>
      </c>
      <c r="G41" s="44">
        <f t="shared" si="0"/>
        <v>0</v>
      </c>
      <c r="H41" s="40"/>
      <c r="I41" s="42">
        <v>0</v>
      </c>
      <c r="J41" s="10"/>
      <c r="L41" s="48"/>
    </row>
    <row r="42" spans="1:12" ht="13" hidden="1" x14ac:dyDescent="0.3">
      <c r="A42" s="33" t="s">
        <v>74</v>
      </c>
      <c r="B42" s="33" t="s">
        <v>75</v>
      </c>
      <c r="C42" s="38"/>
      <c r="D42" s="36">
        <v>303302000</v>
      </c>
      <c r="E42" s="36">
        <f>+E45+E50+E54+E59+E65+E72+E79+E43</f>
        <v>411786733</v>
      </c>
      <c r="F42" s="36">
        <f>+F45+F50+F54+F59+F65+F72+F79+F43</f>
        <v>214158562</v>
      </c>
      <c r="G42" s="43">
        <f>+E42-F42</f>
        <v>197628171</v>
      </c>
      <c r="H42" s="38"/>
      <c r="I42" s="37">
        <f t="shared" si="1"/>
        <v>0.52007154392708421</v>
      </c>
      <c r="J42" s="10"/>
    </row>
    <row r="43" spans="1:12" ht="13" hidden="1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2764450</v>
      </c>
      <c r="F43" s="36">
        <f>+F44</f>
        <v>2764450</v>
      </c>
      <c r="G43" s="43">
        <f>+G44</f>
        <v>0</v>
      </c>
      <c r="H43" s="38"/>
      <c r="I43" s="37">
        <f t="shared" si="1"/>
        <v>1</v>
      </c>
      <c r="J43" s="10"/>
    </row>
    <row r="44" spans="1:12" ht="13" hidden="1" x14ac:dyDescent="0.3">
      <c r="A44" s="45" t="s">
        <v>350</v>
      </c>
      <c r="B44" s="39" t="s">
        <v>351</v>
      </c>
      <c r="C44" s="38"/>
      <c r="D44" s="41">
        <v>0</v>
      </c>
      <c r="E44" s="41">
        <v>2764450</v>
      </c>
      <c r="F44" s="41">
        <v>2764450</v>
      </c>
      <c r="G44" s="44">
        <f t="shared" si="0"/>
        <v>0</v>
      </c>
      <c r="H44" s="40"/>
      <c r="I44" s="42">
        <f t="shared" si="1"/>
        <v>1</v>
      </c>
      <c r="J44" s="10"/>
    </row>
    <row r="45" spans="1:12" ht="13" hidden="1" x14ac:dyDescent="0.3">
      <c r="A45" s="33" t="s">
        <v>76</v>
      </c>
      <c r="B45" s="33" t="s">
        <v>77</v>
      </c>
      <c r="C45" s="38"/>
      <c r="D45" s="36">
        <v>36800000</v>
      </c>
      <c r="E45" s="36">
        <f>SUM(E46:E49)</f>
        <v>93918000</v>
      </c>
      <c r="F45" s="36">
        <f>SUM(F46:F49)</f>
        <v>48088160</v>
      </c>
      <c r="G45" s="43">
        <f>+E45-F45</f>
        <v>45829840</v>
      </c>
      <c r="H45" s="38"/>
      <c r="I45" s="37">
        <f t="shared" si="1"/>
        <v>0.51202282842479607</v>
      </c>
      <c r="J45" s="10"/>
    </row>
    <row r="46" spans="1:12" ht="13" hidden="1" x14ac:dyDescent="0.3">
      <c r="A46" s="39" t="s">
        <v>78</v>
      </c>
      <c r="B46" s="39" t="s">
        <v>79</v>
      </c>
      <c r="C46" s="40"/>
      <c r="D46" s="41">
        <v>30900000</v>
      </c>
      <c r="E46" s="41">
        <v>81662000</v>
      </c>
      <c r="F46" s="41">
        <v>45232874</v>
      </c>
      <c r="G46" s="44">
        <f t="shared" si="0"/>
        <v>36429126</v>
      </c>
      <c r="H46" s="40"/>
      <c r="I46" s="42">
        <f t="shared" si="1"/>
        <v>0.55390357816365021</v>
      </c>
      <c r="J46" s="10"/>
    </row>
    <row r="47" spans="1:12" ht="13" hidden="1" x14ac:dyDescent="0.3">
      <c r="A47" s="45" t="s">
        <v>416</v>
      </c>
      <c r="B47" s="39" t="s">
        <v>417</v>
      </c>
      <c r="C47" s="40"/>
      <c r="D47" s="41">
        <v>0</v>
      </c>
      <c r="E47" s="41">
        <v>5000000</v>
      </c>
      <c r="F47" s="41">
        <v>0</v>
      </c>
      <c r="G47" s="44">
        <f t="shared" si="0"/>
        <v>5000000</v>
      </c>
      <c r="H47" s="40"/>
      <c r="I47" s="42">
        <f t="shared" si="1"/>
        <v>0</v>
      </c>
      <c r="J47" s="10"/>
    </row>
    <row r="48" spans="1:12" ht="13" hidden="1" x14ac:dyDescent="0.3">
      <c r="A48" s="39" t="s">
        <v>80</v>
      </c>
      <c r="B48" s="39" t="s">
        <v>81</v>
      </c>
      <c r="C48" s="40"/>
      <c r="D48" s="41">
        <v>5900000</v>
      </c>
      <c r="E48" s="41">
        <v>4400000</v>
      </c>
      <c r="F48" s="41">
        <v>0</v>
      </c>
      <c r="G48" s="44">
        <f t="shared" si="0"/>
        <v>4400000</v>
      </c>
      <c r="H48" s="40"/>
      <c r="I48" s="42">
        <f t="shared" si="1"/>
        <v>0</v>
      </c>
      <c r="J48" s="10"/>
    </row>
    <row r="49" spans="1:10" ht="13" hidden="1" x14ac:dyDescent="0.3">
      <c r="A49" s="45" t="s">
        <v>403</v>
      </c>
      <c r="B49" s="39" t="s">
        <v>404</v>
      </c>
      <c r="C49" s="40"/>
      <c r="D49" s="41">
        <v>0</v>
      </c>
      <c r="E49" s="41">
        <v>2856000</v>
      </c>
      <c r="F49" s="41">
        <v>2855286</v>
      </c>
      <c r="G49" s="44">
        <f t="shared" si="0"/>
        <v>714</v>
      </c>
      <c r="H49" s="40"/>
      <c r="I49" s="42">
        <f t="shared" si="1"/>
        <v>0.99975000000000003</v>
      </c>
      <c r="J49" s="10"/>
    </row>
    <row r="50" spans="1:10" ht="13" hidden="1" x14ac:dyDescent="0.3">
      <c r="A50" s="33" t="s">
        <v>82</v>
      </c>
      <c r="B50" s="33" t="s">
        <v>83</v>
      </c>
      <c r="C50" s="38"/>
      <c r="D50" s="36">
        <v>41200000</v>
      </c>
      <c r="E50" s="36">
        <f>+E52+E53+E51</f>
        <v>49163536</v>
      </c>
      <c r="F50" s="36">
        <f>+F52+F53+F51</f>
        <v>25608184</v>
      </c>
      <c r="G50" s="43">
        <f>+E50-F50</f>
        <v>23555352</v>
      </c>
      <c r="H50" s="38"/>
      <c r="I50" s="37">
        <f t="shared" si="1"/>
        <v>0.5208775869986243</v>
      </c>
      <c r="J50" s="10"/>
    </row>
    <row r="51" spans="1:10" ht="13" hidden="1" x14ac:dyDescent="0.3">
      <c r="A51" s="45" t="s">
        <v>454</v>
      </c>
      <c r="B51" s="39" t="s">
        <v>85</v>
      </c>
      <c r="C51" s="38"/>
      <c r="D51" s="41">
        <v>0</v>
      </c>
      <c r="E51" s="41">
        <v>6289109</v>
      </c>
      <c r="F51" s="41">
        <v>5010000</v>
      </c>
      <c r="G51" s="44">
        <f t="shared" si="0"/>
        <v>1279109</v>
      </c>
      <c r="H51" s="38"/>
      <c r="I51" s="42">
        <f t="shared" si="1"/>
        <v>0.79661522800765583</v>
      </c>
      <c r="J51" s="10"/>
    </row>
    <row r="52" spans="1:10" ht="13" hidden="1" x14ac:dyDescent="0.3">
      <c r="A52" s="39" t="s">
        <v>84</v>
      </c>
      <c r="B52" s="39" t="s">
        <v>85</v>
      </c>
      <c r="C52" s="40"/>
      <c r="D52" s="41">
        <v>41200000</v>
      </c>
      <c r="E52" s="41">
        <v>40244527</v>
      </c>
      <c r="F52" s="41">
        <v>18701434</v>
      </c>
      <c r="G52" s="44">
        <f t="shared" si="0"/>
        <v>21543093</v>
      </c>
      <c r="H52" s="40"/>
      <c r="I52" s="42">
        <f t="shared" si="1"/>
        <v>0.46469508760781308</v>
      </c>
      <c r="J52" s="10"/>
    </row>
    <row r="53" spans="1:10" ht="13" hidden="1" x14ac:dyDescent="0.3">
      <c r="A53" s="45" t="s">
        <v>353</v>
      </c>
      <c r="B53" s="39" t="s">
        <v>352</v>
      </c>
      <c r="C53" s="40"/>
      <c r="D53" s="41">
        <v>0</v>
      </c>
      <c r="E53" s="41">
        <v>2629900</v>
      </c>
      <c r="F53" s="41">
        <v>1896750</v>
      </c>
      <c r="G53" s="44">
        <f t="shared" si="0"/>
        <v>733150</v>
      </c>
      <c r="H53" s="40"/>
      <c r="I53" s="42">
        <f t="shared" si="1"/>
        <v>0.72122514164036655</v>
      </c>
      <c r="J53" s="10"/>
    </row>
    <row r="54" spans="1:10" ht="13" hidden="1" x14ac:dyDescent="0.3">
      <c r="A54" s="33" t="s">
        <v>86</v>
      </c>
      <c r="B54" s="33" t="s">
        <v>87</v>
      </c>
      <c r="C54" s="38"/>
      <c r="D54" s="36">
        <v>27000000</v>
      </c>
      <c r="E54" s="36">
        <f>SUM(E55:E58)</f>
        <v>50068350</v>
      </c>
      <c r="F54" s="36">
        <f>SUM(F55:F58)</f>
        <v>40967715</v>
      </c>
      <c r="G54" s="43">
        <f>+E54-F54</f>
        <v>9100635</v>
      </c>
      <c r="H54" s="38"/>
      <c r="I54" s="37">
        <f t="shared" si="1"/>
        <v>0.81823577170008599</v>
      </c>
      <c r="J54" s="10"/>
    </row>
    <row r="55" spans="1:10" ht="13" hidden="1" x14ac:dyDescent="0.3">
      <c r="A55" s="45" t="s">
        <v>418</v>
      </c>
      <c r="B55" s="39" t="s">
        <v>419</v>
      </c>
      <c r="C55" s="38"/>
      <c r="D55" s="41">
        <v>0</v>
      </c>
      <c r="E55" s="41">
        <v>11858350</v>
      </c>
      <c r="F55" s="41">
        <v>11757715</v>
      </c>
      <c r="G55" s="44">
        <f t="shared" si="0"/>
        <v>100635</v>
      </c>
      <c r="H55" s="40"/>
      <c r="I55" s="42">
        <f t="shared" si="1"/>
        <v>0.99151357482280422</v>
      </c>
      <c r="J55" s="10"/>
    </row>
    <row r="56" spans="1:10" ht="13" hidden="1" x14ac:dyDescent="0.3">
      <c r="A56" s="45" t="s">
        <v>420</v>
      </c>
      <c r="B56" s="39" t="s">
        <v>421</v>
      </c>
      <c r="C56" s="38"/>
      <c r="D56" s="41">
        <v>0</v>
      </c>
      <c r="E56" s="41">
        <v>6000000</v>
      </c>
      <c r="F56" s="41">
        <v>0</v>
      </c>
      <c r="G56" s="44">
        <f t="shared" si="0"/>
        <v>6000000</v>
      </c>
      <c r="H56" s="40"/>
      <c r="I56" s="42">
        <f t="shared" si="1"/>
        <v>0</v>
      </c>
      <c r="J56" s="10"/>
    </row>
    <row r="57" spans="1:10" ht="13" hidden="1" x14ac:dyDescent="0.3">
      <c r="A57" s="39" t="s">
        <v>88</v>
      </c>
      <c r="B57" s="39" t="s">
        <v>89</v>
      </c>
      <c r="C57" s="40"/>
      <c r="D57" s="41">
        <v>27000000</v>
      </c>
      <c r="E57" s="41">
        <v>30000000</v>
      </c>
      <c r="F57" s="41">
        <v>27000000</v>
      </c>
      <c r="G57" s="44">
        <f t="shared" si="0"/>
        <v>3000000</v>
      </c>
      <c r="H57" s="40"/>
      <c r="I57" s="42">
        <f t="shared" si="1"/>
        <v>0.9</v>
      </c>
      <c r="J57" s="10"/>
    </row>
    <row r="58" spans="1:10" ht="13" hidden="1" x14ac:dyDescent="0.3">
      <c r="A58" s="45" t="s">
        <v>354</v>
      </c>
      <c r="B58" s="39" t="s">
        <v>286</v>
      </c>
      <c r="C58" s="40"/>
      <c r="D58" s="41">
        <v>0</v>
      </c>
      <c r="E58" s="41">
        <v>2210000</v>
      </c>
      <c r="F58" s="41">
        <v>2210000</v>
      </c>
      <c r="G58" s="44">
        <f t="shared" si="0"/>
        <v>0</v>
      </c>
      <c r="H58" s="40"/>
      <c r="I58" s="42">
        <f t="shared" si="1"/>
        <v>1</v>
      </c>
      <c r="J58" s="10"/>
    </row>
    <row r="59" spans="1:10" ht="13" hidden="1" x14ac:dyDescent="0.3">
      <c r="A59" s="33" t="s">
        <v>90</v>
      </c>
      <c r="B59" s="33" t="s">
        <v>91</v>
      </c>
      <c r="C59" s="38"/>
      <c r="D59" s="36">
        <v>151827000</v>
      </c>
      <c r="E59" s="36">
        <f>SUM(E60:E64)</f>
        <v>56106542</v>
      </c>
      <c r="F59" s="36">
        <f>SUM(F60:F64)</f>
        <v>46071725</v>
      </c>
      <c r="G59" s="43">
        <f t="shared" si="0"/>
        <v>10034817</v>
      </c>
      <c r="H59" s="38"/>
      <c r="I59" s="37">
        <f t="shared" si="1"/>
        <v>0.82114711329028267</v>
      </c>
      <c r="J59" s="10"/>
    </row>
    <row r="60" spans="1:10" ht="13" hidden="1" x14ac:dyDescent="0.3">
      <c r="A60" s="39" t="s">
        <v>92</v>
      </c>
      <c r="B60" s="39" t="s">
        <v>93</v>
      </c>
      <c r="C60" s="40"/>
      <c r="D60" s="41">
        <v>0</v>
      </c>
      <c r="E60" s="41">
        <v>38794502</v>
      </c>
      <c r="F60" s="41">
        <v>38151360</v>
      </c>
      <c r="G60" s="44">
        <f t="shared" si="0"/>
        <v>643142</v>
      </c>
      <c r="H60" s="40"/>
      <c r="I60" s="42">
        <v>0</v>
      </c>
      <c r="J60" s="10"/>
    </row>
    <row r="61" spans="1:10" ht="13" hidden="1" x14ac:dyDescent="0.3">
      <c r="A61" s="39" t="s">
        <v>94</v>
      </c>
      <c r="B61" s="39" t="s">
        <v>95</v>
      </c>
      <c r="C61" s="40"/>
      <c r="D61" s="41">
        <v>120000000</v>
      </c>
      <c r="E61" s="41">
        <v>0</v>
      </c>
      <c r="F61" s="41">
        <v>0</v>
      </c>
      <c r="G61" s="44">
        <f t="shared" si="0"/>
        <v>0</v>
      </c>
      <c r="H61" s="40"/>
      <c r="I61" s="42">
        <v>0</v>
      </c>
      <c r="J61" s="10"/>
    </row>
    <row r="62" spans="1:10" ht="13" hidden="1" x14ac:dyDescent="0.3">
      <c r="A62" s="39" t="s">
        <v>96</v>
      </c>
      <c r="B62" s="39" t="s">
        <v>97</v>
      </c>
      <c r="C62" s="40"/>
      <c r="D62" s="41">
        <v>31827000</v>
      </c>
      <c r="E62" s="41">
        <v>5375489</v>
      </c>
      <c r="F62" s="41">
        <v>5316000</v>
      </c>
      <c r="G62" s="44">
        <f t="shared" si="0"/>
        <v>59489</v>
      </c>
      <c r="H62" s="40"/>
      <c r="I62" s="42">
        <f t="shared" si="1"/>
        <v>0.98893328588338658</v>
      </c>
      <c r="J62" s="10"/>
    </row>
    <row r="63" spans="1:10" ht="13" hidden="1" x14ac:dyDescent="0.3">
      <c r="A63" s="45" t="s">
        <v>423</v>
      </c>
      <c r="B63" s="39" t="s">
        <v>422</v>
      </c>
      <c r="C63" s="40"/>
      <c r="D63" s="41">
        <v>0</v>
      </c>
      <c r="E63" s="41">
        <v>8000000</v>
      </c>
      <c r="F63" s="41">
        <v>0</v>
      </c>
      <c r="G63" s="44">
        <f t="shared" si="0"/>
        <v>8000000</v>
      </c>
      <c r="H63" s="40"/>
      <c r="I63" s="42">
        <f t="shared" si="1"/>
        <v>0</v>
      </c>
      <c r="J63" s="10"/>
    </row>
    <row r="64" spans="1:10" ht="13" hidden="1" x14ac:dyDescent="0.3">
      <c r="A64" s="45" t="s">
        <v>355</v>
      </c>
      <c r="B64" s="39" t="s">
        <v>356</v>
      </c>
      <c r="C64" s="40"/>
      <c r="D64" s="41">
        <v>0</v>
      </c>
      <c r="E64" s="41">
        <v>3936551</v>
      </c>
      <c r="F64" s="41">
        <v>2604365</v>
      </c>
      <c r="G64" s="44">
        <f t="shared" si="0"/>
        <v>1332186</v>
      </c>
      <c r="H64" s="40"/>
      <c r="I64" s="42">
        <f t="shared" si="1"/>
        <v>0.66158548434911679</v>
      </c>
      <c r="J64" s="10"/>
    </row>
    <row r="65" spans="1:10" ht="13" hidden="1" x14ac:dyDescent="0.3">
      <c r="A65" s="33" t="s">
        <v>98</v>
      </c>
      <c r="B65" s="33" t="s">
        <v>99</v>
      </c>
      <c r="C65" s="38"/>
      <c r="D65" s="36">
        <v>0</v>
      </c>
      <c r="E65" s="36">
        <f>SUM(E66:E71)</f>
        <v>44375813</v>
      </c>
      <c r="F65" s="36">
        <f>SUM(F66:F71)</f>
        <v>32655214</v>
      </c>
      <c r="G65" s="43">
        <f t="shared" si="0"/>
        <v>11720599</v>
      </c>
      <c r="H65" s="38"/>
      <c r="I65" s="37">
        <v>0</v>
      </c>
      <c r="J65" s="10"/>
    </row>
    <row r="66" spans="1:10" ht="13" hidden="1" x14ac:dyDescent="0.3">
      <c r="A66" s="45" t="s">
        <v>357</v>
      </c>
      <c r="B66" s="39" t="s">
        <v>358</v>
      </c>
      <c r="C66" s="38"/>
      <c r="D66" s="41">
        <v>0</v>
      </c>
      <c r="E66" s="41">
        <v>18724747</v>
      </c>
      <c r="F66" s="41">
        <v>18723300</v>
      </c>
      <c r="G66" s="44">
        <f t="shared" si="0"/>
        <v>1447</v>
      </c>
      <c r="H66" s="40"/>
      <c r="I66" s="42">
        <f t="shared" si="1"/>
        <v>0.99992272258738668</v>
      </c>
      <c r="J66" s="10"/>
    </row>
    <row r="67" spans="1:10" ht="13" hidden="1" x14ac:dyDescent="0.3">
      <c r="A67" s="45" t="s">
        <v>359</v>
      </c>
      <c r="B67" s="39" t="s">
        <v>360</v>
      </c>
      <c r="C67" s="40"/>
      <c r="D67" s="41">
        <v>0</v>
      </c>
      <c r="E67" s="41">
        <v>993400</v>
      </c>
      <c r="F67" s="41">
        <v>583800</v>
      </c>
      <c r="G67" s="44">
        <f t="shared" si="0"/>
        <v>409600</v>
      </c>
      <c r="H67" s="40"/>
      <c r="I67" s="42">
        <f t="shared" si="1"/>
        <v>0.58767867928326956</v>
      </c>
      <c r="J67" s="10"/>
    </row>
    <row r="68" spans="1:10" ht="13" hidden="1" x14ac:dyDescent="0.3">
      <c r="A68" s="45" t="s">
        <v>100</v>
      </c>
      <c r="B68" s="39" t="s">
        <v>469</v>
      </c>
      <c r="C68" s="40"/>
      <c r="D68" s="41">
        <v>0</v>
      </c>
      <c r="E68" s="41">
        <v>7092468</v>
      </c>
      <c r="F68" s="41">
        <v>5897321</v>
      </c>
      <c r="G68" s="44">
        <f t="shared" si="0"/>
        <v>1195147</v>
      </c>
      <c r="H68" s="40"/>
      <c r="I68" s="42">
        <f t="shared" si="1"/>
        <v>0.83149067433226342</v>
      </c>
      <c r="J68" s="10"/>
    </row>
    <row r="69" spans="1:10" ht="13" hidden="1" x14ac:dyDescent="0.3">
      <c r="A69" s="45" t="s">
        <v>437</v>
      </c>
      <c r="B69" s="39" t="s">
        <v>438</v>
      </c>
      <c r="C69" s="40"/>
      <c r="D69" s="41">
        <v>0</v>
      </c>
      <c r="E69" s="41">
        <v>454800</v>
      </c>
      <c r="F69" s="41">
        <v>454800</v>
      </c>
      <c r="G69" s="44">
        <f t="shared" si="0"/>
        <v>0</v>
      </c>
      <c r="H69" s="40"/>
      <c r="I69" s="42">
        <v>0</v>
      </c>
      <c r="J69" s="10"/>
    </row>
    <row r="70" spans="1:10" ht="13" hidden="1" x14ac:dyDescent="0.3">
      <c r="A70" s="45" t="s">
        <v>361</v>
      </c>
      <c r="B70" s="39" t="s">
        <v>362</v>
      </c>
      <c r="C70" s="40"/>
      <c r="D70" s="41">
        <v>0</v>
      </c>
      <c r="E70" s="41">
        <v>16110398</v>
      </c>
      <c r="F70" s="41">
        <v>6995993</v>
      </c>
      <c r="G70" s="44">
        <f t="shared" si="0"/>
        <v>9114405</v>
      </c>
      <c r="H70" s="40"/>
      <c r="I70" s="42">
        <f t="shared" si="1"/>
        <v>0.43425326922401297</v>
      </c>
      <c r="J70" s="10"/>
    </row>
    <row r="71" spans="1:10" ht="13" hidden="1" x14ac:dyDescent="0.3">
      <c r="A71" s="45" t="s">
        <v>425</v>
      </c>
      <c r="B71" s="39" t="s">
        <v>424</v>
      </c>
      <c r="C71" s="40"/>
      <c r="D71" s="41">
        <v>0</v>
      </c>
      <c r="E71" s="41">
        <v>1000000</v>
      </c>
      <c r="F71" s="41">
        <v>0</v>
      </c>
      <c r="G71" s="44">
        <f t="shared" si="0"/>
        <v>1000000</v>
      </c>
      <c r="H71" s="40"/>
      <c r="I71" s="42">
        <f t="shared" si="1"/>
        <v>0</v>
      </c>
      <c r="J71" s="10"/>
    </row>
    <row r="72" spans="1:10" ht="13" hidden="1" x14ac:dyDescent="0.3">
      <c r="A72" s="33" t="s">
        <v>102</v>
      </c>
      <c r="B72" s="33" t="s">
        <v>103</v>
      </c>
      <c r="C72" s="38"/>
      <c r="D72" s="36">
        <v>23175000</v>
      </c>
      <c r="E72" s="36">
        <f>SUM(E73:E78)</f>
        <v>24193686</v>
      </c>
      <c r="F72" s="36">
        <f>SUM(F73:F78)</f>
        <v>8040650</v>
      </c>
      <c r="G72" s="43">
        <f t="shared" si="0"/>
        <v>16153036</v>
      </c>
      <c r="H72" s="38"/>
      <c r="I72" s="37">
        <f t="shared" si="1"/>
        <v>0.33234497628844156</v>
      </c>
      <c r="J72" s="10"/>
    </row>
    <row r="73" spans="1:10" ht="13" hidden="1" x14ac:dyDescent="0.3">
      <c r="A73" s="39" t="s">
        <v>104</v>
      </c>
      <c r="B73" s="39" t="s">
        <v>105</v>
      </c>
      <c r="C73" s="40"/>
      <c r="D73" s="41">
        <v>23175000</v>
      </c>
      <c r="E73" s="41">
        <v>12175000</v>
      </c>
      <c r="F73" s="41">
        <v>7712</v>
      </c>
      <c r="G73" s="44">
        <f t="shared" si="0"/>
        <v>12167288</v>
      </c>
      <c r="H73" s="40"/>
      <c r="I73" s="42">
        <f t="shared" si="1"/>
        <v>6.3342915811088292E-4</v>
      </c>
      <c r="J73" s="10"/>
    </row>
    <row r="74" spans="1:10" ht="13" hidden="1" x14ac:dyDescent="0.3">
      <c r="A74" s="45" t="s">
        <v>363</v>
      </c>
      <c r="B74" s="39" t="s">
        <v>364</v>
      </c>
      <c r="C74" s="40"/>
      <c r="D74" s="41">
        <v>0</v>
      </c>
      <c r="E74" s="41">
        <v>2415700</v>
      </c>
      <c r="F74" s="41">
        <v>1020877</v>
      </c>
      <c r="G74" s="44">
        <f t="shared" si="0"/>
        <v>1394823</v>
      </c>
      <c r="H74" s="40"/>
      <c r="I74" s="42">
        <f t="shared" si="1"/>
        <v>0.42260090242993748</v>
      </c>
      <c r="J74" s="10"/>
    </row>
    <row r="75" spans="1:10" ht="13" hidden="1" x14ac:dyDescent="0.3">
      <c r="A75" s="45" t="s">
        <v>365</v>
      </c>
      <c r="B75" s="39" t="s">
        <v>366</v>
      </c>
      <c r="C75" s="40"/>
      <c r="D75" s="41">
        <v>0</v>
      </c>
      <c r="E75" s="41">
        <v>422450</v>
      </c>
      <c r="F75" s="41">
        <v>0</v>
      </c>
      <c r="G75" s="44">
        <f t="shared" ref="G75:G165" si="8">+E75-F75</f>
        <v>422450</v>
      </c>
      <c r="H75" s="40"/>
      <c r="I75" s="42">
        <f t="shared" si="1"/>
        <v>0</v>
      </c>
      <c r="J75" s="10"/>
    </row>
    <row r="76" spans="1:10" ht="13" hidden="1" x14ac:dyDescent="0.3">
      <c r="A76" s="39" t="s">
        <v>106</v>
      </c>
      <c r="B76" s="39" t="s">
        <v>107</v>
      </c>
      <c r="C76" s="40"/>
      <c r="D76" s="41">
        <v>0</v>
      </c>
      <c r="E76" s="41">
        <v>2866710</v>
      </c>
      <c r="F76" s="41">
        <v>2752133</v>
      </c>
      <c r="G76" s="44">
        <f t="shared" si="8"/>
        <v>114577</v>
      </c>
      <c r="H76" s="40"/>
      <c r="I76" s="42">
        <v>0</v>
      </c>
      <c r="J76" s="10"/>
    </row>
    <row r="77" spans="1:10" ht="13" hidden="1" x14ac:dyDescent="0.3">
      <c r="A77" s="45" t="s">
        <v>367</v>
      </c>
      <c r="B77" s="39" t="s">
        <v>368</v>
      </c>
      <c r="C77" s="40"/>
      <c r="D77" s="41">
        <v>0</v>
      </c>
      <c r="E77" s="41">
        <v>2510900</v>
      </c>
      <c r="F77" s="41">
        <v>492444</v>
      </c>
      <c r="G77" s="44">
        <f t="shared" si="8"/>
        <v>2018456</v>
      </c>
      <c r="H77" s="40"/>
      <c r="I77" s="42">
        <v>0</v>
      </c>
      <c r="J77" s="10"/>
    </row>
    <row r="78" spans="1:10" ht="13" hidden="1" x14ac:dyDescent="0.3">
      <c r="A78" s="45" t="s">
        <v>369</v>
      </c>
      <c r="B78" s="39" t="s">
        <v>370</v>
      </c>
      <c r="C78" s="40"/>
      <c r="D78" s="41">
        <v>0</v>
      </c>
      <c r="E78" s="41">
        <v>3802926</v>
      </c>
      <c r="F78" s="41">
        <v>3767484</v>
      </c>
      <c r="G78" s="44">
        <f t="shared" si="8"/>
        <v>35442</v>
      </c>
      <c r="H78" s="40"/>
      <c r="I78" s="42">
        <v>0</v>
      </c>
      <c r="J78" s="10"/>
    </row>
    <row r="79" spans="1:10" ht="13" hidden="1" x14ac:dyDescent="0.3">
      <c r="A79" s="33" t="s">
        <v>108</v>
      </c>
      <c r="B79" s="33" t="s">
        <v>109</v>
      </c>
      <c r="C79" s="38"/>
      <c r="D79" s="36">
        <v>23300000</v>
      </c>
      <c r="E79" s="36">
        <f>SUM(E80:E81)</f>
        <v>91196356</v>
      </c>
      <c r="F79" s="36">
        <f>SUM(F80:F81)</f>
        <v>9962464</v>
      </c>
      <c r="G79" s="43">
        <f t="shared" si="8"/>
        <v>81233892</v>
      </c>
      <c r="H79" s="38"/>
      <c r="I79" s="37">
        <f t="shared" si="1"/>
        <v>0.10924190874468713</v>
      </c>
      <c r="J79" s="10"/>
    </row>
    <row r="80" spans="1:10" ht="13" hidden="1" x14ac:dyDescent="0.3">
      <c r="A80" s="45" t="s">
        <v>371</v>
      </c>
      <c r="B80" s="39" t="s">
        <v>372</v>
      </c>
      <c r="C80" s="38"/>
      <c r="D80" s="41">
        <v>0</v>
      </c>
      <c r="E80" s="41">
        <v>59927135</v>
      </c>
      <c r="F80" s="41">
        <v>0</v>
      </c>
      <c r="G80" s="44">
        <f t="shared" si="8"/>
        <v>59927135</v>
      </c>
      <c r="H80" s="38"/>
      <c r="I80" s="42">
        <f t="shared" si="1"/>
        <v>0</v>
      </c>
      <c r="J80" s="10"/>
    </row>
    <row r="81" spans="1:10" ht="13" hidden="1" x14ac:dyDescent="0.3">
      <c r="A81" s="39" t="s">
        <v>110</v>
      </c>
      <c r="B81" s="39" t="s">
        <v>111</v>
      </c>
      <c r="C81" s="40"/>
      <c r="D81" s="41">
        <v>23300000</v>
      </c>
      <c r="E81" s="41">
        <v>31269221</v>
      </c>
      <c r="F81" s="41">
        <v>9962464</v>
      </c>
      <c r="G81" s="44">
        <f t="shared" si="8"/>
        <v>21306757</v>
      </c>
      <c r="H81" s="40"/>
      <c r="I81" s="42">
        <f t="shared" si="1"/>
        <v>0.31860288428675598</v>
      </c>
      <c r="J81" s="10"/>
    </row>
    <row r="82" spans="1:10" ht="13" hidden="1" x14ac:dyDescent="0.3">
      <c r="A82" s="33" t="s">
        <v>112</v>
      </c>
      <c r="B82" s="33" t="s">
        <v>113</v>
      </c>
      <c r="C82" s="38"/>
      <c r="D82" s="36">
        <v>226034000</v>
      </c>
      <c r="E82" s="36">
        <f>+E83+E87+E97+E100+E107+E113+E92+E110</f>
        <v>480224374</v>
      </c>
      <c r="F82" s="36">
        <f>+F83+F87+F97+F100+F107+F113+F92+F110</f>
        <v>278496298</v>
      </c>
      <c r="G82" s="43">
        <f t="shared" si="8"/>
        <v>201728076</v>
      </c>
      <c r="H82" s="38"/>
      <c r="I82" s="37">
        <f t="shared" si="1"/>
        <v>0.57992953518848256</v>
      </c>
      <c r="J82" s="10"/>
    </row>
    <row r="83" spans="1:10" ht="13" hidden="1" x14ac:dyDescent="0.3">
      <c r="A83" s="33" t="s">
        <v>114</v>
      </c>
      <c r="B83" s="33" t="s">
        <v>115</v>
      </c>
      <c r="C83" s="38"/>
      <c r="D83" s="36">
        <v>51809000</v>
      </c>
      <c r="E83" s="36">
        <f>SUM(E84:E86)</f>
        <v>86618637</v>
      </c>
      <c r="F83" s="36">
        <f>SUM(F84:F86)</f>
        <v>56386505</v>
      </c>
      <c r="G83" s="43">
        <f t="shared" si="8"/>
        <v>30232132</v>
      </c>
      <c r="H83" s="38"/>
      <c r="I83" s="37">
        <f t="shared" si="1"/>
        <v>0.65097428166642701</v>
      </c>
      <c r="J83" s="10"/>
    </row>
    <row r="84" spans="1:10" ht="13" hidden="1" x14ac:dyDescent="0.3">
      <c r="A84" s="45" t="s">
        <v>405</v>
      </c>
      <c r="B84" s="39" t="s">
        <v>406</v>
      </c>
      <c r="C84" s="38"/>
      <c r="D84" s="41">
        <v>0</v>
      </c>
      <c r="E84" s="41">
        <v>11995000</v>
      </c>
      <c r="F84" s="41">
        <v>11838664</v>
      </c>
      <c r="G84" s="44">
        <f t="shared" si="8"/>
        <v>156336</v>
      </c>
      <c r="H84" s="40"/>
      <c r="I84" s="42">
        <f t="shared" si="1"/>
        <v>0.98696656940391825</v>
      </c>
      <c r="J84" s="10"/>
    </row>
    <row r="85" spans="1:10" ht="13" hidden="1" x14ac:dyDescent="0.3">
      <c r="A85" s="45" t="s">
        <v>373</v>
      </c>
      <c r="B85" s="39" t="s">
        <v>374</v>
      </c>
      <c r="C85" s="40"/>
      <c r="D85" s="41">
        <v>0</v>
      </c>
      <c r="E85" s="41">
        <v>46366385</v>
      </c>
      <c r="F85" s="41">
        <v>43617591</v>
      </c>
      <c r="G85" s="44">
        <f t="shared" si="8"/>
        <v>2748794</v>
      </c>
      <c r="H85" s="40"/>
      <c r="I85" s="42">
        <f t="shared" si="1"/>
        <v>0.94071580089756834</v>
      </c>
      <c r="J85" s="47"/>
    </row>
    <row r="86" spans="1:10" ht="13" hidden="1" x14ac:dyDescent="0.3">
      <c r="A86" s="39" t="s">
        <v>116</v>
      </c>
      <c r="B86" s="39" t="s">
        <v>117</v>
      </c>
      <c r="C86" s="40"/>
      <c r="D86" s="41">
        <v>51809000</v>
      </c>
      <c r="E86" s="41">
        <v>28257252</v>
      </c>
      <c r="F86" s="41">
        <v>930250</v>
      </c>
      <c r="G86" s="44">
        <f t="shared" si="8"/>
        <v>27327002</v>
      </c>
      <c r="H86" s="40"/>
      <c r="I86" s="42">
        <f t="shared" si="1"/>
        <v>3.2920752520450326E-2</v>
      </c>
      <c r="J86" s="10"/>
    </row>
    <row r="87" spans="1:10" ht="13" hidden="1" x14ac:dyDescent="0.3">
      <c r="A87" s="33" t="s">
        <v>118</v>
      </c>
      <c r="B87" s="33" t="s">
        <v>45</v>
      </c>
      <c r="C87" s="38"/>
      <c r="D87" s="36">
        <v>23175000</v>
      </c>
      <c r="E87" s="36">
        <f>SUM(E88:E91)</f>
        <v>51814508</v>
      </c>
      <c r="F87" s="36">
        <f>SUM(F88:F91)</f>
        <v>45221208</v>
      </c>
      <c r="G87" s="43">
        <f t="shared" si="8"/>
        <v>6593300</v>
      </c>
      <c r="H87" s="38"/>
      <c r="I87" s="37">
        <f t="shared" si="1"/>
        <v>0.87275185552278134</v>
      </c>
      <c r="J87" s="10"/>
    </row>
    <row r="88" spans="1:10" ht="13" hidden="1" x14ac:dyDescent="0.3">
      <c r="A88" s="39" t="s">
        <v>119</v>
      </c>
      <c r="B88" s="39" t="s">
        <v>120</v>
      </c>
      <c r="C88" s="40"/>
      <c r="D88" s="41">
        <v>0</v>
      </c>
      <c r="E88" s="41">
        <v>11300502</v>
      </c>
      <c r="F88" s="41">
        <v>11300502</v>
      </c>
      <c r="G88" s="44">
        <f t="shared" si="8"/>
        <v>0</v>
      </c>
      <c r="H88" s="40"/>
      <c r="I88" s="42">
        <v>0</v>
      </c>
      <c r="J88" s="10"/>
    </row>
    <row r="89" spans="1:10" ht="13" hidden="1" x14ac:dyDescent="0.3">
      <c r="A89" s="45" t="s">
        <v>455</v>
      </c>
      <c r="B89" s="39" t="s">
        <v>456</v>
      </c>
      <c r="C89" s="40"/>
      <c r="D89" s="41">
        <v>0</v>
      </c>
      <c r="E89" s="41">
        <v>4665000</v>
      </c>
      <c r="F89" s="41">
        <v>4665000</v>
      </c>
      <c r="G89" s="44">
        <f t="shared" si="8"/>
        <v>0</v>
      </c>
      <c r="H89" s="40"/>
      <c r="I89" s="42">
        <v>0</v>
      </c>
      <c r="J89" s="10"/>
    </row>
    <row r="90" spans="1:10" ht="13" hidden="1" x14ac:dyDescent="0.3">
      <c r="A90" s="45" t="s">
        <v>426</v>
      </c>
      <c r="B90" s="39" t="s">
        <v>415</v>
      </c>
      <c r="C90" s="40"/>
      <c r="D90" s="41">
        <v>0</v>
      </c>
      <c r="E90" s="41">
        <v>3000000</v>
      </c>
      <c r="F90" s="41">
        <v>3000000</v>
      </c>
      <c r="G90" s="44">
        <f t="shared" si="8"/>
        <v>0</v>
      </c>
      <c r="H90" s="40"/>
      <c r="I90" s="42">
        <v>0</v>
      </c>
      <c r="J90" s="10"/>
    </row>
    <row r="91" spans="1:10" ht="13" hidden="1" x14ac:dyDescent="0.3">
      <c r="A91" s="39" t="s">
        <v>121</v>
      </c>
      <c r="B91" s="39" t="s">
        <v>122</v>
      </c>
      <c r="C91" s="40"/>
      <c r="D91" s="41">
        <v>23175000</v>
      </c>
      <c r="E91" s="41">
        <v>32849006</v>
      </c>
      <c r="F91" s="41">
        <v>26255706</v>
      </c>
      <c r="G91" s="44">
        <f t="shared" si="8"/>
        <v>6593300</v>
      </c>
      <c r="H91" s="40"/>
      <c r="I91" s="42">
        <f t="shared" si="1"/>
        <v>0.79928464197668569</v>
      </c>
      <c r="J91" s="10"/>
    </row>
    <row r="92" spans="1:10" ht="13" hidden="1" x14ac:dyDescent="0.3">
      <c r="A92" s="46" t="s">
        <v>375</v>
      </c>
      <c r="B92" s="33" t="s">
        <v>376</v>
      </c>
      <c r="C92" s="38"/>
      <c r="D92" s="36">
        <v>0</v>
      </c>
      <c r="E92" s="36">
        <f>SUM(E93:E96)</f>
        <v>4769030</v>
      </c>
      <c r="F92" s="36">
        <f>SUM(F93:F96)</f>
        <v>1676050</v>
      </c>
      <c r="G92" s="43">
        <f>+E92-F92</f>
        <v>3092980</v>
      </c>
      <c r="H92" s="38"/>
      <c r="I92" s="37">
        <f t="shared" si="1"/>
        <v>0.351444633395051</v>
      </c>
      <c r="J92" s="10"/>
    </row>
    <row r="93" spans="1:10" ht="13" hidden="1" x14ac:dyDescent="0.3">
      <c r="A93" s="45" t="s">
        <v>439</v>
      </c>
      <c r="B93" s="39" t="s">
        <v>440</v>
      </c>
      <c r="C93" s="38"/>
      <c r="D93" s="41">
        <v>0</v>
      </c>
      <c r="E93" s="41">
        <v>595000</v>
      </c>
      <c r="F93" s="41">
        <v>595000</v>
      </c>
      <c r="G93" s="44">
        <f t="shared" ref="G93:G96" si="9">+E93-F93</f>
        <v>0</v>
      </c>
      <c r="H93" s="38"/>
      <c r="I93" s="42">
        <v>0</v>
      </c>
      <c r="J93" s="10"/>
    </row>
    <row r="94" spans="1:10" ht="13" hidden="1" x14ac:dyDescent="0.3">
      <c r="A94" s="45" t="s">
        <v>377</v>
      </c>
      <c r="B94" s="39" t="s">
        <v>378</v>
      </c>
      <c r="C94" s="40"/>
      <c r="D94" s="41">
        <v>0</v>
      </c>
      <c r="E94" s="41">
        <v>3092980</v>
      </c>
      <c r="F94" s="41">
        <v>0</v>
      </c>
      <c r="G94" s="44">
        <f t="shared" si="9"/>
        <v>3092980</v>
      </c>
      <c r="H94" s="40"/>
      <c r="I94" s="42">
        <v>0</v>
      </c>
      <c r="J94" s="10"/>
    </row>
    <row r="95" spans="1:10" ht="13" hidden="1" x14ac:dyDescent="0.3">
      <c r="A95" s="45" t="s">
        <v>441</v>
      </c>
      <c r="B95" s="39" t="s">
        <v>442</v>
      </c>
      <c r="C95" s="40"/>
      <c r="D95" s="41">
        <v>0</v>
      </c>
      <c r="E95" s="41">
        <v>135000</v>
      </c>
      <c r="F95" s="41">
        <v>135000</v>
      </c>
      <c r="G95" s="44">
        <f t="shared" si="9"/>
        <v>0</v>
      </c>
      <c r="H95" s="40"/>
      <c r="I95" s="42">
        <v>0</v>
      </c>
      <c r="J95" s="10"/>
    </row>
    <row r="96" spans="1:10" ht="13" hidden="1" x14ac:dyDescent="0.3">
      <c r="A96" s="45" t="s">
        <v>427</v>
      </c>
      <c r="B96" s="39" t="s">
        <v>428</v>
      </c>
      <c r="C96" s="40"/>
      <c r="D96" s="41">
        <v>0</v>
      </c>
      <c r="E96" s="41">
        <v>946050</v>
      </c>
      <c r="F96" s="41">
        <v>946050</v>
      </c>
      <c r="G96" s="44">
        <f t="shared" si="9"/>
        <v>0</v>
      </c>
      <c r="H96" s="40"/>
      <c r="I96" s="42">
        <v>0</v>
      </c>
      <c r="J96" s="10"/>
    </row>
    <row r="97" spans="1:10" ht="13" hidden="1" x14ac:dyDescent="0.3">
      <c r="A97" s="33" t="s">
        <v>123</v>
      </c>
      <c r="B97" s="33" t="s">
        <v>51</v>
      </c>
      <c r="C97" s="38"/>
      <c r="D97" s="36">
        <v>30900000</v>
      </c>
      <c r="E97" s="36">
        <f>SUM(E98:E99)</f>
        <v>45232100</v>
      </c>
      <c r="F97" s="36">
        <f>SUM(F98:F99)</f>
        <v>34180221</v>
      </c>
      <c r="G97" s="43">
        <f t="shared" si="8"/>
        <v>11051879</v>
      </c>
      <c r="H97" s="38"/>
      <c r="I97" s="37">
        <f t="shared" si="1"/>
        <v>0.75566292522345857</v>
      </c>
      <c r="J97" s="10"/>
    </row>
    <row r="98" spans="1:10" ht="13" hidden="1" x14ac:dyDescent="0.3">
      <c r="A98" s="45" t="s">
        <v>379</v>
      </c>
      <c r="B98" s="39" t="s">
        <v>380</v>
      </c>
      <c r="C98" s="38"/>
      <c r="D98" s="41">
        <v>0</v>
      </c>
      <c r="E98" s="41">
        <v>7257100</v>
      </c>
      <c r="F98" s="41">
        <v>1749300</v>
      </c>
      <c r="G98" s="44">
        <f t="shared" si="8"/>
        <v>5507800</v>
      </c>
      <c r="H98" s="40"/>
      <c r="I98" s="42">
        <f t="shared" si="1"/>
        <v>0.24104669909467968</v>
      </c>
      <c r="J98" s="10"/>
    </row>
    <row r="99" spans="1:10" ht="13" hidden="1" x14ac:dyDescent="0.3">
      <c r="A99" s="39" t="s">
        <v>124</v>
      </c>
      <c r="B99" s="39" t="s">
        <v>125</v>
      </c>
      <c r="C99" s="40"/>
      <c r="D99" s="41">
        <v>30900000</v>
      </c>
      <c r="E99" s="41">
        <v>37975000</v>
      </c>
      <c r="F99" s="41">
        <v>32430921</v>
      </c>
      <c r="G99" s="44">
        <f t="shared" si="8"/>
        <v>5544079</v>
      </c>
      <c r="H99" s="40"/>
      <c r="I99" s="42">
        <f t="shared" si="1"/>
        <v>0.85400713627386438</v>
      </c>
      <c r="J99" s="10"/>
    </row>
    <row r="100" spans="1:10" ht="13" hidden="1" x14ac:dyDescent="0.3">
      <c r="A100" s="33" t="s">
        <v>126</v>
      </c>
      <c r="B100" s="33" t="s">
        <v>127</v>
      </c>
      <c r="C100" s="38"/>
      <c r="D100" s="36">
        <v>61800000</v>
      </c>
      <c r="E100" s="36">
        <f>SUM(E101:E106)</f>
        <v>137251599</v>
      </c>
      <c r="F100" s="36">
        <f>SUM(F101:F106)</f>
        <v>121255812</v>
      </c>
      <c r="G100" s="43">
        <f t="shared" si="8"/>
        <v>15995787</v>
      </c>
      <c r="H100" s="38"/>
      <c r="I100" s="37">
        <f t="shared" si="1"/>
        <v>0.88345646158920155</v>
      </c>
      <c r="J100" s="10"/>
    </row>
    <row r="101" spans="1:10" ht="13" hidden="1" x14ac:dyDescent="0.3">
      <c r="A101" s="45" t="s">
        <v>407</v>
      </c>
      <c r="B101" s="39" t="s">
        <v>402</v>
      </c>
      <c r="C101" s="38"/>
      <c r="D101" s="41">
        <v>0</v>
      </c>
      <c r="E101" s="41">
        <v>649000</v>
      </c>
      <c r="F101" s="41">
        <v>642315</v>
      </c>
      <c r="G101" s="44">
        <f t="shared" si="8"/>
        <v>6685</v>
      </c>
      <c r="H101" s="38"/>
      <c r="I101" s="42">
        <f t="shared" si="1"/>
        <v>0.98969953775038522</v>
      </c>
      <c r="J101" s="10"/>
    </row>
    <row r="102" spans="1:10" ht="13" hidden="1" x14ac:dyDescent="0.3">
      <c r="A102" s="45" t="s">
        <v>408</v>
      </c>
      <c r="B102" s="39" t="s">
        <v>411</v>
      </c>
      <c r="C102" s="38"/>
      <c r="D102" s="41">
        <v>0</v>
      </c>
      <c r="E102" s="41">
        <v>41037000</v>
      </c>
      <c r="F102" s="41">
        <v>40623182</v>
      </c>
      <c r="G102" s="44">
        <f t="shared" si="8"/>
        <v>413818</v>
      </c>
      <c r="H102" s="38"/>
      <c r="I102" s="42">
        <f t="shared" si="1"/>
        <v>0.98991597826351829</v>
      </c>
      <c r="J102" s="10"/>
    </row>
    <row r="103" spans="1:10" ht="13" hidden="1" x14ac:dyDescent="0.3">
      <c r="A103" s="45" t="s">
        <v>409</v>
      </c>
      <c r="B103" s="39" t="s">
        <v>412</v>
      </c>
      <c r="C103" s="38"/>
      <c r="D103" s="41">
        <v>0</v>
      </c>
      <c r="E103" s="41">
        <v>14582657</v>
      </c>
      <c r="F103" s="41">
        <v>205270</v>
      </c>
      <c r="G103" s="44">
        <f t="shared" si="8"/>
        <v>14377387</v>
      </c>
      <c r="H103" s="38"/>
      <c r="I103" s="42">
        <f t="shared" si="1"/>
        <v>1.4076309961895147E-2</v>
      </c>
      <c r="J103" s="10"/>
    </row>
    <row r="104" spans="1:10" ht="13" hidden="1" x14ac:dyDescent="0.3">
      <c r="A104" s="45" t="s">
        <v>381</v>
      </c>
      <c r="B104" s="39" t="s">
        <v>382</v>
      </c>
      <c r="C104" s="40"/>
      <c r="D104" s="41">
        <v>0</v>
      </c>
      <c r="E104" s="41">
        <v>8145000</v>
      </c>
      <c r="F104" s="41">
        <v>8141595</v>
      </c>
      <c r="G104" s="44">
        <f t="shared" si="8"/>
        <v>3405</v>
      </c>
      <c r="H104" s="40"/>
      <c r="I104" s="42">
        <f t="shared" si="1"/>
        <v>0.99958195211786371</v>
      </c>
      <c r="J104" s="10"/>
    </row>
    <row r="105" spans="1:10" ht="13" hidden="1" x14ac:dyDescent="0.3">
      <c r="A105" s="39" t="s">
        <v>128</v>
      </c>
      <c r="B105" s="39" t="s">
        <v>129</v>
      </c>
      <c r="C105" s="40"/>
      <c r="D105" s="41">
        <v>61800000</v>
      </c>
      <c r="E105" s="41">
        <v>43562342</v>
      </c>
      <c r="F105" s="41">
        <v>42630383</v>
      </c>
      <c r="G105" s="44">
        <f t="shared" si="8"/>
        <v>931959</v>
      </c>
      <c r="H105" s="40"/>
      <c r="I105" s="42">
        <f t="shared" si="1"/>
        <v>0.97860631551903243</v>
      </c>
      <c r="J105" s="10"/>
    </row>
    <row r="106" spans="1:10" ht="13" hidden="1" x14ac:dyDescent="0.3">
      <c r="A106" s="45" t="s">
        <v>410</v>
      </c>
      <c r="B106" s="39" t="s">
        <v>413</v>
      </c>
      <c r="C106" s="40"/>
      <c r="D106" s="41">
        <v>0</v>
      </c>
      <c r="E106" s="41">
        <v>29275600</v>
      </c>
      <c r="F106" s="41">
        <v>29013067</v>
      </c>
      <c r="G106" s="44">
        <f t="shared" si="8"/>
        <v>262533</v>
      </c>
      <c r="H106" s="40"/>
      <c r="I106" s="42">
        <f t="shared" si="1"/>
        <v>0.99103236142043205</v>
      </c>
      <c r="J106" s="10"/>
    </row>
    <row r="107" spans="1:10" ht="13" hidden="1" x14ac:dyDescent="0.3">
      <c r="A107" s="33" t="s">
        <v>130</v>
      </c>
      <c r="B107" s="33" t="s">
        <v>55</v>
      </c>
      <c r="C107" s="38"/>
      <c r="D107" s="36">
        <v>12000000</v>
      </c>
      <c r="E107" s="36">
        <f>SUM(E108:E109)</f>
        <v>14760000</v>
      </c>
      <c r="F107" s="36">
        <f>SUM(F108:F109)</f>
        <v>0</v>
      </c>
      <c r="G107" s="43">
        <f t="shared" si="8"/>
        <v>14760000</v>
      </c>
      <c r="H107" s="38"/>
      <c r="I107" s="37">
        <f t="shared" si="1"/>
        <v>0</v>
      </c>
      <c r="J107" s="10"/>
    </row>
    <row r="108" spans="1:10" ht="13" hidden="1" x14ac:dyDescent="0.3">
      <c r="A108" s="45" t="s">
        <v>383</v>
      </c>
      <c r="B108" s="39" t="s">
        <v>384</v>
      </c>
      <c r="C108" s="40"/>
      <c r="D108" s="41">
        <v>0</v>
      </c>
      <c r="E108" s="41">
        <v>1260000</v>
      </c>
      <c r="F108" s="41">
        <v>0</v>
      </c>
      <c r="G108" s="44">
        <f t="shared" si="8"/>
        <v>1260000</v>
      </c>
      <c r="H108" s="40"/>
      <c r="I108" s="42">
        <f t="shared" si="1"/>
        <v>0</v>
      </c>
      <c r="J108" s="10"/>
    </row>
    <row r="109" spans="1:10" ht="13" hidden="1" x14ac:dyDescent="0.3">
      <c r="A109" s="39" t="s">
        <v>131</v>
      </c>
      <c r="B109" s="39" t="s">
        <v>132</v>
      </c>
      <c r="C109" s="40"/>
      <c r="D109" s="41">
        <v>12000000</v>
      </c>
      <c r="E109" s="41">
        <v>13500000</v>
      </c>
      <c r="F109" s="41">
        <v>0</v>
      </c>
      <c r="G109" s="44">
        <f t="shared" si="8"/>
        <v>13500000</v>
      </c>
      <c r="H109" s="40"/>
      <c r="I109" s="42">
        <f t="shared" si="1"/>
        <v>0</v>
      </c>
      <c r="J109" s="10"/>
    </row>
    <row r="110" spans="1:10" ht="13" hidden="1" x14ac:dyDescent="0.3">
      <c r="A110" s="46" t="s">
        <v>385</v>
      </c>
      <c r="B110" s="33" t="s">
        <v>386</v>
      </c>
      <c r="C110" s="38"/>
      <c r="D110" s="36">
        <v>0</v>
      </c>
      <c r="E110" s="36">
        <f>SUM(E111:E112)</f>
        <v>123136500</v>
      </c>
      <c r="F110" s="36">
        <f>SUM(F111:F112)</f>
        <v>3134502</v>
      </c>
      <c r="G110" s="43">
        <f t="shared" si="8"/>
        <v>120001998</v>
      </c>
      <c r="H110" s="38"/>
      <c r="I110" s="37">
        <f t="shared" si="1"/>
        <v>2.5455506693791038E-2</v>
      </c>
      <c r="J110" s="10"/>
    </row>
    <row r="111" spans="1:10" ht="13" hidden="1" x14ac:dyDescent="0.3">
      <c r="A111" s="45" t="s">
        <v>388</v>
      </c>
      <c r="B111" s="39" t="s">
        <v>387</v>
      </c>
      <c r="C111" s="40"/>
      <c r="D111" s="41">
        <v>0</v>
      </c>
      <c r="E111" s="41">
        <v>3136500</v>
      </c>
      <c r="F111" s="41">
        <v>3134502</v>
      </c>
      <c r="G111" s="44">
        <f t="shared" si="8"/>
        <v>1998</v>
      </c>
      <c r="H111" s="40"/>
      <c r="I111" s="42">
        <f t="shared" si="1"/>
        <v>0.99936298421807745</v>
      </c>
      <c r="J111" s="10"/>
    </row>
    <row r="112" spans="1:10" ht="13" hidden="1" x14ac:dyDescent="0.3">
      <c r="A112" s="45" t="s">
        <v>429</v>
      </c>
      <c r="B112" s="39" t="s">
        <v>430</v>
      </c>
      <c r="C112" s="40"/>
      <c r="D112" s="41">
        <v>0</v>
      </c>
      <c r="E112" s="41">
        <v>120000000</v>
      </c>
      <c r="F112" s="41">
        <v>0</v>
      </c>
      <c r="G112" s="44">
        <f t="shared" si="8"/>
        <v>120000000</v>
      </c>
      <c r="H112" s="40"/>
      <c r="I112" s="42">
        <f t="shared" si="1"/>
        <v>0</v>
      </c>
      <c r="J112" s="10"/>
    </row>
    <row r="113" spans="1:11" ht="13" hidden="1" x14ac:dyDescent="0.3">
      <c r="A113" s="33" t="s">
        <v>133</v>
      </c>
      <c r="B113" s="33" t="s">
        <v>134</v>
      </c>
      <c r="C113" s="38"/>
      <c r="D113" s="36">
        <v>46350000</v>
      </c>
      <c r="E113" s="36">
        <f>+E114</f>
        <v>16642000</v>
      </c>
      <c r="F113" s="36">
        <f>+F114</f>
        <v>16642000</v>
      </c>
      <c r="G113" s="43">
        <f t="shared" si="8"/>
        <v>0</v>
      </c>
      <c r="H113" s="38"/>
      <c r="I113" s="37">
        <f t="shared" si="1"/>
        <v>1</v>
      </c>
      <c r="J113" s="10"/>
    </row>
    <row r="114" spans="1:11" ht="13" hidden="1" x14ac:dyDescent="0.3">
      <c r="A114" s="39" t="s">
        <v>135</v>
      </c>
      <c r="B114" s="39" t="s">
        <v>136</v>
      </c>
      <c r="C114" s="40"/>
      <c r="D114" s="41">
        <v>46350000</v>
      </c>
      <c r="E114" s="41">
        <v>16642000</v>
      </c>
      <c r="F114" s="41">
        <v>16642000</v>
      </c>
      <c r="G114" s="44">
        <f t="shared" si="8"/>
        <v>0</v>
      </c>
      <c r="H114" s="40"/>
      <c r="I114" s="42">
        <f t="shared" si="1"/>
        <v>1</v>
      </c>
      <c r="J114" s="10"/>
    </row>
    <row r="115" spans="1:11" ht="13" hidden="1" x14ac:dyDescent="0.3">
      <c r="A115" s="33" t="s">
        <v>137</v>
      </c>
      <c r="B115" s="33" t="s">
        <v>138</v>
      </c>
      <c r="C115" s="38"/>
      <c r="D115" s="36">
        <v>8486175761.1800003</v>
      </c>
      <c r="E115" s="36">
        <f>+E116+E120+E140+E160+E215+E233+E235</f>
        <v>18143977744</v>
      </c>
      <c r="F115" s="36">
        <f>+F116+F120+F140+F160+F215+F233+F235</f>
        <v>15687813325</v>
      </c>
      <c r="G115" s="43">
        <f t="shared" si="8"/>
        <v>2456164419</v>
      </c>
      <c r="H115" s="38"/>
      <c r="I115" s="37">
        <f t="shared" si="1"/>
        <v>0.86462922002799392</v>
      </c>
      <c r="J115" s="10"/>
    </row>
    <row r="116" spans="1:11" ht="13" hidden="1" x14ac:dyDescent="0.3">
      <c r="A116" s="33" t="s">
        <v>139</v>
      </c>
      <c r="B116" s="33" t="s">
        <v>140</v>
      </c>
      <c r="C116" s="38"/>
      <c r="D116" s="36">
        <v>0</v>
      </c>
      <c r="E116" s="36">
        <f t="shared" ref="E116:F118" si="10">+E117</f>
        <v>11000000</v>
      </c>
      <c r="F116" s="36">
        <f t="shared" si="10"/>
        <v>8915333</v>
      </c>
      <c r="G116" s="43">
        <f t="shared" si="8"/>
        <v>2084667</v>
      </c>
      <c r="H116" s="38"/>
      <c r="I116" s="37">
        <v>0</v>
      </c>
      <c r="J116" s="10"/>
      <c r="K116" s="48"/>
    </row>
    <row r="117" spans="1:11" ht="13" hidden="1" x14ac:dyDescent="0.3">
      <c r="A117" s="33" t="s">
        <v>141</v>
      </c>
      <c r="B117" s="33" t="s">
        <v>142</v>
      </c>
      <c r="C117" s="38"/>
      <c r="D117" s="36">
        <v>0</v>
      </c>
      <c r="E117" s="36">
        <f t="shared" si="10"/>
        <v>11000000</v>
      </c>
      <c r="F117" s="36">
        <f t="shared" si="10"/>
        <v>8915333</v>
      </c>
      <c r="G117" s="43">
        <f t="shared" si="8"/>
        <v>2084667</v>
      </c>
      <c r="H117" s="38"/>
      <c r="I117" s="37">
        <v>0</v>
      </c>
      <c r="J117" s="10"/>
    </row>
    <row r="118" spans="1:11" ht="13" hidden="1" x14ac:dyDescent="0.3">
      <c r="A118" s="46" t="s">
        <v>389</v>
      </c>
      <c r="B118" s="33" t="s">
        <v>390</v>
      </c>
      <c r="C118" s="38"/>
      <c r="D118" s="36">
        <v>0</v>
      </c>
      <c r="E118" s="36">
        <f t="shared" si="10"/>
        <v>11000000</v>
      </c>
      <c r="F118" s="36">
        <f t="shared" si="10"/>
        <v>8915333</v>
      </c>
      <c r="G118" s="43">
        <f t="shared" si="8"/>
        <v>2084667</v>
      </c>
      <c r="H118" s="38"/>
      <c r="I118" s="37">
        <v>0</v>
      </c>
      <c r="J118" s="10"/>
    </row>
    <row r="119" spans="1:11" ht="13" hidden="1" x14ac:dyDescent="0.3">
      <c r="A119" s="45" t="s">
        <v>391</v>
      </c>
      <c r="B119" s="39" t="s">
        <v>390</v>
      </c>
      <c r="C119" s="40"/>
      <c r="D119" s="41">
        <v>0</v>
      </c>
      <c r="E119" s="41">
        <v>11000000</v>
      </c>
      <c r="F119" s="41">
        <v>8915333</v>
      </c>
      <c r="G119" s="44">
        <f t="shared" si="8"/>
        <v>2084667</v>
      </c>
      <c r="H119" s="40"/>
      <c r="I119" s="42">
        <v>0</v>
      </c>
      <c r="J119" s="10"/>
    </row>
    <row r="120" spans="1:11" ht="13" hidden="1" x14ac:dyDescent="0.3">
      <c r="A120" s="33" t="s">
        <v>147</v>
      </c>
      <c r="B120" s="33" t="s">
        <v>148</v>
      </c>
      <c r="C120" s="38"/>
      <c r="D120" s="36">
        <v>1808153591.0999999</v>
      </c>
      <c r="E120" s="36">
        <f>+E121+E129+E131+E133+E136</f>
        <v>3063071167</v>
      </c>
      <c r="F120" s="36">
        <f>+F121+F129+F131+F133+F136</f>
        <v>2442859009</v>
      </c>
      <c r="G120" s="43">
        <f t="shared" si="8"/>
        <v>620212158</v>
      </c>
      <c r="H120" s="38"/>
      <c r="I120" s="37">
        <f t="shared" ref="I120:I237" si="11">+F120/E120</f>
        <v>0.79751950764910196</v>
      </c>
      <c r="J120" s="10"/>
    </row>
    <row r="121" spans="1:11" ht="13" hidden="1" x14ac:dyDescent="0.3">
      <c r="A121" s="33" t="s">
        <v>149</v>
      </c>
      <c r="B121" s="33" t="s">
        <v>150</v>
      </c>
      <c r="C121" s="38"/>
      <c r="D121" s="36">
        <v>470736000</v>
      </c>
      <c r="E121" s="36">
        <f>SUM(E122:E128)</f>
        <v>1105465067</v>
      </c>
      <c r="F121" s="36">
        <f>SUM(F122:F128)</f>
        <v>722232809</v>
      </c>
      <c r="G121" s="43">
        <f t="shared" si="8"/>
        <v>383232258</v>
      </c>
      <c r="H121" s="38"/>
      <c r="I121" s="37">
        <f t="shared" si="11"/>
        <v>0.65332938195866119</v>
      </c>
      <c r="J121" s="10"/>
    </row>
    <row r="122" spans="1:11" ht="13" hidden="1" x14ac:dyDescent="0.3">
      <c r="A122" s="45" t="s">
        <v>443</v>
      </c>
      <c r="B122" s="39" t="s">
        <v>152</v>
      </c>
      <c r="C122" s="40"/>
      <c r="D122" s="41">
        <v>0</v>
      </c>
      <c r="E122" s="41">
        <v>200000000</v>
      </c>
      <c r="F122" s="41">
        <v>67613000</v>
      </c>
      <c r="G122" s="44">
        <f t="shared" si="8"/>
        <v>132387000</v>
      </c>
      <c r="H122" s="40"/>
      <c r="I122" s="42">
        <f t="shared" si="11"/>
        <v>0.338065</v>
      </c>
      <c r="J122" s="10"/>
    </row>
    <row r="123" spans="1:11" ht="13" hidden="1" x14ac:dyDescent="0.3">
      <c r="A123" s="39" t="s">
        <v>151</v>
      </c>
      <c r="B123" s="39" t="s">
        <v>152</v>
      </c>
      <c r="C123" s="40"/>
      <c r="D123" s="41">
        <v>82400000</v>
      </c>
      <c r="E123" s="41">
        <v>213609000</v>
      </c>
      <c r="F123" s="41">
        <v>165732000</v>
      </c>
      <c r="G123" s="44">
        <f t="shared" si="8"/>
        <v>47877000</v>
      </c>
      <c r="H123" s="40"/>
      <c r="I123" s="42">
        <f t="shared" si="11"/>
        <v>0.77586618541353591</v>
      </c>
      <c r="J123" s="10"/>
    </row>
    <row r="124" spans="1:11" ht="13" hidden="1" x14ac:dyDescent="0.3">
      <c r="A124" s="45" t="s">
        <v>457</v>
      </c>
      <c r="B124" s="39" t="s">
        <v>154</v>
      </c>
      <c r="C124" s="40"/>
      <c r="D124" s="41">
        <v>0</v>
      </c>
      <c r="E124" s="41">
        <v>200000000</v>
      </c>
      <c r="F124" s="41">
        <v>63187000</v>
      </c>
      <c r="G124" s="44">
        <f t="shared" si="8"/>
        <v>136813000</v>
      </c>
      <c r="H124" s="40"/>
      <c r="I124" s="42">
        <f t="shared" si="11"/>
        <v>0.31593500000000002</v>
      </c>
      <c r="J124" s="10"/>
    </row>
    <row r="125" spans="1:11" ht="13" hidden="1" x14ac:dyDescent="0.3">
      <c r="A125" s="39" t="s">
        <v>153</v>
      </c>
      <c r="B125" s="39" t="s">
        <v>154</v>
      </c>
      <c r="C125" s="40"/>
      <c r="D125" s="41">
        <v>85400000</v>
      </c>
      <c r="E125" s="41">
        <v>224142848</v>
      </c>
      <c r="F125" s="41">
        <v>171104000</v>
      </c>
      <c r="G125" s="44">
        <f t="shared" si="8"/>
        <v>53038848</v>
      </c>
      <c r="H125" s="40"/>
      <c r="I125" s="42">
        <f t="shared" si="11"/>
        <v>0.76337033069197013</v>
      </c>
      <c r="J125" s="10"/>
    </row>
    <row r="126" spans="1:11" ht="13" hidden="1" x14ac:dyDescent="0.3">
      <c r="A126" s="45" t="s">
        <v>458</v>
      </c>
      <c r="B126" s="39" t="s">
        <v>459</v>
      </c>
      <c r="C126" s="40"/>
      <c r="D126" s="41">
        <v>0</v>
      </c>
      <c r="E126" s="41">
        <v>212713219</v>
      </c>
      <c r="F126" s="41">
        <v>212713219</v>
      </c>
      <c r="G126" s="44">
        <f t="shared" si="8"/>
        <v>0</v>
      </c>
      <c r="H126" s="40"/>
      <c r="I126" s="42">
        <f t="shared" si="11"/>
        <v>1</v>
      </c>
      <c r="J126" s="10"/>
    </row>
    <row r="127" spans="1:11" ht="13" hidden="1" x14ac:dyDescent="0.3">
      <c r="A127" s="45" t="s">
        <v>290</v>
      </c>
      <c r="B127" s="39" t="s">
        <v>289</v>
      </c>
      <c r="C127" s="40"/>
      <c r="D127" s="41">
        <v>0</v>
      </c>
      <c r="E127" s="41">
        <v>55000000</v>
      </c>
      <c r="F127" s="41">
        <v>41883590</v>
      </c>
      <c r="G127" s="44">
        <f t="shared" si="8"/>
        <v>13116410</v>
      </c>
      <c r="H127" s="40"/>
      <c r="I127" s="42">
        <f t="shared" si="11"/>
        <v>0.76151981818181813</v>
      </c>
      <c r="J127" s="10"/>
    </row>
    <row r="128" spans="1:11" ht="13" hidden="1" x14ac:dyDescent="0.3">
      <c r="A128" s="39" t="s">
        <v>155</v>
      </c>
      <c r="B128" s="39" t="s">
        <v>156</v>
      </c>
      <c r="C128" s="40"/>
      <c r="D128" s="41">
        <v>302936000</v>
      </c>
      <c r="E128" s="41">
        <v>0</v>
      </c>
      <c r="F128" s="41">
        <v>0</v>
      </c>
      <c r="G128" s="44">
        <f t="shared" si="8"/>
        <v>0</v>
      </c>
      <c r="H128" s="40"/>
      <c r="I128" s="42">
        <v>0</v>
      </c>
      <c r="J128" s="10"/>
    </row>
    <row r="129" spans="1:10" ht="13" hidden="1" x14ac:dyDescent="0.3">
      <c r="A129" s="33" t="s">
        <v>157</v>
      </c>
      <c r="B129" s="33" t="s">
        <v>158</v>
      </c>
      <c r="C129" s="38"/>
      <c r="D129" s="36">
        <v>0</v>
      </c>
      <c r="E129" s="36">
        <f>+E130</f>
        <v>0</v>
      </c>
      <c r="F129" s="36">
        <f>+F130</f>
        <v>0</v>
      </c>
      <c r="G129" s="43">
        <f t="shared" si="8"/>
        <v>0</v>
      </c>
      <c r="H129" s="38"/>
      <c r="I129" s="37">
        <v>0</v>
      </c>
      <c r="J129" s="10"/>
    </row>
    <row r="130" spans="1:10" ht="13" hidden="1" x14ac:dyDescent="0.3">
      <c r="A130" s="39" t="s">
        <v>159</v>
      </c>
      <c r="B130" s="39" t="s">
        <v>160</v>
      </c>
      <c r="C130" s="40"/>
      <c r="D130" s="41">
        <v>0</v>
      </c>
      <c r="E130" s="41">
        <v>0</v>
      </c>
      <c r="F130" s="41">
        <v>0</v>
      </c>
      <c r="G130" s="44">
        <f t="shared" si="8"/>
        <v>0</v>
      </c>
      <c r="H130" s="40"/>
      <c r="I130" s="42">
        <v>0</v>
      </c>
      <c r="J130" s="10"/>
    </row>
    <row r="131" spans="1:10" ht="13" hidden="1" x14ac:dyDescent="0.3">
      <c r="A131" s="33" t="s">
        <v>161</v>
      </c>
      <c r="B131" s="33" t="s">
        <v>162</v>
      </c>
      <c r="C131" s="38"/>
      <c r="D131" s="36">
        <v>2067591.1</v>
      </c>
      <c r="E131" s="36">
        <f>+E132</f>
        <v>424936100</v>
      </c>
      <c r="F131" s="36">
        <f>+F132</f>
        <v>216022200</v>
      </c>
      <c r="G131" s="43">
        <f t="shared" si="8"/>
        <v>208913900</v>
      </c>
      <c r="H131" s="38"/>
      <c r="I131" s="37">
        <f t="shared" si="11"/>
        <v>0.50836396342885437</v>
      </c>
      <c r="J131" s="10"/>
    </row>
    <row r="132" spans="1:10" ht="13" hidden="1" x14ac:dyDescent="0.3">
      <c r="A132" s="39" t="s">
        <v>163</v>
      </c>
      <c r="B132" s="39" t="s">
        <v>164</v>
      </c>
      <c r="C132" s="40"/>
      <c r="D132" s="41">
        <v>2067591.1</v>
      </c>
      <c r="E132" s="41">
        <v>424936100</v>
      </c>
      <c r="F132" s="41">
        <v>216022200</v>
      </c>
      <c r="G132" s="44">
        <f t="shared" si="8"/>
        <v>208913900</v>
      </c>
      <c r="H132" s="40"/>
      <c r="I132" s="42">
        <f t="shared" si="11"/>
        <v>0.50836396342885437</v>
      </c>
      <c r="J132" s="10"/>
    </row>
    <row r="133" spans="1:10" ht="13" hidden="1" x14ac:dyDescent="0.3">
      <c r="A133" s="33" t="s">
        <v>165</v>
      </c>
      <c r="B133" s="33" t="s">
        <v>166</v>
      </c>
      <c r="C133" s="38"/>
      <c r="D133" s="36">
        <v>25750000</v>
      </c>
      <c r="E133" s="36">
        <f>+E134</f>
        <v>38070000</v>
      </c>
      <c r="F133" s="36">
        <f>+F134</f>
        <v>36604000</v>
      </c>
      <c r="G133" s="43">
        <f t="shared" si="8"/>
        <v>1466000</v>
      </c>
      <c r="H133" s="38"/>
      <c r="I133" s="37">
        <f t="shared" si="11"/>
        <v>0.96149198844234307</v>
      </c>
      <c r="J133" s="10"/>
    </row>
    <row r="134" spans="1:10" ht="13" hidden="1" x14ac:dyDescent="0.3">
      <c r="A134" s="33" t="s">
        <v>167</v>
      </c>
      <c r="B134" s="33" t="s">
        <v>166</v>
      </c>
      <c r="C134" s="38"/>
      <c r="D134" s="36">
        <v>0</v>
      </c>
      <c r="E134" s="36">
        <f>+E135</f>
        <v>38070000</v>
      </c>
      <c r="F134" s="36">
        <f>+F135</f>
        <v>36604000</v>
      </c>
      <c r="G134" s="43">
        <f t="shared" si="8"/>
        <v>1466000</v>
      </c>
      <c r="H134" s="38"/>
      <c r="I134" s="37">
        <f t="shared" si="11"/>
        <v>0.96149198844234307</v>
      </c>
      <c r="J134" s="10"/>
    </row>
    <row r="135" spans="1:10" ht="13" hidden="1" x14ac:dyDescent="0.3">
      <c r="A135" s="39" t="s">
        <v>168</v>
      </c>
      <c r="B135" s="39" t="s">
        <v>166</v>
      </c>
      <c r="C135" s="40"/>
      <c r="D135" s="41">
        <v>25750000</v>
      </c>
      <c r="E135" s="41">
        <v>38070000</v>
      </c>
      <c r="F135" s="41">
        <v>36604000</v>
      </c>
      <c r="G135" s="44">
        <f t="shared" si="8"/>
        <v>1466000</v>
      </c>
      <c r="H135" s="40"/>
      <c r="I135" s="42">
        <f t="shared" si="11"/>
        <v>0.96149198844234307</v>
      </c>
      <c r="J135" s="10"/>
    </row>
    <row r="136" spans="1:10" ht="13" hidden="1" x14ac:dyDescent="0.3">
      <c r="A136" s="33" t="s">
        <v>169</v>
      </c>
      <c r="B136" s="33" t="s">
        <v>170</v>
      </c>
      <c r="C136" s="38"/>
      <c r="D136" s="36">
        <v>1309600000</v>
      </c>
      <c r="E136" s="36">
        <f>SUM(E137:E139)</f>
        <v>1494600000</v>
      </c>
      <c r="F136" s="36">
        <f>SUM(F137:F139)</f>
        <v>1468000000</v>
      </c>
      <c r="G136" s="43">
        <f t="shared" si="8"/>
        <v>26600000</v>
      </c>
      <c r="H136" s="38"/>
      <c r="I136" s="37">
        <f t="shared" si="11"/>
        <v>0.98220259601231097</v>
      </c>
      <c r="J136" s="10"/>
    </row>
    <row r="137" spans="1:10" ht="13" hidden="1" x14ac:dyDescent="0.3">
      <c r="A137" s="45" t="s">
        <v>431</v>
      </c>
      <c r="B137" s="39" t="s">
        <v>172</v>
      </c>
      <c r="C137" s="38"/>
      <c r="D137" s="41">
        <v>0</v>
      </c>
      <c r="E137" s="41">
        <v>510000000</v>
      </c>
      <c r="F137" s="41">
        <v>510000000</v>
      </c>
      <c r="G137" s="44">
        <f t="shared" si="8"/>
        <v>0</v>
      </c>
      <c r="H137" s="40"/>
      <c r="I137" s="42">
        <f t="shared" si="11"/>
        <v>1</v>
      </c>
      <c r="J137" s="10"/>
    </row>
    <row r="138" spans="1:10" ht="13" hidden="1" x14ac:dyDescent="0.3">
      <c r="A138" s="39" t="s">
        <v>171</v>
      </c>
      <c r="B138" s="39" t="s">
        <v>172</v>
      </c>
      <c r="C138" s="40"/>
      <c r="D138" s="41">
        <v>1030000000</v>
      </c>
      <c r="E138" s="41">
        <v>705000000</v>
      </c>
      <c r="F138" s="41">
        <v>705000000</v>
      </c>
      <c r="G138" s="44">
        <f t="shared" si="8"/>
        <v>0</v>
      </c>
      <c r="H138" s="40"/>
      <c r="I138" s="42">
        <f t="shared" si="11"/>
        <v>1</v>
      </c>
      <c r="J138" s="10"/>
    </row>
    <row r="139" spans="1:10" ht="13" hidden="1" x14ac:dyDescent="0.3">
      <c r="A139" s="39" t="s">
        <v>173</v>
      </c>
      <c r="B139" s="39" t="s">
        <v>174</v>
      </c>
      <c r="C139" s="40"/>
      <c r="D139" s="41">
        <v>279600000</v>
      </c>
      <c r="E139" s="41">
        <v>279600000</v>
      </c>
      <c r="F139" s="41">
        <v>253000000</v>
      </c>
      <c r="G139" s="44">
        <f t="shared" si="8"/>
        <v>26600000</v>
      </c>
      <c r="H139" s="40"/>
      <c r="I139" s="42">
        <f t="shared" si="11"/>
        <v>0.90486409155937053</v>
      </c>
      <c r="J139" s="10"/>
    </row>
    <row r="140" spans="1:10" ht="13" hidden="1" x14ac:dyDescent="0.3">
      <c r="A140" s="33" t="s">
        <v>175</v>
      </c>
      <c r="B140" s="33" t="s">
        <v>176</v>
      </c>
      <c r="C140" s="38"/>
      <c r="D140" s="36">
        <v>352218800</v>
      </c>
      <c r="E140" s="36">
        <f>+E141+E156+E143</f>
        <v>1822233959</v>
      </c>
      <c r="F140" s="36">
        <f>+F141+F156+F143</f>
        <v>1238052461</v>
      </c>
      <c r="G140" s="43">
        <f t="shared" si="8"/>
        <v>584181498</v>
      </c>
      <c r="H140" s="38"/>
      <c r="I140" s="37">
        <f t="shared" si="11"/>
        <v>0.67941465742380014</v>
      </c>
      <c r="J140" s="10"/>
    </row>
    <row r="141" spans="1:10" ht="13" hidden="1" x14ac:dyDescent="0.3">
      <c r="A141" s="33" t="s">
        <v>177</v>
      </c>
      <c r="B141" s="33" t="s">
        <v>178</v>
      </c>
      <c r="C141" s="38"/>
      <c r="D141" s="36">
        <v>339488000</v>
      </c>
      <c r="E141" s="36">
        <f>+E142</f>
        <v>267955000</v>
      </c>
      <c r="F141" s="36">
        <f>+F142</f>
        <v>166670655</v>
      </c>
      <c r="G141" s="43">
        <f t="shared" si="8"/>
        <v>101284345</v>
      </c>
      <c r="H141" s="38"/>
      <c r="I141" s="37">
        <f t="shared" si="11"/>
        <v>0.62200987106043926</v>
      </c>
      <c r="J141" s="10"/>
    </row>
    <row r="142" spans="1:10" ht="13" hidden="1" x14ac:dyDescent="0.3">
      <c r="A142" s="45" t="s">
        <v>308</v>
      </c>
      <c r="B142" s="39" t="s">
        <v>309</v>
      </c>
      <c r="C142" s="40"/>
      <c r="D142" s="41">
        <v>0</v>
      </c>
      <c r="E142" s="41">
        <v>267955000</v>
      </c>
      <c r="F142" s="41">
        <v>166670655</v>
      </c>
      <c r="G142" s="44">
        <f t="shared" si="8"/>
        <v>101284345</v>
      </c>
      <c r="H142" s="40"/>
      <c r="I142" s="42">
        <f t="shared" si="11"/>
        <v>0.62200987106043926</v>
      </c>
      <c r="J142" s="10"/>
    </row>
    <row r="143" spans="1:10" ht="13" hidden="1" x14ac:dyDescent="0.3">
      <c r="A143" s="33" t="s">
        <v>179</v>
      </c>
      <c r="B143" s="33" t="s">
        <v>180</v>
      </c>
      <c r="C143" s="38"/>
      <c r="D143" s="36">
        <v>339488000</v>
      </c>
      <c r="E143" s="36">
        <f>SUM(E144:E155)</f>
        <v>1471087359</v>
      </c>
      <c r="F143" s="36">
        <f>SUM(F144:F155)</f>
        <v>1017280403</v>
      </c>
      <c r="G143" s="43">
        <f t="shared" si="8"/>
        <v>453806956</v>
      </c>
      <c r="H143" s="38"/>
      <c r="I143" s="37">
        <f t="shared" si="11"/>
        <v>0.69151597067050863</v>
      </c>
      <c r="J143" s="10"/>
    </row>
    <row r="144" spans="1:10" ht="13" hidden="1" x14ac:dyDescent="0.3">
      <c r="A144" s="39" t="s">
        <v>181</v>
      </c>
      <c r="B144" s="39" t="s">
        <v>182</v>
      </c>
      <c r="C144" s="40"/>
      <c r="D144" s="41">
        <v>339488000</v>
      </c>
      <c r="E144" s="41">
        <v>190305000</v>
      </c>
      <c r="F144" s="41">
        <v>134928555</v>
      </c>
      <c r="G144" s="44">
        <f t="shared" si="8"/>
        <v>55376445</v>
      </c>
      <c r="H144" s="40"/>
      <c r="I144" s="42">
        <f t="shared" si="11"/>
        <v>0.70901213840939548</v>
      </c>
      <c r="J144" s="10"/>
    </row>
    <row r="145" spans="1:10" ht="13" hidden="1" x14ac:dyDescent="0.3">
      <c r="A145" s="45" t="s">
        <v>460</v>
      </c>
      <c r="B145" s="39" t="s">
        <v>291</v>
      </c>
      <c r="C145" s="40"/>
      <c r="D145" s="41">
        <v>0</v>
      </c>
      <c r="E145" s="41">
        <v>200000000</v>
      </c>
      <c r="F145" s="41">
        <v>33288800</v>
      </c>
      <c r="G145" s="44">
        <f t="shared" si="8"/>
        <v>166711200</v>
      </c>
      <c r="H145" s="40"/>
      <c r="I145" s="42">
        <f t="shared" si="11"/>
        <v>0.16644400000000001</v>
      </c>
      <c r="J145" s="10"/>
    </row>
    <row r="146" spans="1:10" ht="13" hidden="1" x14ac:dyDescent="0.3">
      <c r="A146" s="45" t="s">
        <v>292</v>
      </c>
      <c r="B146" s="39" t="s">
        <v>291</v>
      </c>
      <c r="C146" s="40"/>
      <c r="D146" s="41">
        <v>0</v>
      </c>
      <c r="E146" s="41">
        <v>238505459</v>
      </c>
      <c r="F146" s="41">
        <v>211874800</v>
      </c>
      <c r="G146" s="44">
        <f t="shared" si="8"/>
        <v>26630659</v>
      </c>
      <c r="H146" s="40"/>
      <c r="I146" s="42">
        <f t="shared" si="11"/>
        <v>0.88834360810164936</v>
      </c>
      <c r="J146" s="10"/>
    </row>
    <row r="147" spans="1:10" ht="13" hidden="1" x14ac:dyDescent="0.3">
      <c r="A147" s="45" t="s">
        <v>293</v>
      </c>
      <c r="B147" s="39" t="s">
        <v>294</v>
      </c>
      <c r="C147" s="40"/>
      <c r="D147" s="41">
        <v>0</v>
      </c>
      <c r="E147" s="41">
        <v>223935900</v>
      </c>
      <c r="F147" s="41">
        <v>159501700</v>
      </c>
      <c r="G147" s="44">
        <f t="shared" si="8"/>
        <v>64434200</v>
      </c>
      <c r="H147" s="40"/>
      <c r="I147" s="42">
        <f t="shared" si="11"/>
        <v>0.71226498297057328</v>
      </c>
      <c r="J147" s="10"/>
    </row>
    <row r="148" spans="1:10" ht="13" hidden="1" x14ac:dyDescent="0.3">
      <c r="A148" s="45" t="s">
        <v>297</v>
      </c>
      <c r="B148" s="39" t="s">
        <v>295</v>
      </c>
      <c r="C148" s="40"/>
      <c r="D148" s="41">
        <v>0</v>
      </c>
      <c r="E148" s="41">
        <v>31000000</v>
      </c>
      <c r="F148" s="41">
        <v>25398619</v>
      </c>
      <c r="G148" s="44">
        <f t="shared" si="8"/>
        <v>5601381</v>
      </c>
      <c r="H148" s="40"/>
      <c r="I148" s="42">
        <f t="shared" si="11"/>
        <v>0.81931029032258063</v>
      </c>
      <c r="J148" s="10"/>
    </row>
    <row r="149" spans="1:10" ht="13" hidden="1" x14ac:dyDescent="0.3">
      <c r="A149" s="45" t="s">
        <v>296</v>
      </c>
      <c r="B149" s="39" t="s">
        <v>298</v>
      </c>
      <c r="C149" s="40"/>
      <c r="D149" s="41">
        <v>0</v>
      </c>
      <c r="E149" s="41">
        <v>295210000</v>
      </c>
      <c r="F149" s="41">
        <v>201924593</v>
      </c>
      <c r="G149" s="44">
        <f t="shared" si="8"/>
        <v>93285407</v>
      </c>
      <c r="H149" s="40"/>
      <c r="I149" s="42">
        <f t="shared" si="11"/>
        <v>0.68400322821042647</v>
      </c>
      <c r="J149" s="10"/>
    </row>
    <row r="150" spans="1:10" ht="13" hidden="1" x14ac:dyDescent="0.3">
      <c r="A150" s="45" t="s">
        <v>299</v>
      </c>
      <c r="B150" s="39" t="s">
        <v>300</v>
      </c>
      <c r="C150" s="40"/>
      <c r="D150" s="41">
        <v>0</v>
      </c>
      <c r="E150" s="41">
        <v>97027000</v>
      </c>
      <c r="F150" s="41">
        <v>82787851</v>
      </c>
      <c r="G150" s="44">
        <f t="shared" si="8"/>
        <v>14239149</v>
      </c>
      <c r="H150" s="40"/>
      <c r="I150" s="42">
        <f t="shared" si="11"/>
        <v>0.85324549867562638</v>
      </c>
      <c r="J150" s="10"/>
    </row>
    <row r="151" spans="1:10" ht="13" hidden="1" x14ac:dyDescent="0.3">
      <c r="A151" s="45" t="s">
        <v>301</v>
      </c>
      <c r="B151" s="39" t="s">
        <v>302</v>
      </c>
      <c r="C151" s="40"/>
      <c r="D151" s="41">
        <v>0</v>
      </c>
      <c r="E151" s="41">
        <v>6800000</v>
      </c>
      <c r="F151" s="41">
        <v>6684000</v>
      </c>
      <c r="G151" s="44">
        <f t="shared" si="8"/>
        <v>116000</v>
      </c>
      <c r="H151" s="40"/>
      <c r="I151" s="42">
        <f t="shared" si="11"/>
        <v>0.98294117647058821</v>
      </c>
      <c r="J151" s="10"/>
    </row>
    <row r="152" spans="1:10" ht="13" hidden="1" x14ac:dyDescent="0.3">
      <c r="A152" s="45" t="s">
        <v>303</v>
      </c>
      <c r="B152" s="39" t="s">
        <v>304</v>
      </c>
      <c r="C152" s="40"/>
      <c r="D152" s="41">
        <v>0</v>
      </c>
      <c r="E152" s="41">
        <v>54803000</v>
      </c>
      <c r="F152" s="41">
        <v>47392485</v>
      </c>
      <c r="G152" s="44">
        <f t="shared" si="8"/>
        <v>7410515</v>
      </c>
      <c r="H152" s="40"/>
      <c r="I152" s="42">
        <f t="shared" si="11"/>
        <v>0.8647790266956189</v>
      </c>
      <c r="J152" s="10"/>
    </row>
    <row r="153" spans="1:10" ht="13" hidden="1" x14ac:dyDescent="0.3">
      <c r="A153" s="45" t="s">
        <v>444</v>
      </c>
      <c r="B153" s="39" t="s">
        <v>445</v>
      </c>
      <c r="C153" s="40"/>
      <c r="D153" s="41">
        <v>0</v>
      </c>
      <c r="E153" s="41">
        <v>33176000</v>
      </c>
      <c r="F153" s="41">
        <v>13175666</v>
      </c>
      <c r="G153" s="44">
        <f t="shared" si="8"/>
        <v>20000334</v>
      </c>
      <c r="H153" s="40"/>
      <c r="I153" s="42">
        <f t="shared" si="11"/>
        <v>0.39714450204967444</v>
      </c>
      <c r="J153" s="10"/>
    </row>
    <row r="154" spans="1:10" ht="13" hidden="1" x14ac:dyDescent="0.3">
      <c r="A154" s="45" t="s">
        <v>446</v>
      </c>
      <c r="B154" s="39" t="s">
        <v>445</v>
      </c>
      <c r="C154" s="40"/>
      <c r="D154" s="41">
        <v>0</v>
      </c>
      <c r="E154" s="41">
        <v>33773000</v>
      </c>
      <c r="F154" s="41">
        <v>33772001</v>
      </c>
      <c r="G154" s="44">
        <f t="shared" si="8"/>
        <v>999</v>
      </c>
      <c r="H154" s="40"/>
      <c r="I154" s="42">
        <f t="shared" si="11"/>
        <v>0.99997042015811444</v>
      </c>
      <c r="J154" s="10"/>
    </row>
    <row r="155" spans="1:10" ht="13" hidden="1" x14ac:dyDescent="0.3">
      <c r="A155" s="45" t="s">
        <v>305</v>
      </c>
      <c r="B155" s="39" t="s">
        <v>216</v>
      </c>
      <c r="C155" s="40"/>
      <c r="D155" s="41">
        <v>0</v>
      </c>
      <c r="E155" s="41">
        <v>66552000</v>
      </c>
      <c r="F155" s="41">
        <v>66551333</v>
      </c>
      <c r="G155" s="44">
        <f t="shared" si="8"/>
        <v>667</v>
      </c>
      <c r="H155" s="40"/>
      <c r="I155" s="42">
        <f t="shared" si="11"/>
        <v>0.99998997776175025</v>
      </c>
      <c r="J155" s="10"/>
    </row>
    <row r="156" spans="1:10" ht="13" hidden="1" x14ac:dyDescent="0.3">
      <c r="A156" s="33" t="s">
        <v>183</v>
      </c>
      <c r="B156" s="33" t="s">
        <v>184</v>
      </c>
      <c r="C156" s="38"/>
      <c r="D156" s="36">
        <v>12730800</v>
      </c>
      <c r="E156" s="36">
        <f>+E157</f>
        <v>83191600</v>
      </c>
      <c r="F156" s="36">
        <f>+F157</f>
        <v>54101403</v>
      </c>
      <c r="G156" s="43">
        <f t="shared" si="8"/>
        <v>29090197</v>
      </c>
      <c r="H156" s="38"/>
      <c r="I156" s="37">
        <f t="shared" si="11"/>
        <v>0.6503229051971593</v>
      </c>
      <c r="J156" s="10"/>
    </row>
    <row r="157" spans="1:10" ht="13" hidden="1" x14ac:dyDescent="0.3">
      <c r="A157" s="33" t="s">
        <v>185</v>
      </c>
      <c r="B157" s="33" t="s">
        <v>186</v>
      </c>
      <c r="C157" s="38"/>
      <c r="D157" s="36">
        <v>12730800</v>
      </c>
      <c r="E157" s="36">
        <f>SUM(E158:E159)</f>
        <v>83191600</v>
      </c>
      <c r="F157" s="36">
        <f>SUM(F158:F159)</f>
        <v>54101403</v>
      </c>
      <c r="G157" s="43">
        <f t="shared" si="8"/>
        <v>29090197</v>
      </c>
      <c r="H157" s="38"/>
      <c r="I157" s="37">
        <f t="shared" si="11"/>
        <v>0.6503229051971593</v>
      </c>
      <c r="J157" s="10"/>
    </row>
    <row r="158" spans="1:10" ht="13" hidden="1" x14ac:dyDescent="0.3">
      <c r="A158" s="45" t="s">
        <v>306</v>
      </c>
      <c r="B158" s="39" t="s">
        <v>307</v>
      </c>
      <c r="C158" s="40"/>
      <c r="D158" s="41">
        <v>0</v>
      </c>
      <c r="E158" s="41">
        <v>14620800</v>
      </c>
      <c r="F158" s="41">
        <v>10663003</v>
      </c>
      <c r="G158" s="43">
        <f t="shared" si="8"/>
        <v>3957797</v>
      </c>
      <c r="H158" s="40"/>
      <c r="I158" s="37">
        <f t="shared" si="11"/>
        <v>0.72930366327423946</v>
      </c>
      <c r="J158" s="10"/>
    </row>
    <row r="159" spans="1:10" ht="13" hidden="1" x14ac:dyDescent="0.3">
      <c r="A159" s="39" t="s">
        <v>187</v>
      </c>
      <c r="B159" s="39" t="s">
        <v>188</v>
      </c>
      <c r="C159" s="40"/>
      <c r="D159" s="41">
        <v>12730800</v>
      </c>
      <c r="E159" s="41">
        <v>68570800</v>
      </c>
      <c r="F159" s="41">
        <v>43438400</v>
      </c>
      <c r="G159" s="44">
        <f t="shared" si="8"/>
        <v>25132400</v>
      </c>
      <c r="H159" s="40"/>
      <c r="I159" s="42">
        <f t="shared" si="11"/>
        <v>0.63348247358934129</v>
      </c>
      <c r="J159" s="10"/>
    </row>
    <row r="160" spans="1:10" ht="13" hidden="1" x14ac:dyDescent="0.3">
      <c r="A160" s="33" t="s">
        <v>189</v>
      </c>
      <c r="B160" s="33" t="s">
        <v>190</v>
      </c>
      <c r="C160" s="38"/>
      <c r="D160" s="36">
        <v>5762354370.0799999</v>
      </c>
      <c r="E160" s="36">
        <f>+E167+E180+E188+E199+E201+E213+E161</f>
        <v>12322496630</v>
      </c>
      <c r="F160" s="36">
        <f>+F167+F180+F188+F199+F201+F213+F161</f>
        <v>11358215545</v>
      </c>
      <c r="G160" s="43">
        <f t="shared" si="8"/>
        <v>964281085</v>
      </c>
      <c r="H160" s="38"/>
      <c r="I160" s="37">
        <f t="shared" si="11"/>
        <v>0.92174628941245651</v>
      </c>
      <c r="J160" s="10"/>
    </row>
    <row r="161" spans="1:10" ht="13" hidden="1" x14ac:dyDescent="0.3">
      <c r="A161" s="46" t="s">
        <v>310</v>
      </c>
      <c r="B161" s="33" t="s">
        <v>312</v>
      </c>
      <c r="C161" s="38"/>
      <c r="D161" s="36">
        <f>SUM(D163:D166)</f>
        <v>0</v>
      </c>
      <c r="E161" s="36">
        <f>SUM(E162:E166)</f>
        <v>1729500977</v>
      </c>
      <c r="F161" s="36">
        <f>SUM(F162:F166)</f>
        <v>1485937664</v>
      </c>
      <c r="G161" s="43">
        <f t="shared" si="8"/>
        <v>243563313</v>
      </c>
      <c r="H161" s="38"/>
      <c r="I161" s="37">
        <f t="shared" si="11"/>
        <v>0.8591713354088496</v>
      </c>
      <c r="J161" s="10"/>
    </row>
    <row r="162" spans="1:10" ht="13" hidden="1" x14ac:dyDescent="0.3">
      <c r="A162" s="45" t="s">
        <v>453</v>
      </c>
      <c r="B162" s="39" t="s">
        <v>432</v>
      </c>
      <c r="C162" s="38"/>
      <c r="D162" s="36">
        <v>0</v>
      </c>
      <c r="E162" s="41">
        <v>624669000</v>
      </c>
      <c r="F162" s="41">
        <v>430452142</v>
      </c>
      <c r="G162" s="44">
        <f t="shared" si="8"/>
        <v>194216858</v>
      </c>
      <c r="H162" s="40"/>
      <c r="I162" s="42">
        <f t="shared" si="11"/>
        <v>0.68908836839990462</v>
      </c>
      <c r="J162" s="10"/>
    </row>
    <row r="163" spans="1:10" ht="13" hidden="1" x14ac:dyDescent="0.3">
      <c r="A163" s="45" t="s">
        <v>311</v>
      </c>
      <c r="B163" s="39" t="s">
        <v>313</v>
      </c>
      <c r="C163" s="40"/>
      <c r="D163" s="41">
        <v>0</v>
      </c>
      <c r="E163" s="41">
        <v>857169424</v>
      </c>
      <c r="F163" s="41">
        <v>848603737</v>
      </c>
      <c r="G163" s="44">
        <f t="shared" si="8"/>
        <v>8565687</v>
      </c>
      <c r="H163" s="40"/>
      <c r="I163" s="42">
        <f t="shared" si="11"/>
        <v>0.99000700822944898</v>
      </c>
      <c r="J163" s="10"/>
    </row>
    <row r="164" spans="1:10" ht="13" hidden="1" x14ac:dyDescent="0.3">
      <c r="A164" s="45" t="s">
        <v>433</v>
      </c>
      <c r="B164" s="39" t="s">
        <v>432</v>
      </c>
      <c r="C164" s="40"/>
      <c r="D164" s="41">
        <v>0</v>
      </c>
      <c r="E164" s="41">
        <v>84480553</v>
      </c>
      <c r="F164" s="41">
        <v>75143452</v>
      </c>
      <c r="G164" s="44">
        <f t="shared" si="8"/>
        <v>9337101</v>
      </c>
      <c r="H164" s="40"/>
      <c r="I164" s="42">
        <f t="shared" si="11"/>
        <v>0.88947632717318981</v>
      </c>
      <c r="J164" s="10"/>
    </row>
    <row r="165" spans="1:10" ht="13" hidden="1" x14ac:dyDescent="0.3">
      <c r="A165" s="45" t="s">
        <v>434</v>
      </c>
      <c r="B165" s="39" t="s">
        <v>314</v>
      </c>
      <c r="C165" s="40"/>
      <c r="D165" s="41">
        <v>0</v>
      </c>
      <c r="E165" s="41">
        <v>65907537</v>
      </c>
      <c r="F165" s="41">
        <v>35907537</v>
      </c>
      <c r="G165" s="44">
        <f t="shared" si="8"/>
        <v>30000000</v>
      </c>
      <c r="H165" s="40"/>
      <c r="I165" s="42">
        <f t="shared" si="11"/>
        <v>0.54481685455792406</v>
      </c>
      <c r="J165" s="10"/>
    </row>
    <row r="166" spans="1:10" ht="13" hidden="1" x14ac:dyDescent="0.3">
      <c r="A166" s="45" t="s">
        <v>315</v>
      </c>
      <c r="B166" s="39" t="s">
        <v>314</v>
      </c>
      <c r="C166" s="40"/>
      <c r="D166" s="41">
        <v>0</v>
      </c>
      <c r="E166" s="41">
        <v>97274463</v>
      </c>
      <c r="F166" s="41">
        <v>95830796</v>
      </c>
      <c r="G166" s="43">
        <f t="shared" ref="G166:H260" si="12">+E166-F166</f>
        <v>1443667</v>
      </c>
      <c r="H166" s="40"/>
      <c r="I166" s="37">
        <f t="shared" si="11"/>
        <v>0.98515882837615876</v>
      </c>
      <c r="J166" s="10"/>
    </row>
    <row r="167" spans="1:10" ht="13" hidden="1" x14ac:dyDescent="0.3">
      <c r="A167" s="33" t="s">
        <v>191</v>
      </c>
      <c r="B167" s="33" t="s">
        <v>192</v>
      </c>
      <c r="C167" s="38"/>
      <c r="D167" s="36">
        <v>145581902.08000001</v>
      </c>
      <c r="E167" s="36">
        <f>SUM(E168:E179)</f>
        <v>772840614</v>
      </c>
      <c r="F167" s="36">
        <f>SUM(F168:F179)</f>
        <v>676101196</v>
      </c>
      <c r="G167" s="43">
        <f t="shared" si="12"/>
        <v>96739418</v>
      </c>
      <c r="H167" s="38"/>
      <c r="I167" s="37">
        <f t="shared" si="11"/>
        <v>0.87482617211418967</v>
      </c>
      <c r="J167" s="10"/>
    </row>
    <row r="168" spans="1:10" ht="13" hidden="1" x14ac:dyDescent="0.3">
      <c r="A168" s="45" t="s">
        <v>461</v>
      </c>
      <c r="B168" s="39" t="s">
        <v>194</v>
      </c>
      <c r="C168" s="38"/>
      <c r="D168" s="41">
        <v>0</v>
      </c>
      <c r="E168" s="41">
        <v>87714000</v>
      </c>
      <c r="F168" s="41">
        <v>27713329</v>
      </c>
      <c r="G168" s="44">
        <f t="shared" si="12"/>
        <v>60000671</v>
      </c>
      <c r="H168" s="38"/>
      <c r="I168" s="42">
        <f t="shared" si="11"/>
        <v>0.31595103404245617</v>
      </c>
      <c r="J168" s="10"/>
    </row>
    <row r="169" spans="1:10" ht="13" hidden="1" x14ac:dyDescent="0.3">
      <c r="A169" s="45" t="s">
        <v>462</v>
      </c>
      <c r="B169" s="39" t="s">
        <v>194</v>
      </c>
      <c r="C169" s="38"/>
      <c r="D169" s="41">
        <v>0</v>
      </c>
      <c r="E169" s="41">
        <v>105688000</v>
      </c>
      <c r="F169" s="41">
        <v>104254665</v>
      </c>
      <c r="G169" s="44">
        <f t="shared" si="12"/>
        <v>1433335</v>
      </c>
      <c r="H169" s="38"/>
      <c r="I169" s="42">
        <f t="shared" si="11"/>
        <v>0.98643805351600944</v>
      </c>
      <c r="J169" s="10"/>
    </row>
    <row r="170" spans="1:10" ht="13" hidden="1" x14ac:dyDescent="0.3">
      <c r="A170" s="39" t="s">
        <v>193</v>
      </c>
      <c r="B170" s="39" t="s">
        <v>194</v>
      </c>
      <c r="C170" s="40"/>
      <c r="D170" s="41">
        <v>0</v>
      </c>
      <c r="E170" s="41">
        <v>182252000</v>
      </c>
      <c r="F170" s="41">
        <v>182251934</v>
      </c>
      <c r="G170" s="44">
        <f t="shared" si="12"/>
        <v>66</v>
      </c>
      <c r="H170" s="40"/>
      <c r="I170" s="42">
        <f t="shared" si="11"/>
        <v>0.99999963786405632</v>
      </c>
      <c r="J170" s="10"/>
    </row>
    <row r="171" spans="1:10" ht="13" hidden="1" x14ac:dyDescent="0.3">
      <c r="A171" s="39" t="s">
        <v>195</v>
      </c>
      <c r="B171" s="39" t="s">
        <v>196</v>
      </c>
      <c r="C171" s="40"/>
      <c r="D171" s="41">
        <v>112777408.90000001</v>
      </c>
      <c r="E171" s="41">
        <v>88961614</v>
      </c>
      <c r="F171" s="41">
        <v>88961614</v>
      </c>
      <c r="G171" s="44">
        <f t="shared" si="12"/>
        <v>0</v>
      </c>
      <c r="H171" s="40"/>
      <c r="I171" s="42">
        <f t="shared" si="11"/>
        <v>1</v>
      </c>
      <c r="J171" s="10"/>
    </row>
    <row r="172" spans="1:10" ht="13" hidden="1" x14ac:dyDescent="0.3">
      <c r="A172" s="45" t="s">
        <v>464</v>
      </c>
      <c r="B172" s="39" t="s">
        <v>463</v>
      </c>
      <c r="C172" s="40"/>
      <c r="D172" s="41">
        <v>0</v>
      </c>
      <c r="E172" s="41">
        <v>16000000</v>
      </c>
      <c r="F172" s="41">
        <v>15999900</v>
      </c>
      <c r="G172" s="44">
        <f t="shared" si="12"/>
        <v>100</v>
      </c>
      <c r="H172" s="40"/>
      <c r="I172" s="42">
        <f t="shared" si="11"/>
        <v>0.99999375000000001</v>
      </c>
      <c r="J172" s="10"/>
    </row>
    <row r="173" spans="1:10" ht="13" hidden="1" x14ac:dyDescent="0.3">
      <c r="A173" s="45" t="s">
        <v>466</v>
      </c>
      <c r="B173" s="39" t="s">
        <v>317</v>
      </c>
      <c r="C173" s="40"/>
      <c r="D173" s="41">
        <v>0</v>
      </c>
      <c r="E173" s="41">
        <v>50088000</v>
      </c>
      <c r="F173" s="41">
        <v>20087332</v>
      </c>
      <c r="G173" s="44">
        <f t="shared" si="12"/>
        <v>30000668</v>
      </c>
      <c r="H173" s="40"/>
      <c r="I173" s="42">
        <f t="shared" si="11"/>
        <v>0.4010408081776074</v>
      </c>
      <c r="J173" s="10"/>
    </row>
    <row r="174" spans="1:10" ht="13" hidden="1" x14ac:dyDescent="0.3">
      <c r="A174" s="45" t="s">
        <v>465</v>
      </c>
      <c r="B174" s="39" t="s">
        <v>317</v>
      </c>
      <c r="C174" s="40"/>
      <c r="D174" s="41">
        <v>0</v>
      </c>
      <c r="E174" s="41">
        <v>59466000</v>
      </c>
      <c r="F174" s="41">
        <v>59466000</v>
      </c>
      <c r="G174" s="44">
        <f t="shared" si="12"/>
        <v>0</v>
      </c>
      <c r="H174" s="40"/>
      <c r="I174" s="42">
        <f t="shared" si="11"/>
        <v>1</v>
      </c>
      <c r="J174" s="10"/>
    </row>
    <row r="175" spans="1:10" ht="13" hidden="1" x14ac:dyDescent="0.3">
      <c r="A175" s="45" t="s">
        <v>316</v>
      </c>
      <c r="B175" s="39" t="s">
        <v>317</v>
      </c>
      <c r="C175" s="40"/>
      <c r="D175" s="41">
        <v>0</v>
      </c>
      <c r="E175" s="41">
        <v>126471000</v>
      </c>
      <c r="F175" s="41">
        <v>126471000</v>
      </c>
      <c r="G175" s="44">
        <f t="shared" si="12"/>
        <v>0</v>
      </c>
      <c r="H175" s="40"/>
      <c r="I175" s="42">
        <f t="shared" si="11"/>
        <v>1</v>
      </c>
      <c r="J175" s="10"/>
    </row>
    <row r="176" spans="1:10" ht="13" hidden="1" x14ac:dyDescent="0.3">
      <c r="A176" s="45" t="s">
        <v>447</v>
      </c>
      <c r="B176" s="39" t="s">
        <v>448</v>
      </c>
      <c r="C176" s="40"/>
      <c r="D176" s="41">
        <v>0</v>
      </c>
      <c r="E176" s="41">
        <v>8600000</v>
      </c>
      <c r="F176" s="41">
        <v>5400000</v>
      </c>
      <c r="G176" s="44">
        <f t="shared" si="12"/>
        <v>3200000</v>
      </c>
      <c r="H176" s="40"/>
      <c r="I176" s="42">
        <f t="shared" si="11"/>
        <v>0.62790697674418605</v>
      </c>
      <c r="J176" s="10"/>
    </row>
    <row r="177" spans="1:11" ht="13" hidden="1" x14ac:dyDescent="0.3">
      <c r="A177" s="39" t="s">
        <v>197</v>
      </c>
      <c r="B177" s="39" t="s">
        <v>198</v>
      </c>
      <c r="C177" s="40"/>
      <c r="D177" s="41">
        <v>7000000</v>
      </c>
      <c r="E177" s="41">
        <v>7000000</v>
      </c>
      <c r="F177" s="41">
        <v>4895422</v>
      </c>
      <c r="G177" s="44">
        <f t="shared" si="12"/>
        <v>2104578</v>
      </c>
      <c r="H177" s="40"/>
      <c r="I177" s="42">
        <f t="shared" si="11"/>
        <v>0.69934600000000002</v>
      </c>
      <c r="J177" s="10"/>
    </row>
    <row r="178" spans="1:11" ht="13" hidden="1" x14ac:dyDescent="0.3">
      <c r="A178" s="39" t="s">
        <v>199</v>
      </c>
      <c r="B178" s="39" t="s">
        <v>200</v>
      </c>
      <c r="C178" s="40"/>
      <c r="D178" s="41">
        <v>20600000</v>
      </c>
      <c r="E178" s="41">
        <v>40600000</v>
      </c>
      <c r="F178" s="41">
        <v>40600000</v>
      </c>
      <c r="G178" s="44">
        <f t="shared" si="12"/>
        <v>0</v>
      </c>
      <c r="H178" s="40"/>
      <c r="I178" s="42">
        <f t="shared" si="11"/>
        <v>1</v>
      </c>
      <c r="J178" s="10"/>
    </row>
    <row r="179" spans="1:11" ht="13" hidden="1" x14ac:dyDescent="0.3">
      <c r="A179" s="45" t="s">
        <v>318</v>
      </c>
      <c r="B179" s="39" t="s">
        <v>201</v>
      </c>
      <c r="C179" s="40"/>
      <c r="D179" s="41">
        <v>5204493.18</v>
      </c>
      <c r="E179" s="41">
        <v>0</v>
      </c>
      <c r="F179" s="41">
        <v>0</v>
      </c>
      <c r="G179" s="44">
        <f t="shared" si="12"/>
        <v>0</v>
      </c>
      <c r="H179" s="40"/>
      <c r="I179" s="42">
        <v>0</v>
      </c>
      <c r="J179" s="10"/>
    </row>
    <row r="180" spans="1:11" ht="13" hidden="1" x14ac:dyDescent="0.3">
      <c r="A180" s="33" t="s">
        <v>202</v>
      </c>
      <c r="B180" s="33" t="s">
        <v>203</v>
      </c>
      <c r="C180" s="38"/>
      <c r="D180" s="36">
        <v>633495000</v>
      </c>
      <c r="E180" s="36">
        <f>SUM(E181:E187)</f>
        <v>1087443427</v>
      </c>
      <c r="F180" s="36">
        <f>SUM(F181:F187)</f>
        <v>920275094</v>
      </c>
      <c r="G180" s="43">
        <f t="shared" si="12"/>
        <v>167168333</v>
      </c>
      <c r="H180" s="38"/>
      <c r="I180" s="37">
        <f t="shared" si="11"/>
        <v>0.84627399564023476</v>
      </c>
      <c r="J180" s="10"/>
    </row>
    <row r="181" spans="1:11" ht="13" hidden="1" x14ac:dyDescent="0.3">
      <c r="A181" s="39" t="s">
        <v>204</v>
      </c>
      <c r="B181" s="39" t="s">
        <v>205</v>
      </c>
      <c r="C181" s="40"/>
      <c r="D181" s="41">
        <v>50000000</v>
      </c>
      <c r="E181" s="41">
        <v>15000000</v>
      </c>
      <c r="F181" s="41">
        <v>15000000</v>
      </c>
      <c r="G181" s="44">
        <f t="shared" si="12"/>
        <v>0</v>
      </c>
      <c r="H181" s="40"/>
      <c r="I181" s="42">
        <f t="shared" si="11"/>
        <v>1</v>
      </c>
      <c r="J181" s="10"/>
    </row>
    <row r="182" spans="1:11" ht="13" hidden="1" x14ac:dyDescent="0.3">
      <c r="A182" s="39" t="s">
        <v>206</v>
      </c>
      <c r="B182" s="39" t="s">
        <v>207</v>
      </c>
      <c r="C182" s="40"/>
      <c r="D182" s="41">
        <v>583495000</v>
      </c>
      <c r="E182" s="41">
        <v>537025428</v>
      </c>
      <c r="F182" s="41">
        <v>537025428</v>
      </c>
      <c r="G182" s="44">
        <f t="shared" si="12"/>
        <v>0</v>
      </c>
      <c r="H182" s="40"/>
      <c r="I182" s="42">
        <f t="shared" si="11"/>
        <v>1</v>
      </c>
      <c r="J182" s="10"/>
    </row>
    <row r="183" spans="1:11" ht="13" hidden="1" x14ac:dyDescent="0.3">
      <c r="A183" s="45" t="s">
        <v>449</v>
      </c>
      <c r="B183" s="39" t="s">
        <v>320</v>
      </c>
      <c r="C183" s="40"/>
      <c r="D183" s="41">
        <v>0</v>
      </c>
      <c r="E183" s="41">
        <v>10167000</v>
      </c>
      <c r="F183" s="41">
        <v>3667000</v>
      </c>
      <c r="G183" s="44">
        <f t="shared" si="12"/>
        <v>6500000</v>
      </c>
      <c r="H183" s="40"/>
      <c r="I183" s="42">
        <f t="shared" si="11"/>
        <v>0.36067669912461886</v>
      </c>
      <c r="J183" s="10"/>
    </row>
    <row r="184" spans="1:11" ht="13" hidden="1" x14ac:dyDescent="0.3">
      <c r="A184" s="45" t="s">
        <v>319</v>
      </c>
      <c r="B184" s="39" t="s">
        <v>320</v>
      </c>
      <c r="C184" s="40"/>
      <c r="D184" s="41">
        <v>0</v>
      </c>
      <c r="E184" s="41">
        <v>36593000</v>
      </c>
      <c r="F184" s="41">
        <v>36593000</v>
      </c>
      <c r="G184" s="44">
        <f t="shared" si="12"/>
        <v>0</v>
      </c>
      <c r="H184" s="40"/>
      <c r="I184" s="42">
        <f t="shared" si="11"/>
        <v>1</v>
      </c>
      <c r="J184" s="10"/>
    </row>
    <row r="185" spans="1:11" ht="13" hidden="1" x14ac:dyDescent="0.3">
      <c r="A185" s="45" t="s">
        <v>467</v>
      </c>
      <c r="B185" s="39" t="s">
        <v>322</v>
      </c>
      <c r="C185" s="40"/>
      <c r="D185" s="41">
        <v>0</v>
      </c>
      <c r="E185" s="41">
        <v>163730000</v>
      </c>
      <c r="F185" s="41">
        <v>12862667</v>
      </c>
      <c r="G185" s="44">
        <f t="shared" si="12"/>
        <v>150867333</v>
      </c>
      <c r="H185" s="40"/>
      <c r="I185" s="42">
        <f t="shared" si="11"/>
        <v>7.856023331093874E-2</v>
      </c>
      <c r="J185" s="10"/>
    </row>
    <row r="186" spans="1:11" ht="13" hidden="1" x14ac:dyDescent="0.3">
      <c r="A186" s="45" t="s">
        <v>468</v>
      </c>
      <c r="B186" s="39" t="s">
        <v>322</v>
      </c>
      <c r="C186" s="40"/>
      <c r="D186" s="41">
        <v>0</v>
      </c>
      <c r="E186" s="41">
        <v>54482216</v>
      </c>
      <c r="F186" s="41">
        <v>54074883</v>
      </c>
      <c r="G186" s="44">
        <f t="shared" si="12"/>
        <v>407333</v>
      </c>
      <c r="H186" s="40"/>
      <c r="I186" s="42">
        <f t="shared" si="11"/>
        <v>0.99252356034857314</v>
      </c>
      <c r="J186" s="10"/>
    </row>
    <row r="187" spans="1:11" ht="13" hidden="1" x14ac:dyDescent="0.3">
      <c r="A187" s="45" t="s">
        <v>321</v>
      </c>
      <c r="B187" s="39" t="s">
        <v>322</v>
      </c>
      <c r="C187" s="40"/>
      <c r="D187" s="41">
        <v>0</v>
      </c>
      <c r="E187" s="41">
        <v>270445783</v>
      </c>
      <c r="F187" s="41">
        <v>261052116</v>
      </c>
      <c r="G187" s="44">
        <f t="shared" si="12"/>
        <v>9393667</v>
      </c>
      <c r="H187" s="40"/>
      <c r="I187" s="42">
        <f t="shared" si="11"/>
        <v>0.96526598826649113</v>
      </c>
      <c r="J187" s="10"/>
    </row>
    <row r="188" spans="1:11" ht="13" hidden="1" x14ac:dyDescent="0.3">
      <c r="A188" s="33" t="s">
        <v>208</v>
      </c>
      <c r="B188" s="33" t="s">
        <v>209</v>
      </c>
      <c r="C188" s="38"/>
      <c r="D188" s="36">
        <v>4870492468</v>
      </c>
      <c r="E188" s="36">
        <f>SUM(E189:E198)</f>
        <v>8558528855</v>
      </c>
      <c r="F188" s="36">
        <f>SUM(F189:F198)</f>
        <v>8156700312</v>
      </c>
      <c r="G188" s="43">
        <f t="shared" si="12"/>
        <v>401828543</v>
      </c>
      <c r="H188" s="38"/>
      <c r="I188" s="37">
        <f t="shared" si="11"/>
        <v>0.95304934413287079</v>
      </c>
      <c r="J188" s="10"/>
    </row>
    <row r="189" spans="1:11" ht="13" hidden="1" x14ac:dyDescent="0.3">
      <c r="A189" s="39" t="s">
        <v>210</v>
      </c>
      <c r="B189" s="39" t="s">
        <v>211</v>
      </c>
      <c r="C189" s="40"/>
      <c r="D189" s="41">
        <v>2658775680</v>
      </c>
      <c r="E189" s="41">
        <v>3014001573</v>
      </c>
      <c r="F189" s="41">
        <v>3013996630</v>
      </c>
      <c r="G189" s="44">
        <f t="shared" si="12"/>
        <v>4943</v>
      </c>
      <c r="H189" s="40"/>
      <c r="I189" s="42">
        <f t="shared" si="11"/>
        <v>0.99999835998758457</v>
      </c>
      <c r="J189" s="10"/>
    </row>
    <row r="190" spans="1:11" ht="13" hidden="1" x14ac:dyDescent="0.3">
      <c r="A190" s="39" t="s">
        <v>212</v>
      </c>
      <c r="B190" s="39" t="s">
        <v>213</v>
      </c>
      <c r="C190" s="40"/>
      <c r="D190" s="41">
        <v>12360000</v>
      </c>
      <c r="E190" s="41">
        <v>0</v>
      </c>
      <c r="F190" s="41">
        <v>0</v>
      </c>
      <c r="G190" s="44">
        <f t="shared" si="12"/>
        <v>0</v>
      </c>
      <c r="H190" s="40"/>
      <c r="I190" s="42">
        <v>0</v>
      </c>
      <c r="J190" s="10"/>
    </row>
    <row r="191" spans="1:11" ht="13" hidden="1" x14ac:dyDescent="0.3">
      <c r="A191" s="39" t="s">
        <v>212</v>
      </c>
      <c r="B191" s="39" t="s">
        <v>214</v>
      </c>
      <c r="C191" s="40"/>
      <c r="D191" s="41">
        <v>2172473788</v>
      </c>
      <c r="E191" s="41">
        <v>2319319788</v>
      </c>
      <c r="F191" s="41">
        <v>2315164133</v>
      </c>
      <c r="G191" s="44">
        <f t="shared" si="12"/>
        <v>4155655</v>
      </c>
      <c r="H191" s="40"/>
      <c r="I191" s="42">
        <f t="shared" si="11"/>
        <v>0.9982082440629787</v>
      </c>
      <c r="J191" s="10"/>
      <c r="K191" s="48"/>
    </row>
    <row r="192" spans="1:11" ht="13" hidden="1" x14ac:dyDescent="0.3">
      <c r="A192" s="45" t="s">
        <v>435</v>
      </c>
      <c r="B192" s="39" t="s">
        <v>324</v>
      </c>
      <c r="C192" s="40"/>
      <c r="D192" s="41">
        <v>0</v>
      </c>
      <c r="E192" s="41">
        <v>619433000</v>
      </c>
      <c r="F192" s="41">
        <v>230971759</v>
      </c>
      <c r="G192" s="44">
        <f t="shared" si="12"/>
        <v>388461241</v>
      </c>
      <c r="H192" s="40"/>
      <c r="I192" s="42">
        <f t="shared" si="11"/>
        <v>0.37287609636554719</v>
      </c>
      <c r="J192" s="10"/>
      <c r="K192" s="48"/>
    </row>
    <row r="193" spans="1:11" ht="13" hidden="1" x14ac:dyDescent="0.3">
      <c r="A193" s="45" t="s">
        <v>450</v>
      </c>
      <c r="B193" s="39" t="s">
        <v>324</v>
      </c>
      <c r="C193" s="40"/>
      <c r="D193" s="41">
        <v>0</v>
      </c>
      <c r="E193" s="41">
        <v>753903784</v>
      </c>
      <c r="F193" s="41">
        <v>750009449</v>
      </c>
      <c r="G193" s="44">
        <f t="shared" si="12"/>
        <v>3894335</v>
      </c>
      <c r="H193" s="40"/>
      <c r="I193" s="42">
        <f t="shared" si="11"/>
        <v>0.99483444030571411</v>
      </c>
      <c r="J193" s="10"/>
      <c r="K193" s="48"/>
    </row>
    <row r="194" spans="1:11" ht="13" hidden="1" x14ac:dyDescent="0.3">
      <c r="A194" s="45" t="s">
        <v>323</v>
      </c>
      <c r="B194" s="39" t="s">
        <v>324</v>
      </c>
      <c r="C194" s="40"/>
      <c r="D194" s="41">
        <v>0</v>
      </c>
      <c r="E194" s="41">
        <v>1651159710</v>
      </c>
      <c r="F194" s="41">
        <v>1647441675</v>
      </c>
      <c r="G194" s="44">
        <f t="shared" si="12"/>
        <v>3718035</v>
      </c>
      <c r="H194" s="40"/>
      <c r="I194" s="42">
        <f t="shared" si="11"/>
        <v>0.99774822812264474</v>
      </c>
      <c r="J194" s="10"/>
    </row>
    <row r="195" spans="1:11" ht="13" hidden="1" x14ac:dyDescent="0.3">
      <c r="A195" s="39" t="s">
        <v>215</v>
      </c>
      <c r="B195" s="39" t="s">
        <v>216</v>
      </c>
      <c r="C195" s="40"/>
      <c r="D195" s="41">
        <v>26883000</v>
      </c>
      <c r="E195" s="41">
        <v>14193000</v>
      </c>
      <c r="F195" s="41">
        <v>14192999</v>
      </c>
      <c r="G195" s="44">
        <f t="shared" si="12"/>
        <v>1</v>
      </c>
      <c r="H195" s="40"/>
      <c r="I195" s="42">
        <v>0</v>
      </c>
      <c r="J195" s="10"/>
    </row>
    <row r="196" spans="1:11" ht="13" hidden="1" x14ac:dyDescent="0.3">
      <c r="A196" s="39" t="s">
        <v>217</v>
      </c>
      <c r="B196" s="39" t="s">
        <v>218</v>
      </c>
      <c r="C196" s="40"/>
      <c r="D196" s="41">
        <v>21218000</v>
      </c>
      <c r="E196" s="41">
        <v>180853000</v>
      </c>
      <c r="F196" s="41">
        <v>180853000</v>
      </c>
      <c r="G196" s="44">
        <f t="shared" si="12"/>
        <v>0</v>
      </c>
      <c r="H196" s="40"/>
      <c r="I196" s="42">
        <f t="shared" si="11"/>
        <v>1</v>
      </c>
      <c r="J196" s="10"/>
    </row>
    <row r="197" spans="1:11" ht="13" hidden="1" x14ac:dyDescent="0.3">
      <c r="A197" s="39" t="s">
        <v>219</v>
      </c>
      <c r="B197" s="39" t="s">
        <v>220</v>
      </c>
      <c r="C197" s="40"/>
      <c r="D197" s="41">
        <v>0</v>
      </c>
      <c r="E197" s="41">
        <v>0</v>
      </c>
      <c r="F197" s="41">
        <v>0</v>
      </c>
      <c r="G197" s="44">
        <f t="shared" si="12"/>
        <v>0</v>
      </c>
      <c r="H197" s="40"/>
      <c r="I197" s="42">
        <v>0</v>
      </c>
      <c r="J197" s="10"/>
    </row>
    <row r="198" spans="1:11" ht="13" hidden="1" x14ac:dyDescent="0.3">
      <c r="A198" s="39" t="s">
        <v>221</v>
      </c>
      <c r="B198" s="39" t="s">
        <v>222</v>
      </c>
      <c r="C198" s="40"/>
      <c r="D198" s="41">
        <v>5665000</v>
      </c>
      <c r="E198" s="41">
        <v>5665000</v>
      </c>
      <c r="F198" s="41">
        <v>4070667</v>
      </c>
      <c r="G198" s="44">
        <f t="shared" si="12"/>
        <v>1594333</v>
      </c>
      <c r="H198" s="40"/>
      <c r="I198" s="42">
        <f t="shared" si="11"/>
        <v>0.71856434245366285</v>
      </c>
      <c r="J198" s="10"/>
    </row>
    <row r="199" spans="1:11" ht="13" hidden="1" x14ac:dyDescent="0.3">
      <c r="A199" s="33" t="s">
        <v>223</v>
      </c>
      <c r="B199" s="33" t="s">
        <v>224</v>
      </c>
      <c r="C199" s="38"/>
      <c r="D199" s="36">
        <v>0</v>
      </c>
      <c r="E199" s="36">
        <f>+E200</f>
        <v>0</v>
      </c>
      <c r="F199" s="36">
        <f>+F200</f>
        <v>0</v>
      </c>
      <c r="G199" s="43">
        <f t="shared" si="12"/>
        <v>0</v>
      </c>
      <c r="H199" s="38"/>
      <c r="I199" s="37">
        <v>0</v>
      </c>
      <c r="J199" s="10"/>
    </row>
    <row r="200" spans="1:11" ht="13" hidden="1" x14ac:dyDescent="0.3">
      <c r="A200" s="39" t="s">
        <v>225</v>
      </c>
      <c r="B200" s="39" t="s">
        <v>226</v>
      </c>
      <c r="C200" s="40"/>
      <c r="D200" s="41">
        <v>0</v>
      </c>
      <c r="E200" s="41">
        <v>0</v>
      </c>
      <c r="F200" s="41">
        <v>0</v>
      </c>
      <c r="G200" s="44">
        <f t="shared" si="12"/>
        <v>0</v>
      </c>
      <c r="H200" s="40"/>
      <c r="I200" s="42">
        <v>0</v>
      </c>
      <c r="J200" s="10"/>
    </row>
    <row r="201" spans="1:11" ht="13" hidden="1" x14ac:dyDescent="0.3">
      <c r="A201" s="33" t="s">
        <v>227</v>
      </c>
      <c r="B201" s="33" t="s">
        <v>228</v>
      </c>
      <c r="C201" s="38"/>
      <c r="D201" s="36">
        <v>97335000</v>
      </c>
      <c r="E201" s="36">
        <f>+E202+E211</f>
        <v>139182757</v>
      </c>
      <c r="F201" s="36">
        <f>+F202+F211</f>
        <v>119201279</v>
      </c>
      <c r="G201" s="43">
        <f t="shared" si="12"/>
        <v>19981478</v>
      </c>
      <c r="H201" s="38"/>
      <c r="I201" s="37">
        <f t="shared" si="11"/>
        <v>0.85643711598556704</v>
      </c>
      <c r="J201" s="10"/>
    </row>
    <row r="202" spans="1:11" ht="13" hidden="1" x14ac:dyDescent="0.3">
      <c r="A202" s="33" t="s">
        <v>229</v>
      </c>
      <c r="B202" s="33" t="s">
        <v>230</v>
      </c>
      <c r="C202" s="38"/>
      <c r="D202" s="36">
        <v>87035000</v>
      </c>
      <c r="E202" s="36">
        <f>SUM(E203:E210)</f>
        <v>139147757</v>
      </c>
      <c r="F202" s="36">
        <f>SUM(F203:F210)</f>
        <v>119201279</v>
      </c>
      <c r="G202" s="43">
        <f t="shared" si="12"/>
        <v>19946478</v>
      </c>
      <c r="H202" s="38"/>
      <c r="I202" s="37">
        <f t="shared" si="11"/>
        <v>0.85665253662694685</v>
      </c>
      <c r="J202" s="10"/>
    </row>
    <row r="203" spans="1:11" ht="13" hidden="1" x14ac:dyDescent="0.3">
      <c r="A203" s="39" t="s">
        <v>231</v>
      </c>
      <c r="B203" s="39" t="s">
        <v>232</v>
      </c>
      <c r="C203" s="40"/>
      <c r="D203" s="41">
        <v>42230000</v>
      </c>
      <c r="E203" s="41">
        <v>12987700</v>
      </c>
      <c r="F203" s="41">
        <v>11605999</v>
      </c>
      <c r="G203" s="44">
        <f t="shared" si="12"/>
        <v>1381701</v>
      </c>
      <c r="H203" s="44">
        <f t="shared" si="12"/>
        <v>10224298</v>
      </c>
      <c r="I203" s="42">
        <f t="shared" si="11"/>
        <v>0.89361465078497349</v>
      </c>
      <c r="J203" s="10"/>
    </row>
    <row r="204" spans="1:11" ht="13" hidden="1" x14ac:dyDescent="0.3">
      <c r="A204" s="45" t="s">
        <v>451</v>
      </c>
      <c r="B204" s="39" t="s">
        <v>326</v>
      </c>
      <c r="C204" s="40"/>
      <c r="D204" s="41">
        <v>0</v>
      </c>
      <c r="E204" s="41">
        <v>1479000</v>
      </c>
      <c r="F204" s="41">
        <v>1428000</v>
      </c>
      <c r="G204" s="44">
        <f t="shared" si="12"/>
        <v>51000</v>
      </c>
      <c r="H204" s="44"/>
      <c r="I204" s="42">
        <f t="shared" si="11"/>
        <v>0.96551724137931039</v>
      </c>
      <c r="J204" s="10"/>
    </row>
    <row r="205" spans="1:11" ht="13" hidden="1" x14ac:dyDescent="0.3">
      <c r="A205" s="45" t="s">
        <v>452</v>
      </c>
      <c r="B205" s="39" t="s">
        <v>326</v>
      </c>
      <c r="C205" s="40"/>
      <c r="D205" s="41">
        <v>0</v>
      </c>
      <c r="E205" s="41">
        <v>1326000</v>
      </c>
      <c r="F205" s="41">
        <v>1173000</v>
      </c>
      <c r="G205" s="44">
        <f t="shared" si="12"/>
        <v>153000</v>
      </c>
      <c r="H205" s="44"/>
      <c r="I205" s="42">
        <f t="shared" si="11"/>
        <v>0.88461538461538458</v>
      </c>
      <c r="J205" s="10"/>
    </row>
    <row r="206" spans="1:11" ht="13" hidden="1" x14ac:dyDescent="0.3">
      <c r="A206" s="45" t="s">
        <v>325</v>
      </c>
      <c r="B206" s="39" t="s">
        <v>326</v>
      </c>
      <c r="C206" s="40"/>
      <c r="D206" s="41">
        <v>0</v>
      </c>
      <c r="E206" s="41">
        <v>11140000</v>
      </c>
      <c r="F206" s="41">
        <v>10404000</v>
      </c>
      <c r="G206" s="44">
        <f t="shared" si="12"/>
        <v>736000</v>
      </c>
      <c r="H206" s="40"/>
      <c r="I206" s="42">
        <f t="shared" si="11"/>
        <v>0.93393177737881505</v>
      </c>
      <c r="J206" s="10"/>
    </row>
    <row r="207" spans="1:11" ht="13" hidden="1" x14ac:dyDescent="0.3">
      <c r="A207" s="39" t="s">
        <v>233</v>
      </c>
      <c r="B207" s="39" t="s">
        <v>234</v>
      </c>
      <c r="C207" s="40"/>
      <c r="D207" s="41">
        <v>0</v>
      </c>
      <c r="E207" s="41">
        <v>0</v>
      </c>
      <c r="F207" s="41">
        <v>0</v>
      </c>
      <c r="G207" s="44">
        <f t="shared" si="12"/>
        <v>0</v>
      </c>
      <c r="H207" s="40"/>
      <c r="I207" s="42">
        <v>0</v>
      </c>
      <c r="J207" s="10"/>
    </row>
    <row r="208" spans="1:11" ht="13" hidden="1" x14ac:dyDescent="0.3">
      <c r="A208" s="39" t="s">
        <v>235</v>
      </c>
      <c r="B208" s="39" t="s">
        <v>236</v>
      </c>
      <c r="C208" s="40"/>
      <c r="D208" s="41">
        <v>30900000</v>
      </c>
      <c r="E208" s="41">
        <v>54383300</v>
      </c>
      <c r="F208" s="41">
        <v>40924900</v>
      </c>
      <c r="G208" s="44">
        <f t="shared" si="12"/>
        <v>13458400</v>
      </c>
      <c r="H208" s="40"/>
      <c r="I208" s="42">
        <f t="shared" si="11"/>
        <v>0.75252697059575269</v>
      </c>
      <c r="J208" s="10"/>
    </row>
    <row r="209" spans="1:10" ht="13" hidden="1" x14ac:dyDescent="0.3">
      <c r="A209" s="39" t="s">
        <v>237</v>
      </c>
      <c r="B209" s="39" t="s">
        <v>238</v>
      </c>
      <c r="C209" s="40"/>
      <c r="D209" s="41">
        <v>13905000</v>
      </c>
      <c r="E209" s="41">
        <v>53863333</v>
      </c>
      <c r="F209" s="41">
        <v>53665380</v>
      </c>
      <c r="G209" s="44">
        <f t="shared" si="12"/>
        <v>197953</v>
      </c>
      <c r="H209" s="40"/>
      <c r="I209" s="42">
        <f t="shared" si="11"/>
        <v>0.99632490250835393</v>
      </c>
      <c r="J209" s="10"/>
    </row>
    <row r="210" spans="1:10" ht="13" hidden="1" x14ac:dyDescent="0.3">
      <c r="A210" s="45" t="s">
        <v>392</v>
      </c>
      <c r="B210" s="39" t="s">
        <v>393</v>
      </c>
      <c r="C210" s="40"/>
      <c r="D210" s="41">
        <v>0</v>
      </c>
      <c r="E210" s="41">
        <v>3968424</v>
      </c>
      <c r="F210" s="41">
        <v>0</v>
      </c>
      <c r="G210" s="44">
        <f t="shared" si="12"/>
        <v>3968424</v>
      </c>
      <c r="H210" s="40"/>
      <c r="I210" s="42">
        <f t="shared" si="11"/>
        <v>0</v>
      </c>
      <c r="J210" s="10"/>
    </row>
    <row r="211" spans="1:10" ht="13" hidden="1" x14ac:dyDescent="0.3">
      <c r="A211" s="33" t="s">
        <v>239</v>
      </c>
      <c r="B211" s="33" t="s">
        <v>240</v>
      </c>
      <c r="C211" s="38"/>
      <c r="D211" s="36">
        <v>10300000</v>
      </c>
      <c r="E211" s="36">
        <f>+E212</f>
        <v>35000</v>
      </c>
      <c r="F211" s="36">
        <f>+F212</f>
        <v>0</v>
      </c>
      <c r="G211" s="43">
        <f t="shared" si="12"/>
        <v>35000</v>
      </c>
      <c r="H211" s="38"/>
      <c r="I211" s="37">
        <f t="shared" si="11"/>
        <v>0</v>
      </c>
      <c r="J211" s="10"/>
    </row>
    <row r="212" spans="1:10" ht="13" hidden="1" x14ac:dyDescent="0.3">
      <c r="A212" s="39" t="s">
        <v>241</v>
      </c>
      <c r="B212" s="39" t="s">
        <v>242</v>
      </c>
      <c r="C212" s="40"/>
      <c r="D212" s="41">
        <v>10300000</v>
      </c>
      <c r="E212" s="41">
        <v>35000</v>
      </c>
      <c r="F212" s="41">
        <v>0</v>
      </c>
      <c r="G212" s="44">
        <f t="shared" si="12"/>
        <v>35000</v>
      </c>
      <c r="H212" s="40"/>
      <c r="I212" s="42">
        <f t="shared" si="11"/>
        <v>0</v>
      </c>
      <c r="J212" s="10"/>
    </row>
    <row r="213" spans="1:10" ht="13" hidden="1" x14ac:dyDescent="0.3">
      <c r="A213" s="33" t="s">
        <v>243</v>
      </c>
      <c r="B213" s="33" t="s">
        <v>244</v>
      </c>
      <c r="C213" s="38"/>
      <c r="D213" s="36">
        <v>15450000</v>
      </c>
      <c r="E213" s="36">
        <f>+E214</f>
        <v>35000000</v>
      </c>
      <c r="F213" s="36">
        <f>+F214</f>
        <v>0</v>
      </c>
      <c r="G213" s="43">
        <f t="shared" si="12"/>
        <v>35000000</v>
      </c>
      <c r="H213" s="38"/>
      <c r="I213" s="37">
        <f t="shared" si="11"/>
        <v>0</v>
      </c>
      <c r="J213" s="10"/>
    </row>
    <row r="214" spans="1:10" ht="13" hidden="1" x14ac:dyDescent="0.3">
      <c r="A214" s="39" t="s">
        <v>245</v>
      </c>
      <c r="B214" s="39" t="s">
        <v>246</v>
      </c>
      <c r="C214" s="40"/>
      <c r="D214" s="41">
        <v>15450000</v>
      </c>
      <c r="E214" s="41">
        <v>35000000</v>
      </c>
      <c r="F214" s="41">
        <v>0</v>
      </c>
      <c r="G214" s="44">
        <f t="shared" si="12"/>
        <v>35000000</v>
      </c>
      <c r="H214" s="40"/>
      <c r="I214" s="42">
        <f t="shared" si="11"/>
        <v>0</v>
      </c>
      <c r="J214" s="10"/>
    </row>
    <row r="215" spans="1:10" ht="13" hidden="1" x14ac:dyDescent="0.3">
      <c r="A215" s="33" t="s">
        <v>247</v>
      </c>
      <c r="B215" s="33" t="s">
        <v>248</v>
      </c>
      <c r="C215" s="38"/>
      <c r="D215" s="36">
        <v>198095000</v>
      </c>
      <c r="E215" s="36">
        <f>+E222+E224+E227+E231+E216+E218</f>
        <v>377394714</v>
      </c>
      <c r="F215" s="36">
        <f>+F222+F224+F227+F231+F216+F218</f>
        <v>312384804</v>
      </c>
      <c r="G215" s="43">
        <f t="shared" si="12"/>
        <v>65009910</v>
      </c>
      <c r="H215" s="38"/>
      <c r="I215" s="37">
        <f t="shared" si="11"/>
        <v>0.82774027407283712</v>
      </c>
      <c r="J215" s="10"/>
    </row>
    <row r="216" spans="1:10" ht="13" hidden="1" x14ac:dyDescent="0.3">
      <c r="A216" s="46" t="s">
        <v>327</v>
      </c>
      <c r="B216" s="33" t="s">
        <v>328</v>
      </c>
      <c r="C216" s="38"/>
      <c r="D216" s="36">
        <v>0</v>
      </c>
      <c r="E216" s="36">
        <f>+E217</f>
        <v>82500000</v>
      </c>
      <c r="F216" s="36">
        <f>+F217</f>
        <v>56999334</v>
      </c>
      <c r="G216" s="43">
        <f t="shared" si="12"/>
        <v>25500666</v>
      </c>
      <c r="H216" s="38"/>
      <c r="I216" s="37">
        <f t="shared" si="11"/>
        <v>0.69090101818181815</v>
      </c>
      <c r="J216" s="10"/>
    </row>
    <row r="217" spans="1:10" ht="13" hidden="1" x14ac:dyDescent="0.3">
      <c r="A217" s="45" t="s">
        <v>329</v>
      </c>
      <c r="B217" s="39" t="s">
        <v>328</v>
      </c>
      <c r="C217" s="40"/>
      <c r="D217" s="41">
        <v>0</v>
      </c>
      <c r="E217" s="41">
        <v>82500000</v>
      </c>
      <c r="F217" s="41">
        <v>56999334</v>
      </c>
      <c r="G217" s="44">
        <f t="shared" si="12"/>
        <v>25500666</v>
      </c>
      <c r="H217" s="40"/>
      <c r="I217" s="42">
        <f t="shared" si="11"/>
        <v>0.69090101818181815</v>
      </c>
      <c r="J217" s="10"/>
    </row>
    <row r="218" spans="1:10" ht="13" hidden="1" x14ac:dyDescent="0.3">
      <c r="A218" s="46" t="s">
        <v>330</v>
      </c>
      <c r="B218" s="33" t="s">
        <v>331</v>
      </c>
      <c r="C218" s="38"/>
      <c r="D218" s="36">
        <v>0</v>
      </c>
      <c r="E218" s="36">
        <f>SUM(E219:E221)</f>
        <v>128694714</v>
      </c>
      <c r="F218" s="36">
        <f>SUM(F219:F221)</f>
        <v>90604638</v>
      </c>
      <c r="G218" s="43">
        <f t="shared" si="12"/>
        <v>38090076</v>
      </c>
      <c r="H218" s="38"/>
      <c r="I218" s="37">
        <f t="shared" si="11"/>
        <v>0.70402765726648264</v>
      </c>
      <c r="J218" s="10"/>
    </row>
    <row r="219" spans="1:10" ht="13" hidden="1" x14ac:dyDescent="0.3">
      <c r="A219" s="45" t="s">
        <v>332</v>
      </c>
      <c r="B219" s="39" t="s">
        <v>331</v>
      </c>
      <c r="C219" s="40"/>
      <c r="D219" s="41">
        <v>0</v>
      </c>
      <c r="E219" s="41">
        <v>102694714</v>
      </c>
      <c r="F219" s="41">
        <v>75271320</v>
      </c>
      <c r="G219" s="44">
        <f t="shared" si="12"/>
        <v>27423394</v>
      </c>
      <c r="H219" s="40"/>
      <c r="I219" s="42">
        <f t="shared" si="11"/>
        <v>0.73296197114877792</v>
      </c>
      <c r="J219" s="10"/>
    </row>
    <row r="220" spans="1:10" ht="13" hidden="1" x14ac:dyDescent="0.3">
      <c r="A220" s="45" t="s">
        <v>436</v>
      </c>
      <c r="B220" s="39" t="s">
        <v>334</v>
      </c>
      <c r="C220" s="40"/>
      <c r="D220" s="41">
        <v>0</v>
      </c>
      <c r="E220" s="41">
        <v>16000000</v>
      </c>
      <c r="F220" s="41">
        <v>14999985</v>
      </c>
      <c r="G220" s="44">
        <f t="shared" si="12"/>
        <v>1000015</v>
      </c>
      <c r="H220" s="40"/>
      <c r="I220" s="42">
        <f t="shared" si="11"/>
        <v>0.93749906250000004</v>
      </c>
      <c r="J220" s="10"/>
    </row>
    <row r="221" spans="1:10" ht="13" hidden="1" x14ac:dyDescent="0.3">
      <c r="A221" s="45" t="s">
        <v>333</v>
      </c>
      <c r="B221" s="39" t="s">
        <v>334</v>
      </c>
      <c r="C221" s="40"/>
      <c r="D221" s="41">
        <v>0</v>
      </c>
      <c r="E221" s="41">
        <v>10000000</v>
      </c>
      <c r="F221" s="41">
        <v>333333</v>
      </c>
      <c r="G221" s="44">
        <f t="shared" si="12"/>
        <v>9666667</v>
      </c>
      <c r="H221" s="40"/>
      <c r="I221" s="42">
        <f t="shared" si="11"/>
        <v>3.3333300000000003E-2</v>
      </c>
      <c r="J221" s="10"/>
    </row>
    <row r="222" spans="1:10" ht="13" hidden="1" x14ac:dyDescent="0.3">
      <c r="A222" s="33" t="s">
        <v>249</v>
      </c>
      <c r="B222" s="33" t="s">
        <v>250</v>
      </c>
      <c r="C222" s="38"/>
      <c r="D222" s="36">
        <v>38000000</v>
      </c>
      <c r="E222" s="36">
        <f>+E223</f>
        <v>25000000</v>
      </c>
      <c r="F222" s="36">
        <f>+F223</f>
        <v>25000000</v>
      </c>
      <c r="G222" s="43">
        <f t="shared" si="12"/>
        <v>0</v>
      </c>
      <c r="H222" s="38"/>
      <c r="I222" s="37">
        <f t="shared" si="11"/>
        <v>1</v>
      </c>
      <c r="J222" s="10"/>
    </row>
    <row r="223" spans="1:10" ht="13" hidden="1" x14ac:dyDescent="0.3">
      <c r="A223" s="39" t="s">
        <v>251</v>
      </c>
      <c r="B223" s="39" t="s">
        <v>252</v>
      </c>
      <c r="C223" s="40"/>
      <c r="D223" s="41">
        <v>38000000</v>
      </c>
      <c r="E223" s="41">
        <v>25000000</v>
      </c>
      <c r="F223" s="41">
        <v>25000000</v>
      </c>
      <c r="G223" s="44">
        <f t="shared" si="12"/>
        <v>0</v>
      </c>
      <c r="H223" s="40"/>
      <c r="I223" s="42">
        <f t="shared" si="11"/>
        <v>1</v>
      </c>
      <c r="J223" s="10"/>
    </row>
    <row r="224" spans="1:10" ht="13" hidden="1" x14ac:dyDescent="0.3">
      <c r="A224" s="33" t="s">
        <v>253</v>
      </c>
      <c r="B224" s="33" t="s">
        <v>254</v>
      </c>
      <c r="C224" s="38"/>
      <c r="D224" s="36">
        <v>82400000</v>
      </c>
      <c r="E224" s="36">
        <f>SUM(E225:E226)</f>
        <v>92400000</v>
      </c>
      <c r="F224" s="36">
        <f>SUM(F225:F226)</f>
        <v>92400000</v>
      </c>
      <c r="G224" s="43">
        <f t="shared" si="12"/>
        <v>0</v>
      </c>
      <c r="H224" s="38"/>
      <c r="I224" s="37">
        <f t="shared" si="11"/>
        <v>1</v>
      </c>
      <c r="J224" s="10"/>
    </row>
    <row r="225" spans="1:10" ht="13" hidden="1" x14ac:dyDescent="0.3">
      <c r="A225" s="39" t="s">
        <v>255</v>
      </c>
      <c r="B225" s="39" t="s">
        <v>256</v>
      </c>
      <c r="C225" s="40"/>
      <c r="D225" s="41">
        <v>82400000</v>
      </c>
      <c r="E225" s="49">
        <v>92400000</v>
      </c>
      <c r="F225" s="49">
        <v>92400000</v>
      </c>
      <c r="G225" s="44">
        <f t="shared" si="12"/>
        <v>0</v>
      </c>
      <c r="H225" s="40"/>
      <c r="I225" s="42">
        <f t="shared" si="11"/>
        <v>1</v>
      </c>
      <c r="J225" s="10"/>
    </row>
    <row r="226" spans="1:10" ht="13" hidden="1" x14ac:dyDescent="0.3">
      <c r="A226" s="45" t="s">
        <v>395</v>
      </c>
      <c r="B226" s="39" t="s">
        <v>394</v>
      </c>
      <c r="C226" s="40"/>
      <c r="D226" s="41">
        <v>0</v>
      </c>
      <c r="E226" s="41">
        <v>0</v>
      </c>
      <c r="F226" s="41">
        <v>0</v>
      </c>
      <c r="G226" s="44">
        <f t="shared" si="12"/>
        <v>0</v>
      </c>
      <c r="H226" s="40"/>
      <c r="I226" s="42">
        <v>0</v>
      </c>
      <c r="J226" s="10"/>
    </row>
    <row r="227" spans="1:10" ht="13" hidden="1" x14ac:dyDescent="0.3">
      <c r="A227" s="33" t="s">
        <v>257</v>
      </c>
      <c r="B227" s="33" t="s">
        <v>258</v>
      </c>
      <c r="C227" s="38"/>
      <c r="D227" s="36">
        <v>71000000</v>
      </c>
      <c r="E227" s="36">
        <f>SUM(E228:E230)</f>
        <v>48800000</v>
      </c>
      <c r="F227" s="36">
        <f>SUM(F228:F230)</f>
        <v>47380832</v>
      </c>
      <c r="G227" s="43">
        <f t="shared" si="12"/>
        <v>1419168</v>
      </c>
      <c r="H227" s="38"/>
      <c r="I227" s="37">
        <f t="shared" si="11"/>
        <v>0.97091868852459018</v>
      </c>
      <c r="J227" s="10"/>
    </row>
    <row r="228" spans="1:10" ht="13" hidden="1" x14ac:dyDescent="0.3">
      <c r="A228" s="45" t="s">
        <v>396</v>
      </c>
      <c r="B228" s="39" t="s">
        <v>398</v>
      </c>
      <c r="C228" s="40"/>
      <c r="D228" s="41">
        <v>0</v>
      </c>
      <c r="E228" s="41">
        <v>0</v>
      </c>
      <c r="F228" s="41">
        <v>0</v>
      </c>
      <c r="G228" s="44">
        <f t="shared" si="12"/>
        <v>0</v>
      </c>
      <c r="H228" s="40"/>
      <c r="I228" s="42">
        <v>0</v>
      </c>
      <c r="J228" s="10"/>
    </row>
    <row r="229" spans="1:10" ht="13" hidden="1" x14ac:dyDescent="0.3">
      <c r="A229" s="45" t="s">
        <v>397</v>
      </c>
      <c r="B229" s="39" t="s">
        <v>399</v>
      </c>
      <c r="C229" s="40"/>
      <c r="D229" s="41">
        <v>0</v>
      </c>
      <c r="E229" s="41">
        <v>0</v>
      </c>
      <c r="F229" s="41">
        <v>0</v>
      </c>
      <c r="G229" s="44">
        <f t="shared" si="12"/>
        <v>0</v>
      </c>
      <c r="H229" s="40"/>
      <c r="I229" s="42">
        <v>0</v>
      </c>
      <c r="J229" s="10"/>
    </row>
    <row r="230" spans="1:10" ht="13" hidden="1" x14ac:dyDescent="0.3">
      <c r="A230" s="39" t="s">
        <v>259</v>
      </c>
      <c r="B230" s="39" t="s">
        <v>260</v>
      </c>
      <c r="C230" s="40"/>
      <c r="D230" s="41">
        <v>71000000</v>
      </c>
      <c r="E230" s="41">
        <v>48800000</v>
      </c>
      <c r="F230" s="41">
        <v>47380832</v>
      </c>
      <c r="G230" s="44">
        <f t="shared" si="12"/>
        <v>1419168</v>
      </c>
      <c r="H230" s="40"/>
      <c r="I230" s="42">
        <f t="shared" si="11"/>
        <v>0.97091868852459018</v>
      </c>
      <c r="J230" s="10"/>
    </row>
    <row r="231" spans="1:10" ht="13" hidden="1" x14ac:dyDescent="0.3">
      <c r="A231" s="33" t="s">
        <v>261</v>
      </c>
      <c r="B231" s="33" t="s">
        <v>262</v>
      </c>
      <c r="C231" s="38"/>
      <c r="D231" s="36">
        <v>6695000</v>
      </c>
      <c r="E231" s="36">
        <f>+E232</f>
        <v>0</v>
      </c>
      <c r="F231" s="36">
        <f>+F232</f>
        <v>0</v>
      </c>
      <c r="G231" s="43">
        <f t="shared" si="12"/>
        <v>0</v>
      </c>
      <c r="H231" s="38"/>
      <c r="I231" s="37">
        <v>0</v>
      </c>
      <c r="J231" s="10"/>
    </row>
    <row r="232" spans="1:10" ht="13" hidden="1" x14ac:dyDescent="0.3">
      <c r="A232" s="39" t="s">
        <v>263</v>
      </c>
      <c r="B232" s="39" t="s">
        <v>264</v>
      </c>
      <c r="C232" s="40"/>
      <c r="D232" s="41">
        <v>6695000</v>
      </c>
      <c r="E232" s="41">
        <v>0</v>
      </c>
      <c r="F232" s="41">
        <v>0</v>
      </c>
      <c r="G232" s="44">
        <f t="shared" si="12"/>
        <v>0</v>
      </c>
      <c r="H232" s="40"/>
      <c r="I232" s="42">
        <v>0</v>
      </c>
      <c r="J232" s="10"/>
    </row>
    <row r="233" spans="1:10" ht="13" hidden="1" x14ac:dyDescent="0.3">
      <c r="A233" s="33" t="s">
        <v>265</v>
      </c>
      <c r="B233" s="33" t="s">
        <v>266</v>
      </c>
      <c r="C233" s="38"/>
      <c r="D233" s="36">
        <v>365354000</v>
      </c>
      <c r="E233" s="36">
        <f>+E234</f>
        <v>172402074</v>
      </c>
      <c r="F233" s="36">
        <f>+F234</f>
        <v>149561533</v>
      </c>
      <c r="G233" s="43">
        <f t="shared" si="12"/>
        <v>22840541</v>
      </c>
      <c r="H233" s="38"/>
      <c r="I233" s="37">
        <f t="shared" si="11"/>
        <v>0.867515857146823</v>
      </c>
      <c r="J233" s="10"/>
    </row>
    <row r="234" spans="1:10" ht="13" hidden="1" x14ac:dyDescent="0.3">
      <c r="A234" s="39" t="s">
        <v>267</v>
      </c>
      <c r="B234" s="39" t="s">
        <v>266</v>
      </c>
      <c r="C234" s="40"/>
      <c r="D234" s="41">
        <v>365354000</v>
      </c>
      <c r="E234" s="41">
        <v>172402074</v>
      </c>
      <c r="F234" s="41">
        <v>149561533</v>
      </c>
      <c r="G234" s="44">
        <f t="shared" si="12"/>
        <v>22840541</v>
      </c>
      <c r="H234" s="40"/>
      <c r="I234" s="42">
        <f t="shared" si="11"/>
        <v>0.867515857146823</v>
      </c>
      <c r="J234" s="10"/>
    </row>
    <row r="235" spans="1:10" ht="13" hidden="1" x14ac:dyDescent="0.3">
      <c r="A235" s="46" t="s">
        <v>335</v>
      </c>
      <c r="B235" s="33" t="s">
        <v>336</v>
      </c>
      <c r="C235" s="38"/>
      <c r="D235" s="36">
        <v>0</v>
      </c>
      <c r="E235" s="36">
        <f>+E236</f>
        <v>375379200</v>
      </c>
      <c r="F235" s="36">
        <f>+F236</f>
        <v>177824640</v>
      </c>
      <c r="G235" s="44">
        <f t="shared" si="12"/>
        <v>197554560</v>
      </c>
      <c r="H235" s="38"/>
      <c r="I235" s="42">
        <f t="shared" si="11"/>
        <v>0.47372001432151806</v>
      </c>
      <c r="J235" s="10"/>
    </row>
    <row r="236" spans="1:10" ht="13" hidden="1" x14ac:dyDescent="0.3">
      <c r="A236" s="45" t="s">
        <v>337</v>
      </c>
      <c r="B236" s="39" t="s">
        <v>336</v>
      </c>
      <c r="C236" s="40"/>
      <c r="D236" s="41">
        <v>0</v>
      </c>
      <c r="E236" s="41">
        <v>375379200</v>
      </c>
      <c r="F236" s="41">
        <v>177824640</v>
      </c>
      <c r="G236" s="44">
        <f t="shared" si="12"/>
        <v>197554560</v>
      </c>
      <c r="H236" s="40"/>
      <c r="I236" s="42">
        <f t="shared" si="11"/>
        <v>0.47372001432151806</v>
      </c>
      <c r="J236" s="10"/>
    </row>
    <row r="237" spans="1:10" ht="13" x14ac:dyDescent="0.3">
      <c r="A237" s="33" t="s">
        <v>268</v>
      </c>
      <c r="B237" s="33" t="s">
        <v>285</v>
      </c>
      <c r="C237" s="38"/>
      <c r="D237" s="36">
        <v>233962500</v>
      </c>
      <c r="E237" s="36">
        <f>+E238</f>
        <v>233962500</v>
      </c>
      <c r="F237" s="36">
        <f>+F238</f>
        <v>0</v>
      </c>
      <c r="G237" s="43">
        <f t="shared" si="12"/>
        <v>233962500</v>
      </c>
      <c r="H237" s="38"/>
      <c r="I237" s="37">
        <f t="shared" si="11"/>
        <v>0</v>
      </c>
      <c r="J237" s="10"/>
    </row>
    <row r="238" spans="1:10" ht="13" x14ac:dyDescent="0.3">
      <c r="A238" s="33" t="s">
        <v>269</v>
      </c>
      <c r="B238" s="33" t="s">
        <v>285</v>
      </c>
      <c r="C238" s="38"/>
      <c r="D238" s="36">
        <v>233962500</v>
      </c>
      <c r="E238" s="36">
        <f>+E239+E250</f>
        <v>233962500</v>
      </c>
      <c r="F238" s="36">
        <f>+F239+F250</f>
        <v>0</v>
      </c>
      <c r="G238" s="43">
        <f t="shared" si="12"/>
        <v>233962500</v>
      </c>
      <c r="H238" s="38"/>
      <c r="I238" s="37">
        <f t="shared" ref="I238:I260" si="13">+F238/E238</f>
        <v>0</v>
      </c>
      <c r="J238" s="10"/>
    </row>
    <row r="239" spans="1:10" ht="13" hidden="1" x14ac:dyDescent="0.3">
      <c r="A239" s="33" t="s">
        <v>270</v>
      </c>
      <c r="B239" s="33" t="s">
        <v>61</v>
      </c>
      <c r="C239" s="38"/>
      <c r="D239" s="36">
        <v>148362500</v>
      </c>
      <c r="E239" s="36">
        <f>SUM(E240:E249)</f>
        <v>148362500</v>
      </c>
      <c r="F239" s="36">
        <f>SUM(F240:F249)</f>
        <v>0</v>
      </c>
      <c r="G239" s="43">
        <f t="shared" si="12"/>
        <v>148362500</v>
      </c>
      <c r="H239" s="38"/>
      <c r="I239" s="37">
        <f t="shared" si="13"/>
        <v>0</v>
      </c>
      <c r="J239" s="10"/>
    </row>
    <row r="240" spans="1:10" ht="13" hidden="1" x14ac:dyDescent="0.3">
      <c r="A240" s="39" t="s">
        <v>271</v>
      </c>
      <c r="B240" s="39" t="s">
        <v>67</v>
      </c>
      <c r="C240" s="40"/>
      <c r="D240" s="41">
        <v>30000000</v>
      </c>
      <c r="E240" s="41">
        <v>30000000</v>
      </c>
      <c r="F240" s="41">
        <v>0</v>
      </c>
      <c r="G240" s="44">
        <f t="shared" si="12"/>
        <v>30000000</v>
      </c>
      <c r="H240" s="40"/>
      <c r="I240" s="42">
        <f t="shared" si="13"/>
        <v>0</v>
      </c>
      <c r="J240" s="10"/>
    </row>
    <row r="241" spans="1:10" ht="13" hidden="1" x14ac:dyDescent="0.3">
      <c r="A241" s="39" t="s">
        <v>272</v>
      </c>
      <c r="B241" s="39" t="s">
        <v>85</v>
      </c>
      <c r="C241" s="40"/>
      <c r="D241" s="41">
        <v>10500000</v>
      </c>
      <c r="E241" s="41">
        <v>10500000</v>
      </c>
      <c r="F241" s="41">
        <v>0</v>
      </c>
      <c r="G241" s="44">
        <f t="shared" si="12"/>
        <v>10500000</v>
      </c>
      <c r="H241" s="40"/>
      <c r="I241" s="42">
        <f t="shared" si="13"/>
        <v>0</v>
      </c>
      <c r="J241" s="10"/>
    </row>
    <row r="242" spans="1:10" ht="13" hidden="1" x14ac:dyDescent="0.3">
      <c r="A242" s="39" t="s">
        <v>273</v>
      </c>
      <c r="B242" s="39" t="s">
        <v>286</v>
      </c>
      <c r="C242" s="40"/>
      <c r="D242" s="41">
        <v>80000000</v>
      </c>
      <c r="E242" s="41">
        <v>80000000</v>
      </c>
      <c r="F242" s="41">
        <v>0</v>
      </c>
      <c r="G242" s="44">
        <f t="shared" si="12"/>
        <v>80000000</v>
      </c>
      <c r="H242" s="40"/>
      <c r="I242" s="42">
        <f t="shared" si="13"/>
        <v>0</v>
      </c>
      <c r="J242" s="10"/>
    </row>
    <row r="243" spans="1:10" ht="13" hidden="1" x14ac:dyDescent="0.3">
      <c r="A243" s="39" t="s">
        <v>274</v>
      </c>
      <c r="B243" s="39" t="s">
        <v>93</v>
      </c>
      <c r="C243" s="40"/>
      <c r="D243" s="41">
        <v>1000000</v>
      </c>
      <c r="E243" s="41">
        <v>1000000</v>
      </c>
      <c r="F243" s="41">
        <v>0</v>
      </c>
      <c r="G243" s="44">
        <f t="shared" si="12"/>
        <v>1000000</v>
      </c>
      <c r="H243" s="40"/>
      <c r="I243" s="42">
        <f t="shared" si="13"/>
        <v>0</v>
      </c>
      <c r="J243" s="10"/>
    </row>
    <row r="244" spans="1:10" ht="13" hidden="1" x14ac:dyDescent="0.3">
      <c r="A244" s="39" t="s">
        <v>275</v>
      </c>
      <c r="B244" s="39" t="s">
        <v>101</v>
      </c>
      <c r="C244" s="40"/>
      <c r="D244" s="41">
        <v>3500000</v>
      </c>
      <c r="E244" s="41">
        <v>3500000</v>
      </c>
      <c r="F244" s="41">
        <v>0</v>
      </c>
      <c r="G244" s="44">
        <f t="shared" si="12"/>
        <v>3500000</v>
      </c>
      <c r="H244" s="40"/>
      <c r="I244" s="42">
        <f t="shared" si="13"/>
        <v>0</v>
      </c>
      <c r="J244" s="10"/>
    </row>
    <row r="245" spans="1:10" ht="13" hidden="1" x14ac:dyDescent="0.3">
      <c r="A245" s="39" t="s">
        <v>276</v>
      </c>
      <c r="B245" s="39" t="s">
        <v>287</v>
      </c>
      <c r="C245" s="40"/>
      <c r="D245" s="41">
        <v>2500000</v>
      </c>
      <c r="E245" s="41">
        <v>2500000</v>
      </c>
      <c r="F245" s="41">
        <v>0</v>
      </c>
      <c r="G245" s="44">
        <f t="shared" si="12"/>
        <v>2500000</v>
      </c>
      <c r="H245" s="40"/>
      <c r="I245" s="42">
        <f t="shared" si="13"/>
        <v>0</v>
      </c>
      <c r="J245" s="10"/>
    </row>
    <row r="246" spans="1:10" ht="13" hidden="1" x14ac:dyDescent="0.3">
      <c r="A246" s="39" t="s">
        <v>277</v>
      </c>
      <c r="B246" s="39" t="s">
        <v>117</v>
      </c>
      <c r="C246" s="40"/>
      <c r="D246" s="41">
        <v>3000000</v>
      </c>
      <c r="E246" s="41">
        <v>3000000</v>
      </c>
      <c r="F246" s="41">
        <v>0</v>
      </c>
      <c r="G246" s="44">
        <f t="shared" si="12"/>
        <v>3000000</v>
      </c>
      <c r="H246" s="40"/>
      <c r="I246" s="42">
        <v>0</v>
      </c>
      <c r="J246" s="10"/>
    </row>
    <row r="247" spans="1:10" ht="13" hidden="1" x14ac:dyDescent="0.3">
      <c r="A247" s="39" t="s">
        <v>278</v>
      </c>
      <c r="B247" s="39" t="s">
        <v>120</v>
      </c>
      <c r="C247" s="40"/>
      <c r="D247" s="41">
        <v>6000000</v>
      </c>
      <c r="E247" s="41">
        <v>6000000</v>
      </c>
      <c r="F247" s="41">
        <v>0</v>
      </c>
      <c r="G247" s="44">
        <f t="shared" si="12"/>
        <v>6000000</v>
      </c>
      <c r="H247" s="40"/>
      <c r="I247" s="42">
        <f t="shared" si="13"/>
        <v>0</v>
      </c>
      <c r="J247" s="10"/>
    </row>
    <row r="248" spans="1:10" ht="13" hidden="1" x14ac:dyDescent="0.3">
      <c r="A248" s="39" t="s">
        <v>279</v>
      </c>
      <c r="B248" s="39" t="s">
        <v>136</v>
      </c>
      <c r="C248" s="40"/>
      <c r="D248" s="41">
        <v>7000000</v>
      </c>
      <c r="E248" s="41">
        <v>7000000</v>
      </c>
      <c r="F248" s="41">
        <v>0</v>
      </c>
      <c r="G248" s="44">
        <f t="shared" si="12"/>
        <v>7000000</v>
      </c>
      <c r="H248" s="40"/>
      <c r="I248" s="42">
        <f t="shared" si="13"/>
        <v>0</v>
      </c>
      <c r="J248" s="10"/>
    </row>
    <row r="249" spans="1:10" ht="13" hidden="1" x14ac:dyDescent="0.3">
      <c r="A249" s="39" t="s">
        <v>280</v>
      </c>
      <c r="B249" s="39" t="s">
        <v>160</v>
      </c>
      <c r="C249" s="40"/>
      <c r="D249" s="41">
        <v>4862500</v>
      </c>
      <c r="E249" s="41">
        <v>4862500</v>
      </c>
      <c r="F249" s="41">
        <v>0</v>
      </c>
      <c r="G249" s="44">
        <f t="shared" si="12"/>
        <v>4862500</v>
      </c>
      <c r="H249" s="40"/>
      <c r="I249" s="42">
        <f t="shared" si="13"/>
        <v>0</v>
      </c>
      <c r="J249" s="10"/>
    </row>
    <row r="250" spans="1:10" ht="13" hidden="1" x14ac:dyDescent="0.3">
      <c r="A250" s="33" t="s">
        <v>281</v>
      </c>
      <c r="B250" s="33" t="s">
        <v>138</v>
      </c>
      <c r="C250" s="38"/>
      <c r="D250" s="36">
        <v>85600000</v>
      </c>
      <c r="E250" s="36">
        <f>SUM(E251:E253)</f>
        <v>85600000</v>
      </c>
      <c r="F250" s="36">
        <f>SUM(F251:F253)</f>
        <v>0</v>
      </c>
      <c r="G250" s="43">
        <f t="shared" si="12"/>
        <v>85600000</v>
      </c>
      <c r="H250" s="38"/>
      <c r="I250" s="37">
        <f t="shared" si="13"/>
        <v>0</v>
      </c>
      <c r="J250" s="10"/>
    </row>
    <row r="251" spans="1:10" ht="13" hidden="1" x14ac:dyDescent="0.3">
      <c r="A251" s="39" t="s">
        <v>282</v>
      </c>
      <c r="B251" s="39" t="s">
        <v>226</v>
      </c>
      <c r="C251" s="40"/>
      <c r="D251" s="41">
        <v>76600000</v>
      </c>
      <c r="E251" s="41">
        <v>76600000</v>
      </c>
      <c r="F251" s="41">
        <v>0</v>
      </c>
      <c r="G251" s="44">
        <f t="shared" si="12"/>
        <v>76600000</v>
      </c>
      <c r="H251" s="40"/>
      <c r="I251" s="42">
        <f t="shared" si="13"/>
        <v>0</v>
      </c>
      <c r="J251" s="10"/>
    </row>
    <row r="252" spans="1:10" ht="13" hidden="1" x14ac:dyDescent="0.3">
      <c r="A252" s="39" t="s">
        <v>283</v>
      </c>
      <c r="B252" s="39" t="s">
        <v>236</v>
      </c>
      <c r="C252" s="40"/>
      <c r="D252" s="41">
        <v>4000000</v>
      </c>
      <c r="E252" s="41">
        <v>4000000</v>
      </c>
      <c r="F252" s="41">
        <v>0</v>
      </c>
      <c r="G252" s="44">
        <f t="shared" si="12"/>
        <v>4000000</v>
      </c>
      <c r="H252" s="40"/>
      <c r="I252" s="42">
        <f t="shared" si="13"/>
        <v>0</v>
      </c>
      <c r="J252" s="10"/>
    </row>
    <row r="253" spans="1:10" ht="13" hidden="1" x14ac:dyDescent="0.3">
      <c r="A253" s="39" t="s">
        <v>284</v>
      </c>
      <c r="B253" s="39" t="s">
        <v>238</v>
      </c>
      <c r="C253" s="40"/>
      <c r="D253" s="41">
        <v>5000000</v>
      </c>
      <c r="E253" s="41">
        <v>5000000</v>
      </c>
      <c r="F253" s="41">
        <v>0</v>
      </c>
      <c r="G253" s="44">
        <f t="shared" si="12"/>
        <v>5000000</v>
      </c>
      <c r="H253" s="40"/>
      <c r="I253" s="42">
        <f t="shared" si="13"/>
        <v>0</v>
      </c>
      <c r="J253" s="10"/>
    </row>
    <row r="254" spans="1:10" ht="13" x14ac:dyDescent="0.3">
      <c r="A254" s="33">
        <v>24</v>
      </c>
      <c r="B254" s="33" t="s">
        <v>288</v>
      </c>
      <c r="C254" s="38"/>
      <c r="D254" s="36">
        <v>3794674185</v>
      </c>
      <c r="E254" s="36">
        <f>+E255+E259</f>
        <v>42100504730</v>
      </c>
      <c r="F254" s="36">
        <f>+F255+F259</f>
        <v>19540301892</v>
      </c>
      <c r="G254" s="43">
        <f t="shared" si="12"/>
        <v>22560202838</v>
      </c>
      <c r="H254" s="38"/>
      <c r="I254" s="37">
        <f t="shared" si="13"/>
        <v>0.46413462302450642</v>
      </c>
      <c r="J254" s="10"/>
    </row>
    <row r="255" spans="1:10" ht="13" x14ac:dyDescent="0.3">
      <c r="A255" s="33">
        <v>2402</v>
      </c>
      <c r="B255" s="33" t="s">
        <v>27</v>
      </c>
      <c r="C255" s="38"/>
      <c r="D255" s="36">
        <v>3794674185</v>
      </c>
      <c r="E255" s="36">
        <f t="shared" ref="E255:F257" si="14">+E256</f>
        <v>10211045045</v>
      </c>
      <c r="F255" s="36">
        <f t="shared" si="14"/>
        <v>6631146814</v>
      </c>
      <c r="G255" s="43">
        <f t="shared" si="12"/>
        <v>3579898231</v>
      </c>
      <c r="H255" s="38"/>
      <c r="I255" s="37">
        <f t="shared" si="13"/>
        <v>0.64940922156121972</v>
      </c>
      <c r="J255" s="10"/>
    </row>
    <row r="256" spans="1:10" ht="13" x14ac:dyDescent="0.3">
      <c r="A256" s="33">
        <v>240201</v>
      </c>
      <c r="B256" s="33" t="s">
        <v>29</v>
      </c>
      <c r="C256" s="38"/>
      <c r="D256" s="36">
        <v>1964973052</v>
      </c>
      <c r="E256" s="36">
        <f t="shared" si="14"/>
        <v>10211045045</v>
      </c>
      <c r="F256" s="36">
        <f t="shared" si="14"/>
        <v>6631146814</v>
      </c>
      <c r="G256" s="43">
        <f t="shared" si="12"/>
        <v>3579898231</v>
      </c>
      <c r="H256" s="38"/>
      <c r="I256" s="37">
        <f t="shared" si="13"/>
        <v>0.64940922156121972</v>
      </c>
      <c r="J256" s="10"/>
    </row>
    <row r="257" spans="1:10" ht="13" hidden="1" x14ac:dyDescent="0.3">
      <c r="A257" s="33">
        <v>24020101</v>
      </c>
      <c r="B257" s="33" t="s">
        <v>31</v>
      </c>
      <c r="C257" s="38"/>
      <c r="D257" s="36">
        <v>1964973052</v>
      </c>
      <c r="E257" s="36">
        <f t="shared" si="14"/>
        <v>10211045045</v>
      </c>
      <c r="F257" s="36">
        <f t="shared" si="14"/>
        <v>6631146814</v>
      </c>
      <c r="G257" s="43">
        <f t="shared" si="12"/>
        <v>3579898231</v>
      </c>
      <c r="H257" s="38"/>
      <c r="I257" s="37">
        <f t="shared" si="13"/>
        <v>0.64940922156121972</v>
      </c>
      <c r="J257" s="10"/>
    </row>
    <row r="258" spans="1:10" ht="13" hidden="1" x14ac:dyDescent="0.3">
      <c r="A258" s="39">
        <v>2402010101</v>
      </c>
      <c r="B258" s="39" t="s">
        <v>33</v>
      </c>
      <c r="C258" s="40"/>
      <c r="D258" s="41">
        <v>1964973052</v>
      </c>
      <c r="E258" s="41">
        <v>10211045045</v>
      </c>
      <c r="F258" s="41">
        <v>6631146814</v>
      </c>
      <c r="G258" s="44">
        <f t="shared" si="12"/>
        <v>3579898231</v>
      </c>
      <c r="H258" s="40"/>
      <c r="I258" s="42">
        <f t="shared" si="13"/>
        <v>0.64940922156121972</v>
      </c>
      <c r="J258" s="10"/>
    </row>
    <row r="259" spans="1:10" ht="13" x14ac:dyDescent="0.3">
      <c r="A259" s="33">
        <v>240202</v>
      </c>
      <c r="B259" s="33" t="s">
        <v>59</v>
      </c>
      <c r="C259" s="38"/>
      <c r="D259" s="36">
        <v>1829701133</v>
      </c>
      <c r="E259" s="36">
        <f>+E260</f>
        <v>31889459685</v>
      </c>
      <c r="F259" s="36">
        <f>+F260</f>
        <v>12909155078</v>
      </c>
      <c r="G259" s="43">
        <f t="shared" si="12"/>
        <v>18980304607</v>
      </c>
      <c r="H259" s="38"/>
      <c r="I259" s="37">
        <f t="shared" si="13"/>
        <v>0.40480946386407862</v>
      </c>
      <c r="J259" s="10"/>
    </row>
    <row r="260" spans="1:10" ht="13" hidden="1" x14ac:dyDescent="0.3">
      <c r="A260" s="39">
        <v>24020202</v>
      </c>
      <c r="B260" s="39" t="s">
        <v>138</v>
      </c>
      <c r="C260" s="40"/>
      <c r="D260" s="41">
        <v>1829701133</v>
      </c>
      <c r="E260" s="41">
        <v>31889459685</v>
      </c>
      <c r="F260" s="41">
        <v>12909155078</v>
      </c>
      <c r="G260" s="44">
        <f t="shared" si="12"/>
        <v>18980304607</v>
      </c>
      <c r="H260" s="40"/>
      <c r="I260" s="42">
        <f t="shared" si="13"/>
        <v>0.40480946386407862</v>
      </c>
      <c r="J260" s="10"/>
    </row>
    <row r="261" spans="1:10" ht="10.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0"/>
    </row>
    <row r="262" spans="1:10" ht="12.75" customHeight="1" x14ac:dyDescent="0.25">
      <c r="A262" s="11" t="s">
        <v>21</v>
      </c>
      <c r="B262" s="12" t="s">
        <v>22</v>
      </c>
      <c r="C262" s="13"/>
      <c r="D262" s="11"/>
      <c r="E262" s="11"/>
      <c r="F262" s="11"/>
      <c r="G262" s="11"/>
      <c r="H262" s="11"/>
      <c r="I262" s="11"/>
      <c r="J262" s="10"/>
    </row>
    <row r="263" spans="1:10" ht="12.5" x14ac:dyDescent="0.25">
      <c r="A263" s="11"/>
      <c r="B263" s="11" t="s">
        <v>23</v>
      </c>
      <c r="C263" s="13"/>
      <c r="D263" s="11"/>
      <c r="E263" s="11"/>
      <c r="F263" s="11"/>
      <c r="G263" s="11"/>
      <c r="H263" s="11"/>
      <c r="I263" s="11"/>
      <c r="J263" s="10"/>
    </row>
    <row r="264" spans="1:10" ht="12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0"/>
    </row>
    <row r="265" spans="1:10" ht="39" customHeight="1" x14ac:dyDescent="0.25">
      <c r="A265" s="55" t="s">
        <v>24</v>
      </c>
      <c r="B265" s="56"/>
      <c r="C265" s="56"/>
      <c r="D265" s="56"/>
      <c r="E265" s="56"/>
      <c r="F265" s="56"/>
      <c r="G265" s="56"/>
      <c r="H265" s="56"/>
      <c r="I265" s="56"/>
      <c r="J265" s="10"/>
    </row>
    <row r="266" spans="1:10" ht="12.75" customHeight="1" x14ac:dyDescent="0.25">
      <c r="J266" s="10"/>
    </row>
    <row r="267" spans="1:10" ht="12.75" customHeight="1" x14ac:dyDescent="0.25">
      <c r="J267" s="10"/>
    </row>
    <row r="268" spans="1:10" ht="12.75" customHeight="1" x14ac:dyDescent="0.25">
      <c r="J268" s="10"/>
    </row>
    <row r="269" spans="1:10" ht="12.75" customHeight="1" x14ac:dyDescent="0.25">
      <c r="J269" s="10"/>
    </row>
    <row r="270" spans="1:10" ht="12.75" customHeight="1" x14ac:dyDescent="0.25">
      <c r="J270" s="10"/>
    </row>
    <row r="271" spans="1:10" ht="12.75" customHeight="1" x14ac:dyDescent="0.25">
      <c r="J271" s="10"/>
    </row>
    <row r="272" spans="1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</sheetData>
  <mergeCells count="10">
    <mergeCell ref="A8:A9"/>
    <mergeCell ref="B8:C9"/>
    <mergeCell ref="G8:H9"/>
    <mergeCell ref="A265:I265"/>
    <mergeCell ref="A1:A3"/>
    <mergeCell ref="B1:G1"/>
    <mergeCell ref="I1:J3"/>
    <mergeCell ref="B2:G2"/>
    <mergeCell ref="B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38"/>
  <sheetViews>
    <sheetView tabSelected="1" workbookViewId="0">
      <selection activeCell="B15" sqref="B15"/>
    </sheetView>
  </sheetViews>
  <sheetFormatPr baseColWidth="10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7"/>
      <c r="B1" s="59" t="s">
        <v>0</v>
      </c>
      <c r="C1" s="60"/>
      <c r="D1" s="60"/>
      <c r="E1" s="60"/>
      <c r="F1" s="60"/>
      <c r="G1" s="60"/>
      <c r="I1" s="61"/>
      <c r="J1" s="6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8"/>
      <c r="B2" s="59" t="s">
        <v>1</v>
      </c>
      <c r="C2" s="60"/>
      <c r="D2" s="60"/>
      <c r="E2" s="60"/>
      <c r="F2" s="60"/>
      <c r="G2" s="60"/>
      <c r="I2" s="63"/>
      <c r="J2" s="6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8"/>
      <c r="B3" s="67" t="s">
        <v>2</v>
      </c>
      <c r="C3" s="58"/>
      <c r="D3" s="58"/>
      <c r="E3" s="58"/>
      <c r="F3" s="58"/>
      <c r="G3" s="58"/>
      <c r="I3" s="65"/>
      <c r="J3" s="6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8" t="s">
        <v>6</v>
      </c>
      <c r="F4" s="69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3" t="s">
        <v>470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2" t="s">
        <v>11</v>
      </c>
      <c r="B8" s="53" t="s">
        <v>12</v>
      </c>
      <c r="C8" s="53"/>
      <c r="D8" s="17" t="s">
        <v>13</v>
      </c>
      <c r="E8" s="17" t="s">
        <v>13</v>
      </c>
      <c r="F8" s="17" t="s">
        <v>14</v>
      </c>
      <c r="G8" s="54" t="s">
        <v>15</v>
      </c>
      <c r="H8" s="54"/>
      <c r="I8" s="17" t="s">
        <v>16</v>
      </c>
      <c r="J8" s="10"/>
    </row>
    <row r="9" spans="1:26" ht="12.75" customHeight="1" x14ac:dyDescent="0.25">
      <c r="A9" s="52"/>
      <c r="B9" s="53"/>
      <c r="C9" s="53"/>
      <c r="D9" s="17" t="s">
        <v>17</v>
      </c>
      <c r="E9" s="17" t="s">
        <v>18</v>
      </c>
      <c r="F9" s="17" t="s">
        <v>19</v>
      </c>
      <c r="G9" s="54"/>
      <c r="H9" s="54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v>13160847446.18</v>
      </c>
      <c r="E10" s="36">
        <f>+E11+E237+E254</f>
        <v>61654211493</v>
      </c>
      <c r="F10" s="36">
        <f>+F11+F237+F254</f>
        <v>35809312818</v>
      </c>
      <c r="G10" s="36">
        <f>+E10-F10</f>
        <v>25844898675</v>
      </c>
      <c r="H10" s="35"/>
      <c r="I10" s="37">
        <f>+F10/E10</f>
        <v>0.58080886854040237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19319744263</v>
      </c>
      <c r="F11" s="36">
        <f>+F12+F29</f>
        <v>16269010926</v>
      </c>
      <c r="G11" s="36">
        <f t="shared" ref="G11:G28" si="0">+E11-F11</f>
        <v>3050733337</v>
      </c>
      <c r="H11" s="38"/>
      <c r="I11" s="37">
        <f t="shared" ref="I11:I115" si="1">+F11/E11</f>
        <v>0.84209245756722673</v>
      </c>
      <c r="J11" s="10"/>
      <c r="K11" s="48">
        <f>+F11-16269010926</f>
        <v>0</v>
      </c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84016823</v>
      </c>
      <c r="F12" s="36">
        <f>+F13</f>
        <v>70911565</v>
      </c>
      <c r="G12" s="36">
        <f t="shared" si="0"/>
        <v>13105258</v>
      </c>
      <c r="H12" s="38"/>
      <c r="I12" s="37">
        <f t="shared" si="1"/>
        <v>0.84401626326670309</v>
      </c>
      <c r="J12" s="10"/>
    </row>
    <row r="13" spans="1:26" ht="13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84016823</v>
      </c>
      <c r="F13" s="36">
        <f>+F14+F15+F19</f>
        <v>70911565</v>
      </c>
      <c r="G13" s="36">
        <f t="shared" si="0"/>
        <v>13105258</v>
      </c>
      <c r="H13" s="38"/>
      <c r="I13" s="37">
        <f t="shared" si="1"/>
        <v>0.84401626326670309</v>
      </c>
      <c r="J13" s="10"/>
    </row>
    <row r="14" spans="1:26" ht="13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>
        <v>0</v>
      </c>
      <c r="J15" s="10"/>
    </row>
    <row r="16" spans="1:26" ht="13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>
        <v>0</v>
      </c>
      <c r="J16" s="10"/>
    </row>
    <row r="17" spans="1:11" ht="13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>
        <v>0</v>
      </c>
      <c r="J17" s="10"/>
    </row>
    <row r="18" spans="1:11" ht="13" x14ac:dyDescent="0.3">
      <c r="A18" s="39" t="s">
        <v>40</v>
      </c>
      <c r="B18" s="39" t="s">
        <v>41</v>
      </c>
      <c r="C18" s="40"/>
      <c r="D18" s="41">
        <v>10918000</v>
      </c>
      <c r="E18" s="41">
        <v>0</v>
      </c>
      <c r="F18" s="41"/>
      <c r="G18" s="41">
        <f t="shared" si="0"/>
        <v>0</v>
      </c>
      <c r="H18" s="40"/>
      <c r="I18" s="42">
        <v>0</v>
      </c>
      <c r="J18" s="10"/>
    </row>
    <row r="19" spans="1:11" ht="13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84016823</v>
      </c>
      <c r="F19" s="36">
        <f>+F20+F23+F27+F25</f>
        <v>70911565</v>
      </c>
      <c r="G19" s="36">
        <f>+E19-F19</f>
        <v>13105258</v>
      </c>
      <c r="H19" s="38"/>
      <c r="I19" s="37">
        <f t="shared" si="1"/>
        <v>0.84401626326670309</v>
      </c>
      <c r="J19" s="10"/>
    </row>
    <row r="20" spans="1:11" ht="13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28040092</v>
      </c>
      <c r="F20" s="36">
        <f>SUM(F21:F22)</f>
        <v>19770680</v>
      </c>
      <c r="G20" s="36">
        <f>+E20-F20</f>
        <v>8269412</v>
      </c>
      <c r="H20" s="38"/>
      <c r="I20" s="37">
        <f t="shared" si="1"/>
        <v>0.7050861316717506</v>
      </c>
      <c r="J20" s="10"/>
    </row>
    <row r="21" spans="1:11" ht="13" x14ac:dyDescent="0.3">
      <c r="A21" s="45" t="s">
        <v>414</v>
      </c>
      <c r="B21" s="39" t="s">
        <v>415</v>
      </c>
      <c r="C21" s="40"/>
      <c r="D21" s="41">
        <v>0</v>
      </c>
      <c r="E21" s="41">
        <v>6000000</v>
      </c>
      <c r="F21" s="41">
        <v>6000000</v>
      </c>
      <c r="G21" s="41">
        <f t="shared" si="0"/>
        <v>0</v>
      </c>
      <c r="H21" s="40"/>
      <c r="I21" s="42">
        <f t="shared" si="1"/>
        <v>1</v>
      </c>
      <c r="J21" s="10"/>
    </row>
    <row r="22" spans="1:11" ht="13" x14ac:dyDescent="0.3">
      <c r="A22" s="39" t="s">
        <v>48</v>
      </c>
      <c r="B22" s="39" t="s">
        <v>49</v>
      </c>
      <c r="C22" s="40"/>
      <c r="D22" s="41">
        <v>10300000</v>
      </c>
      <c r="E22" s="41">
        <v>22040092</v>
      </c>
      <c r="F22" s="41">
        <v>13770680</v>
      </c>
      <c r="G22" s="41">
        <f t="shared" si="0"/>
        <v>8269412</v>
      </c>
      <c r="H22" s="40"/>
      <c r="I22" s="42">
        <f t="shared" si="1"/>
        <v>0.62480138467661572</v>
      </c>
      <c r="J22" s="10"/>
    </row>
    <row r="23" spans="1:11" ht="13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43455501</v>
      </c>
      <c r="G23" s="36">
        <f>SUM(G24:G24)</f>
        <v>1463499</v>
      </c>
      <c r="H23" s="38"/>
      <c r="I23" s="37">
        <f t="shared" si="1"/>
        <v>0.96741915447806048</v>
      </c>
      <c r="J23" s="10"/>
    </row>
    <row r="24" spans="1:11" ht="13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>
        <v>43455501</v>
      </c>
      <c r="G24" s="41">
        <f t="shared" si="0"/>
        <v>1463499</v>
      </c>
      <c r="H24" s="40"/>
      <c r="I24" s="42">
        <f>+F24/E24</f>
        <v>0.96741915447806048</v>
      </c>
      <c r="J24" s="10"/>
    </row>
    <row r="25" spans="1:11" ht="13" x14ac:dyDescent="0.3">
      <c r="A25" s="46" t="s">
        <v>400</v>
      </c>
      <c r="B25" s="39" t="s">
        <v>127</v>
      </c>
      <c r="C25" s="40"/>
      <c r="D25" s="36">
        <v>0</v>
      </c>
      <c r="E25" s="36">
        <f>+E26</f>
        <v>9669231</v>
      </c>
      <c r="F25" s="36">
        <f t="shared" ref="F25:G25" si="4">+F26</f>
        <v>7685384</v>
      </c>
      <c r="G25" s="36">
        <f t="shared" si="4"/>
        <v>1983847</v>
      </c>
      <c r="H25" s="40"/>
      <c r="I25" s="37">
        <f t="shared" ref="I25:I26" si="5">+F25/E25</f>
        <v>0.79482887522285894</v>
      </c>
      <c r="J25" s="10"/>
    </row>
    <row r="26" spans="1:11" ht="13" x14ac:dyDescent="0.3">
      <c r="A26" s="45" t="s">
        <v>401</v>
      </c>
      <c r="B26" s="39" t="s">
        <v>402</v>
      </c>
      <c r="C26" s="40"/>
      <c r="D26" s="41">
        <v>0</v>
      </c>
      <c r="E26" s="41">
        <v>9669231</v>
      </c>
      <c r="F26" s="41">
        <v>7685384</v>
      </c>
      <c r="G26" s="41">
        <f t="shared" si="0"/>
        <v>1983847</v>
      </c>
      <c r="H26" s="40"/>
      <c r="I26" s="42">
        <f t="shared" si="5"/>
        <v>0.79482887522285894</v>
      </c>
      <c r="J26" s="10"/>
    </row>
    <row r="27" spans="1:11" ht="13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1388500</v>
      </c>
      <c r="F27" s="36">
        <f>+F28</f>
        <v>0</v>
      </c>
      <c r="G27" s="36">
        <f>+G28</f>
        <v>1388500</v>
      </c>
      <c r="H27" s="38"/>
      <c r="I27" s="37">
        <f t="shared" si="1"/>
        <v>0</v>
      </c>
      <c r="J27" s="10"/>
    </row>
    <row r="28" spans="1:11" ht="13" x14ac:dyDescent="0.3">
      <c r="A28" s="39" t="s">
        <v>56</v>
      </c>
      <c r="B28" s="39" t="s">
        <v>57</v>
      </c>
      <c r="C28" s="40"/>
      <c r="D28" s="41">
        <v>5304500</v>
      </c>
      <c r="E28" s="41">
        <v>1388500</v>
      </c>
      <c r="F28" s="41">
        <v>0</v>
      </c>
      <c r="G28" s="41">
        <f t="shared" si="0"/>
        <v>1388500</v>
      </c>
      <c r="H28" s="40"/>
      <c r="I28" s="42">
        <f t="shared" si="1"/>
        <v>0</v>
      </c>
      <c r="J28" s="10"/>
    </row>
    <row r="29" spans="1:11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f>+E30+E115</f>
        <v>19235727440</v>
      </c>
      <c r="F29" s="36">
        <f>+F30+F115</f>
        <v>16198099361</v>
      </c>
      <c r="G29" s="43">
        <f t="shared" ref="G29:G119" si="6">+E29-F29</f>
        <v>3037628079</v>
      </c>
      <c r="H29" s="38"/>
      <c r="I29" s="37">
        <f t="shared" si="1"/>
        <v>0.84208405486743576</v>
      </c>
      <c r="J29" s="10"/>
    </row>
    <row r="30" spans="1:11" ht="13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+E31+E34+E42+E82</f>
        <v>1091749696</v>
      </c>
      <c r="F30" s="36">
        <f>+F31+F34+F42+F82</f>
        <v>510286036</v>
      </c>
      <c r="G30" s="43">
        <f t="shared" si="6"/>
        <v>581463660</v>
      </c>
      <c r="H30" s="38"/>
      <c r="I30" s="37">
        <f t="shared" si="1"/>
        <v>0.46740204084288567</v>
      </c>
      <c r="J30" s="10"/>
      <c r="K30" s="48">
        <f>+E30-1091749696</f>
        <v>0</v>
      </c>
    </row>
    <row r="31" spans="1:11" ht="13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1108696</v>
      </c>
      <c r="G31" s="43">
        <f t="shared" si="6"/>
        <v>6929</v>
      </c>
      <c r="H31" s="38"/>
      <c r="I31" s="37">
        <v>0</v>
      </c>
      <c r="J31" s="10"/>
    </row>
    <row r="32" spans="1:11" ht="13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6"/>
        <v>6929</v>
      </c>
      <c r="H32" s="38"/>
      <c r="I32" s="37">
        <v>0</v>
      </c>
      <c r="J32" s="10"/>
    </row>
    <row r="33" spans="1:12" ht="13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1108696</v>
      </c>
      <c r="G33" s="44">
        <f t="shared" si="6"/>
        <v>6929</v>
      </c>
      <c r="H33" s="40"/>
      <c r="I33" s="42">
        <v>0</v>
      </c>
      <c r="J33" s="10"/>
    </row>
    <row r="34" spans="1:12" ht="13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198622964</v>
      </c>
      <c r="F34" s="36">
        <f t="shared" ref="F34" si="7">+F39+F35</f>
        <v>16522480</v>
      </c>
      <c r="G34" s="36">
        <f>+G39+G35</f>
        <v>182100484</v>
      </c>
      <c r="H34" s="38"/>
      <c r="I34" s="37">
        <f>+F34/E34</f>
        <v>8.3185144694548005E-2</v>
      </c>
      <c r="J34" s="10"/>
    </row>
    <row r="35" spans="1:12" ht="13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11311000</v>
      </c>
      <c r="F35" s="36">
        <f t="shared" ref="F35:G35" si="8">SUM(F36:F38)</f>
        <v>11311000</v>
      </c>
      <c r="G35" s="36">
        <f t="shared" si="8"/>
        <v>0</v>
      </c>
      <c r="H35" s="38"/>
      <c r="I35" s="37">
        <f t="shared" si="1"/>
        <v>1</v>
      </c>
      <c r="J35" s="10"/>
    </row>
    <row r="36" spans="1:12" ht="13" x14ac:dyDescent="0.3">
      <c r="A36" s="45" t="s">
        <v>343</v>
      </c>
      <c r="B36" s="39" t="s">
        <v>344</v>
      </c>
      <c r="C36" s="40"/>
      <c r="D36" s="41">
        <v>0</v>
      </c>
      <c r="E36" s="41">
        <v>1607500</v>
      </c>
      <c r="F36" s="41">
        <v>1607500</v>
      </c>
      <c r="G36" s="44">
        <f t="shared" si="6"/>
        <v>0</v>
      </c>
      <c r="H36" s="40"/>
      <c r="I36" s="42">
        <v>0</v>
      </c>
      <c r="J36" s="10"/>
    </row>
    <row r="37" spans="1:12" ht="13" x14ac:dyDescent="0.3">
      <c r="A37" s="45" t="s">
        <v>345</v>
      </c>
      <c r="B37" s="39" t="s">
        <v>346</v>
      </c>
      <c r="C37" s="40"/>
      <c r="D37" s="41">
        <v>0</v>
      </c>
      <c r="E37" s="41">
        <v>6377000</v>
      </c>
      <c r="F37" s="41">
        <v>6377000</v>
      </c>
      <c r="G37" s="44">
        <f t="shared" si="6"/>
        <v>0</v>
      </c>
      <c r="H37" s="40"/>
      <c r="I37" s="42">
        <v>0</v>
      </c>
      <c r="J37" s="10"/>
    </row>
    <row r="38" spans="1:12" ht="13" x14ac:dyDescent="0.3">
      <c r="A38" s="45" t="s">
        <v>347</v>
      </c>
      <c r="B38" s="39" t="s">
        <v>348</v>
      </c>
      <c r="C38" s="40"/>
      <c r="D38" s="41">
        <v>0</v>
      </c>
      <c r="E38" s="41">
        <v>3326500</v>
      </c>
      <c r="F38" s="41">
        <v>3326500</v>
      </c>
      <c r="G38" s="44">
        <f t="shared" si="6"/>
        <v>0</v>
      </c>
      <c r="H38" s="40"/>
      <c r="I38" s="42">
        <v>0</v>
      </c>
      <c r="J38" s="10"/>
    </row>
    <row r="39" spans="1:12" ht="13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187311964</v>
      </c>
      <c r="F39" s="36">
        <f>SUM(F40:F41)</f>
        <v>5211480</v>
      </c>
      <c r="G39" s="43">
        <f t="shared" si="6"/>
        <v>182100484</v>
      </c>
      <c r="H39" s="38"/>
      <c r="I39" s="37">
        <f t="shared" si="1"/>
        <v>2.7822461997141838E-2</v>
      </c>
      <c r="J39" s="10"/>
    </row>
    <row r="40" spans="1:12" ht="13" x14ac:dyDescent="0.3">
      <c r="A40" s="39" t="s">
        <v>72</v>
      </c>
      <c r="B40" s="39" t="s">
        <v>71</v>
      </c>
      <c r="C40" s="40"/>
      <c r="D40" s="41">
        <v>53045000</v>
      </c>
      <c r="E40" s="41">
        <v>187311964</v>
      </c>
      <c r="F40" s="41">
        <v>5211480</v>
      </c>
      <c r="G40" s="44">
        <f t="shared" si="6"/>
        <v>182100484</v>
      </c>
      <c r="H40" s="40"/>
      <c r="I40" s="42">
        <f t="shared" si="1"/>
        <v>2.7822461997141838E-2</v>
      </c>
      <c r="J40" s="10"/>
    </row>
    <row r="41" spans="1:12" ht="13" x14ac:dyDescent="0.3">
      <c r="A41" s="39" t="s">
        <v>72</v>
      </c>
      <c r="B41" s="39" t="s">
        <v>73</v>
      </c>
      <c r="C41" s="40"/>
      <c r="D41" s="41">
        <v>15913500</v>
      </c>
      <c r="E41" s="41">
        <v>0</v>
      </c>
      <c r="F41" s="41">
        <v>0</v>
      </c>
      <c r="G41" s="44">
        <f t="shared" si="6"/>
        <v>0</v>
      </c>
      <c r="H41" s="40"/>
      <c r="I41" s="42">
        <v>0</v>
      </c>
      <c r="J41" s="10"/>
      <c r="L41" s="48"/>
    </row>
    <row r="42" spans="1:12" ht="13" x14ac:dyDescent="0.3">
      <c r="A42" s="33" t="s">
        <v>74</v>
      </c>
      <c r="B42" s="33" t="s">
        <v>75</v>
      </c>
      <c r="C42" s="38"/>
      <c r="D42" s="36">
        <v>303302000</v>
      </c>
      <c r="E42" s="36">
        <f>+E45+E50+E54+E59+E65+E72+E79+E43</f>
        <v>411786733</v>
      </c>
      <c r="F42" s="36">
        <f>+F45+F50+F54+F59+F65+F72+F79+F43</f>
        <v>214158562</v>
      </c>
      <c r="G42" s="43">
        <f>+E42-F42</f>
        <v>197628171</v>
      </c>
      <c r="H42" s="38"/>
      <c r="I42" s="37">
        <f t="shared" si="1"/>
        <v>0.52007154392708421</v>
      </c>
      <c r="J42" s="10"/>
    </row>
    <row r="43" spans="1:12" ht="13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2764450</v>
      </c>
      <c r="F43" s="36">
        <f>+F44</f>
        <v>2764450</v>
      </c>
      <c r="G43" s="43">
        <f>+G44</f>
        <v>0</v>
      </c>
      <c r="H43" s="38"/>
      <c r="I43" s="37">
        <f t="shared" si="1"/>
        <v>1</v>
      </c>
      <c r="J43" s="10"/>
    </row>
    <row r="44" spans="1:12" ht="13" x14ac:dyDescent="0.3">
      <c r="A44" s="45" t="s">
        <v>350</v>
      </c>
      <c r="B44" s="39" t="s">
        <v>351</v>
      </c>
      <c r="C44" s="38"/>
      <c r="D44" s="41">
        <v>0</v>
      </c>
      <c r="E44" s="41">
        <v>2764450</v>
      </c>
      <c r="F44" s="41">
        <v>2764450</v>
      </c>
      <c r="G44" s="44">
        <f t="shared" si="6"/>
        <v>0</v>
      </c>
      <c r="H44" s="40"/>
      <c r="I44" s="42">
        <f t="shared" si="1"/>
        <v>1</v>
      </c>
      <c r="J44" s="10"/>
    </row>
    <row r="45" spans="1:12" ht="13" x14ac:dyDescent="0.3">
      <c r="A45" s="33" t="s">
        <v>76</v>
      </c>
      <c r="B45" s="33" t="s">
        <v>77</v>
      </c>
      <c r="C45" s="38"/>
      <c r="D45" s="36">
        <v>36800000</v>
      </c>
      <c r="E45" s="36">
        <f>SUM(E46:E49)</f>
        <v>93918000</v>
      </c>
      <c r="F45" s="36">
        <f>SUM(F46:F49)</f>
        <v>48088160</v>
      </c>
      <c r="G45" s="43">
        <f>+E45-F45</f>
        <v>45829840</v>
      </c>
      <c r="H45" s="38"/>
      <c r="I45" s="37">
        <f t="shared" si="1"/>
        <v>0.51202282842479607</v>
      </c>
      <c r="J45" s="10"/>
    </row>
    <row r="46" spans="1:12" ht="13" x14ac:dyDescent="0.3">
      <c r="A46" s="39" t="s">
        <v>78</v>
      </c>
      <c r="B46" s="39" t="s">
        <v>79</v>
      </c>
      <c r="C46" s="40"/>
      <c r="D46" s="41">
        <v>30900000</v>
      </c>
      <c r="E46" s="41">
        <v>81662000</v>
      </c>
      <c r="F46" s="41">
        <v>45232874</v>
      </c>
      <c r="G46" s="44">
        <f t="shared" si="6"/>
        <v>36429126</v>
      </c>
      <c r="H46" s="40"/>
      <c r="I46" s="42">
        <f t="shared" si="1"/>
        <v>0.55390357816365021</v>
      </c>
      <c r="J46" s="10"/>
    </row>
    <row r="47" spans="1:12" ht="13" x14ac:dyDescent="0.3">
      <c r="A47" s="45" t="s">
        <v>416</v>
      </c>
      <c r="B47" s="39" t="s">
        <v>417</v>
      </c>
      <c r="C47" s="40"/>
      <c r="D47" s="41">
        <v>0</v>
      </c>
      <c r="E47" s="41">
        <v>5000000</v>
      </c>
      <c r="F47" s="41">
        <v>0</v>
      </c>
      <c r="G47" s="44">
        <f t="shared" si="6"/>
        <v>5000000</v>
      </c>
      <c r="H47" s="40"/>
      <c r="I47" s="42">
        <f t="shared" si="1"/>
        <v>0</v>
      </c>
      <c r="J47" s="10"/>
    </row>
    <row r="48" spans="1:12" ht="13" x14ac:dyDescent="0.3">
      <c r="A48" s="39" t="s">
        <v>80</v>
      </c>
      <c r="B48" s="39" t="s">
        <v>81</v>
      </c>
      <c r="C48" s="40"/>
      <c r="D48" s="41">
        <v>5900000</v>
      </c>
      <c r="E48" s="41">
        <v>4400000</v>
      </c>
      <c r="F48" s="41">
        <v>0</v>
      </c>
      <c r="G48" s="44">
        <f t="shared" si="6"/>
        <v>4400000</v>
      </c>
      <c r="H48" s="40"/>
      <c r="I48" s="42">
        <f t="shared" si="1"/>
        <v>0</v>
      </c>
      <c r="J48" s="10"/>
    </row>
    <row r="49" spans="1:10" ht="13" x14ac:dyDescent="0.3">
      <c r="A49" s="45" t="s">
        <v>403</v>
      </c>
      <c r="B49" s="39" t="s">
        <v>404</v>
      </c>
      <c r="C49" s="40"/>
      <c r="D49" s="41">
        <v>0</v>
      </c>
      <c r="E49" s="41">
        <v>2856000</v>
      </c>
      <c r="F49" s="41">
        <v>2855286</v>
      </c>
      <c r="G49" s="44">
        <f t="shared" si="6"/>
        <v>714</v>
      </c>
      <c r="H49" s="40"/>
      <c r="I49" s="42">
        <f t="shared" si="1"/>
        <v>0.99975000000000003</v>
      </c>
      <c r="J49" s="10"/>
    </row>
    <row r="50" spans="1:10" ht="13" x14ac:dyDescent="0.3">
      <c r="A50" s="33" t="s">
        <v>82</v>
      </c>
      <c r="B50" s="33" t="s">
        <v>83</v>
      </c>
      <c r="C50" s="38"/>
      <c r="D50" s="36">
        <v>41200000</v>
      </c>
      <c r="E50" s="36">
        <f>+E52+E53+E51</f>
        <v>49163536</v>
      </c>
      <c r="F50" s="36">
        <f>+F52+F53+F51</f>
        <v>25608184</v>
      </c>
      <c r="G50" s="43">
        <f>+E50-F50</f>
        <v>23555352</v>
      </c>
      <c r="H50" s="38"/>
      <c r="I50" s="37">
        <f t="shared" si="1"/>
        <v>0.5208775869986243</v>
      </c>
      <c r="J50" s="10"/>
    </row>
    <row r="51" spans="1:10" ht="13" x14ac:dyDescent="0.3">
      <c r="A51" s="45" t="s">
        <v>454</v>
      </c>
      <c r="B51" s="39" t="s">
        <v>85</v>
      </c>
      <c r="C51" s="38"/>
      <c r="D51" s="41">
        <v>0</v>
      </c>
      <c r="E51" s="41">
        <v>6289109</v>
      </c>
      <c r="F51" s="41">
        <v>5010000</v>
      </c>
      <c r="G51" s="44">
        <f t="shared" si="6"/>
        <v>1279109</v>
      </c>
      <c r="H51" s="38"/>
      <c r="I51" s="42">
        <f t="shared" si="1"/>
        <v>0.79661522800765583</v>
      </c>
      <c r="J51" s="10"/>
    </row>
    <row r="52" spans="1:10" ht="13" x14ac:dyDescent="0.3">
      <c r="A52" s="39" t="s">
        <v>84</v>
      </c>
      <c r="B52" s="39" t="s">
        <v>85</v>
      </c>
      <c r="C52" s="40"/>
      <c r="D52" s="41">
        <v>41200000</v>
      </c>
      <c r="E52" s="41">
        <v>40244527</v>
      </c>
      <c r="F52" s="41">
        <v>18701434</v>
      </c>
      <c r="G52" s="44">
        <f t="shared" si="6"/>
        <v>21543093</v>
      </c>
      <c r="H52" s="40"/>
      <c r="I52" s="42">
        <f t="shared" si="1"/>
        <v>0.46469508760781308</v>
      </c>
      <c r="J52" s="10"/>
    </row>
    <row r="53" spans="1:10" ht="13" x14ac:dyDescent="0.3">
      <c r="A53" s="45" t="s">
        <v>353</v>
      </c>
      <c r="B53" s="39" t="s">
        <v>352</v>
      </c>
      <c r="C53" s="40"/>
      <c r="D53" s="41">
        <v>0</v>
      </c>
      <c r="E53" s="41">
        <v>2629900</v>
      </c>
      <c r="F53" s="41">
        <v>1896750</v>
      </c>
      <c r="G53" s="44">
        <f t="shared" si="6"/>
        <v>733150</v>
      </c>
      <c r="H53" s="40"/>
      <c r="I53" s="42">
        <f t="shared" si="1"/>
        <v>0.72122514164036655</v>
      </c>
      <c r="J53" s="10"/>
    </row>
    <row r="54" spans="1:10" ht="13" x14ac:dyDescent="0.3">
      <c r="A54" s="33" t="s">
        <v>86</v>
      </c>
      <c r="B54" s="33" t="s">
        <v>87</v>
      </c>
      <c r="C54" s="38"/>
      <c r="D54" s="36">
        <v>27000000</v>
      </c>
      <c r="E54" s="36">
        <f>SUM(E55:E58)</f>
        <v>50068350</v>
      </c>
      <c r="F54" s="36">
        <f>SUM(F55:F58)</f>
        <v>40967715</v>
      </c>
      <c r="G54" s="43">
        <f>+E54-F54</f>
        <v>9100635</v>
      </c>
      <c r="H54" s="38"/>
      <c r="I54" s="37">
        <f t="shared" si="1"/>
        <v>0.81823577170008599</v>
      </c>
      <c r="J54" s="10"/>
    </row>
    <row r="55" spans="1:10" ht="13" x14ac:dyDescent="0.3">
      <c r="A55" s="45" t="s">
        <v>418</v>
      </c>
      <c r="B55" s="39" t="s">
        <v>419</v>
      </c>
      <c r="C55" s="38"/>
      <c r="D55" s="41">
        <v>0</v>
      </c>
      <c r="E55" s="41">
        <v>11858350</v>
      </c>
      <c r="F55" s="41">
        <v>11757715</v>
      </c>
      <c r="G55" s="44">
        <f t="shared" si="6"/>
        <v>100635</v>
      </c>
      <c r="H55" s="40"/>
      <c r="I55" s="42">
        <f t="shared" si="1"/>
        <v>0.99151357482280422</v>
      </c>
      <c r="J55" s="10"/>
    </row>
    <row r="56" spans="1:10" ht="13" x14ac:dyDescent="0.3">
      <c r="A56" s="45" t="s">
        <v>420</v>
      </c>
      <c r="B56" s="39" t="s">
        <v>421</v>
      </c>
      <c r="C56" s="38"/>
      <c r="D56" s="41">
        <v>0</v>
      </c>
      <c r="E56" s="41">
        <v>6000000</v>
      </c>
      <c r="F56" s="41">
        <v>0</v>
      </c>
      <c r="G56" s="44">
        <f t="shared" si="6"/>
        <v>6000000</v>
      </c>
      <c r="H56" s="40"/>
      <c r="I56" s="42">
        <f t="shared" si="1"/>
        <v>0</v>
      </c>
      <c r="J56" s="10"/>
    </row>
    <row r="57" spans="1:10" ht="13" x14ac:dyDescent="0.3">
      <c r="A57" s="39" t="s">
        <v>88</v>
      </c>
      <c r="B57" s="39" t="s">
        <v>89</v>
      </c>
      <c r="C57" s="40"/>
      <c r="D57" s="41">
        <v>27000000</v>
      </c>
      <c r="E57" s="41">
        <v>30000000</v>
      </c>
      <c r="F57" s="41">
        <v>27000000</v>
      </c>
      <c r="G57" s="44">
        <f t="shared" si="6"/>
        <v>3000000</v>
      </c>
      <c r="H57" s="40"/>
      <c r="I57" s="42">
        <f t="shared" si="1"/>
        <v>0.9</v>
      </c>
      <c r="J57" s="10"/>
    </row>
    <row r="58" spans="1:10" ht="13" x14ac:dyDescent="0.3">
      <c r="A58" s="45" t="s">
        <v>354</v>
      </c>
      <c r="B58" s="39" t="s">
        <v>286</v>
      </c>
      <c r="C58" s="40"/>
      <c r="D58" s="41">
        <v>0</v>
      </c>
      <c r="E58" s="41">
        <v>2210000</v>
      </c>
      <c r="F58" s="41">
        <v>2210000</v>
      </c>
      <c r="G58" s="44">
        <f t="shared" si="6"/>
        <v>0</v>
      </c>
      <c r="H58" s="40"/>
      <c r="I58" s="42">
        <f t="shared" si="1"/>
        <v>1</v>
      </c>
      <c r="J58" s="10"/>
    </row>
    <row r="59" spans="1:10" ht="13" x14ac:dyDescent="0.3">
      <c r="A59" s="33" t="s">
        <v>90</v>
      </c>
      <c r="B59" s="33" t="s">
        <v>91</v>
      </c>
      <c r="C59" s="38"/>
      <c r="D59" s="36">
        <v>151827000</v>
      </c>
      <c r="E59" s="36">
        <f>SUM(E60:E64)</f>
        <v>56106542</v>
      </c>
      <c r="F59" s="36">
        <f>SUM(F60:F64)</f>
        <v>46071725</v>
      </c>
      <c r="G59" s="43">
        <f t="shared" si="6"/>
        <v>10034817</v>
      </c>
      <c r="H59" s="38"/>
      <c r="I59" s="37">
        <f t="shared" si="1"/>
        <v>0.82114711329028267</v>
      </c>
      <c r="J59" s="10"/>
    </row>
    <row r="60" spans="1:10" ht="13" x14ac:dyDescent="0.3">
      <c r="A60" s="39" t="s">
        <v>92</v>
      </c>
      <c r="B60" s="39" t="s">
        <v>93</v>
      </c>
      <c r="C60" s="40"/>
      <c r="D60" s="41">
        <v>0</v>
      </c>
      <c r="E60" s="41">
        <v>38794502</v>
      </c>
      <c r="F60" s="41">
        <v>38151360</v>
      </c>
      <c r="G60" s="44">
        <f t="shared" si="6"/>
        <v>643142</v>
      </c>
      <c r="H60" s="40"/>
      <c r="I60" s="42">
        <v>0</v>
      </c>
      <c r="J60" s="10"/>
    </row>
    <row r="61" spans="1:10" ht="13" x14ac:dyDescent="0.3">
      <c r="A61" s="39" t="s">
        <v>94</v>
      </c>
      <c r="B61" s="39" t="s">
        <v>95</v>
      </c>
      <c r="C61" s="40"/>
      <c r="D61" s="41">
        <v>120000000</v>
      </c>
      <c r="E61" s="41">
        <v>0</v>
      </c>
      <c r="F61" s="41">
        <v>0</v>
      </c>
      <c r="G61" s="44">
        <f t="shared" si="6"/>
        <v>0</v>
      </c>
      <c r="H61" s="40"/>
      <c r="I61" s="42">
        <v>0</v>
      </c>
      <c r="J61" s="10"/>
    </row>
    <row r="62" spans="1:10" ht="13" x14ac:dyDescent="0.3">
      <c r="A62" s="39" t="s">
        <v>96</v>
      </c>
      <c r="B62" s="39" t="s">
        <v>97</v>
      </c>
      <c r="C62" s="40"/>
      <c r="D62" s="41">
        <v>31827000</v>
      </c>
      <c r="E62" s="41">
        <v>5375489</v>
      </c>
      <c r="F62" s="41">
        <v>5316000</v>
      </c>
      <c r="G62" s="44">
        <f t="shared" si="6"/>
        <v>59489</v>
      </c>
      <c r="H62" s="40"/>
      <c r="I62" s="42">
        <f t="shared" si="1"/>
        <v>0.98893328588338658</v>
      </c>
      <c r="J62" s="10"/>
    </row>
    <row r="63" spans="1:10" ht="13" x14ac:dyDescent="0.3">
      <c r="A63" s="45" t="s">
        <v>423</v>
      </c>
      <c r="B63" s="39" t="s">
        <v>422</v>
      </c>
      <c r="C63" s="40"/>
      <c r="D63" s="41">
        <v>0</v>
      </c>
      <c r="E63" s="41">
        <v>8000000</v>
      </c>
      <c r="F63" s="41">
        <v>0</v>
      </c>
      <c r="G63" s="44">
        <f t="shared" si="6"/>
        <v>8000000</v>
      </c>
      <c r="H63" s="40"/>
      <c r="I63" s="42">
        <f t="shared" si="1"/>
        <v>0</v>
      </c>
      <c r="J63" s="10"/>
    </row>
    <row r="64" spans="1:10" ht="13" x14ac:dyDescent="0.3">
      <c r="A64" s="45" t="s">
        <v>355</v>
      </c>
      <c r="B64" s="39" t="s">
        <v>356</v>
      </c>
      <c r="C64" s="40"/>
      <c r="D64" s="41">
        <v>0</v>
      </c>
      <c r="E64" s="41">
        <v>3936551</v>
      </c>
      <c r="F64" s="41">
        <v>2604365</v>
      </c>
      <c r="G64" s="44">
        <f t="shared" si="6"/>
        <v>1332186</v>
      </c>
      <c r="H64" s="40"/>
      <c r="I64" s="42">
        <f t="shared" si="1"/>
        <v>0.66158548434911679</v>
      </c>
      <c r="J64" s="10"/>
    </row>
    <row r="65" spans="1:10" ht="13" x14ac:dyDescent="0.3">
      <c r="A65" s="33" t="s">
        <v>98</v>
      </c>
      <c r="B65" s="33" t="s">
        <v>99</v>
      </c>
      <c r="C65" s="38"/>
      <c r="D65" s="36">
        <v>0</v>
      </c>
      <c r="E65" s="36">
        <f>SUM(E66:E71)</f>
        <v>44375813</v>
      </c>
      <c r="F65" s="36">
        <f>SUM(F66:F71)</f>
        <v>32655214</v>
      </c>
      <c r="G65" s="43">
        <f t="shared" si="6"/>
        <v>11720599</v>
      </c>
      <c r="H65" s="38"/>
      <c r="I65" s="37">
        <v>0</v>
      </c>
      <c r="J65" s="10"/>
    </row>
    <row r="66" spans="1:10" ht="13" x14ac:dyDescent="0.3">
      <c r="A66" s="45" t="s">
        <v>357</v>
      </c>
      <c r="B66" s="39" t="s">
        <v>358</v>
      </c>
      <c r="C66" s="38"/>
      <c r="D66" s="41">
        <v>0</v>
      </c>
      <c r="E66" s="41">
        <v>18724747</v>
      </c>
      <c r="F66" s="41">
        <v>18723300</v>
      </c>
      <c r="G66" s="44">
        <f t="shared" si="6"/>
        <v>1447</v>
      </c>
      <c r="H66" s="40"/>
      <c r="I66" s="42">
        <f t="shared" si="1"/>
        <v>0.99992272258738668</v>
      </c>
      <c r="J66" s="10"/>
    </row>
    <row r="67" spans="1:10" ht="13" x14ac:dyDescent="0.3">
      <c r="A67" s="45" t="s">
        <v>359</v>
      </c>
      <c r="B67" s="39" t="s">
        <v>360</v>
      </c>
      <c r="C67" s="40"/>
      <c r="D67" s="41">
        <v>0</v>
      </c>
      <c r="E67" s="41">
        <v>993400</v>
      </c>
      <c r="F67" s="41">
        <v>583800</v>
      </c>
      <c r="G67" s="44">
        <f t="shared" si="6"/>
        <v>409600</v>
      </c>
      <c r="H67" s="40"/>
      <c r="I67" s="42">
        <f t="shared" si="1"/>
        <v>0.58767867928326956</v>
      </c>
      <c r="J67" s="10"/>
    </row>
    <row r="68" spans="1:10" ht="13" x14ac:dyDescent="0.3">
      <c r="A68" s="45" t="s">
        <v>100</v>
      </c>
      <c r="B68" s="39" t="s">
        <v>469</v>
      </c>
      <c r="C68" s="40"/>
      <c r="D68" s="41">
        <v>0</v>
      </c>
      <c r="E68" s="41">
        <v>7092468</v>
      </c>
      <c r="F68" s="41">
        <v>5897321</v>
      </c>
      <c r="G68" s="44">
        <f t="shared" si="6"/>
        <v>1195147</v>
      </c>
      <c r="H68" s="40"/>
      <c r="I68" s="42">
        <f t="shared" si="1"/>
        <v>0.83149067433226342</v>
      </c>
      <c r="J68" s="10"/>
    </row>
    <row r="69" spans="1:10" ht="13" x14ac:dyDescent="0.3">
      <c r="A69" s="45" t="s">
        <v>437</v>
      </c>
      <c r="B69" s="39" t="s">
        <v>438</v>
      </c>
      <c r="C69" s="40"/>
      <c r="D69" s="41">
        <v>0</v>
      </c>
      <c r="E69" s="41">
        <v>454800</v>
      </c>
      <c r="F69" s="41">
        <v>454800</v>
      </c>
      <c r="G69" s="44">
        <f t="shared" si="6"/>
        <v>0</v>
      </c>
      <c r="H69" s="40"/>
      <c r="I69" s="42">
        <v>0</v>
      </c>
      <c r="J69" s="10"/>
    </row>
    <row r="70" spans="1:10" ht="13" x14ac:dyDescent="0.3">
      <c r="A70" s="45" t="s">
        <v>361</v>
      </c>
      <c r="B70" s="39" t="s">
        <v>362</v>
      </c>
      <c r="C70" s="40"/>
      <c r="D70" s="41">
        <v>0</v>
      </c>
      <c r="E70" s="41">
        <v>16110398</v>
      </c>
      <c r="F70" s="41">
        <v>6995993</v>
      </c>
      <c r="G70" s="44">
        <f t="shared" si="6"/>
        <v>9114405</v>
      </c>
      <c r="H70" s="40"/>
      <c r="I70" s="42">
        <f t="shared" si="1"/>
        <v>0.43425326922401297</v>
      </c>
      <c r="J70" s="10"/>
    </row>
    <row r="71" spans="1:10" ht="13" x14ac:dyDescent="0.3">
      <c r="A71" s="45" t="s">
        <v>425</v>
      </c>
      <c r="B71" s="39" t="s">
        <v>424</v>
      </c>
      <c r="C71" s="40"/>
      <c r="D71" s="41">
        <v>0</v>
      </c>
      <c r="E71" s="41">
        <v>1000000</v>
      </c>
      <c r="F71" s="41">
        <v>0</v>
      </c>
      <c r="G71" s="44">
        <f t="shared" si="6"/>
        <v>1000000</v>
      </c>
      <c r="H71" s="40"/>
      <c r="I71" s="42">
        <f t="shared" si="1"/>
        <v>0</v>
      </c>
      <c r="J71" s="10"/>
    </row>
    <row r="72" spans="1:10" ht="13" x14ac:dyDescent="0.3">
      <c r="A72" s="33" t="s">
        <v>102</v>
      </c>
      <c r="B72" s="33" t="s">
        <v>103</v>
      </c>
      <c r="C72" s="38"/>
      <c r="D72" s="36">
        <v>23175000</v>
      </c>
      <c r="E72" s="36">
        <f>SUM(E73:E78)</f>
        <v>24193686</v>
      </c>
      <c r="F72" s="36">
        <f>SUM(F73:F78)</f>
        <v>8040650</v>
      </c>
      <c r="G72" s="43">
        <f t="shared" si="6"/>
        <v>16153036</v>
      </c>
      <c r="H72" s="38"/>
      <c r="I72" s="37">
        <f t="shared" si="1"/>
        <v>0.33234497628844156</v>
      </c>
      <c r="J72" s="10"/>
    </row>
    <row r="73" spans="1:10" ht="13" x14ac:dyDescent="0.3">
      <c r="A73" s="39" t="s">
        <v>104</v>
      </c>
      <c r="B73" s="39" t="s">
        <v>105</v>
      </c>
      <c r="C73" s="40"/>
      <c r="D73" s="41">
        <v>23175000</v>
      </c>
      <c r="E73" s="41">
        <v>12175000</v>
      </c>
      <c r="F73" s="41">
        <v>7712</v>
      </c>
      <c r="G73" s="44">
        <f t="shared" si="6"/>
        <v>12167288</v>
      </c>
      <c r="H73" s="40"/>
      <c r="I73" s="42">
        <f t="shared" si="1"/>
        <v>6.3342915811088292E-4</v>
      </c>
      <c r="J73" s="10"/>
    </row>
    <row r="74" spans="1:10" ht="13" x14ac:dyDescent="0.3">
      <c r="A74" s="45" t="s">
        <v>363</v>
      </c>
      <c r="B74" s="39" t="s">
        <v>364</v>
      </c>
      <c r="C74" s="40"/>
      <c r="D74" s="41">
        <v>0</v>
      </c>
      <c r="E74" s="41">
        <v>2415700</v>
      </c>
      <c r="F74" s="41">
        <v>1020877</v>
      </c>
      <c r="G74" s="44">
        <f t="shared" si="6"/>
        <v>1394823</v>
      </c>
      <c r="H74" s="40"/>
      <c r="I74" s="42">
        <f t="shared" si="1"/>
        <v>0.42260090242993748</v>
      </c>
      <c r="J74" s="10"/>
    </row>
    <row r="75" spans="1:10" ht="13" x14ac:dyDescent="0.3">
      <c r="A75" s="45" t="s">
        <v>365</v>
      </c>
      <c r="B75" s="39" t="s">
        <v>366</v>
      </c>
      <c r="C75" s="40"/>
      <c r="D75" s="41">
        <v>0</v>
      </c>
      <c r="E75" s="41">
        <v>422450</v>
      </c>
      <c r="F75" s="41">
        <v>0</v>
      </c>
      <c r="G75" s="44">
        <f t="shared" si="6"/>
        <v>422450</v>
      </c>
      <c r="H75" s="40"/>
      <c r="I75" s="42">
        <f t="shared" si="1"/>
        <v>0</v>
      </c>
      <c r="J75" s="10"/>
    </row>
    <row r="76" spans="1:10" ht="13" x14ac:dyDescent="0.3">
      <c r="A76" s="39" t="s">
        <v>106</v>
      </c>
      <c r="B76" s="39" t="s">
        <v>107</v>
      </c>
      <c r="C76" s="40"/>
      <c r="D76" s="41">
        <v>0</v>
      </c>
      <c r="E76" s="41">
        <v>2866710</v>
      </c>
      <c r="F76" s="41">
        <v>2752133</v>
      </c>
      <c r="G76" s="44">
        <f t="shared" si="6"/>
        <v>114577</v>
      </c>
      <c r="H76" s="40"/>
      <c r="I76" s="42">
        <v>0</v>
      </c>
      <c r="J76" s="10"/>
    </row>
    <row r="77" spans="1:10" ht="13" x14ac:dyDescent="0.3">
      <c r="A77" s="45" t="s">
        <v>367</v>
      </c>
      <c r="B77" s="39" t="s">
        <v>368</v>
      </c>
      <c r="C77" s="40"/>
      <c r="D77" s="41">
        <v>0</v>
      </c>
      <c r="E77" s="41">
        <v>2510900</v>
      </c>
      <c r="F77" s="41">
        <v>492444</v>
      </c>
      <c r="G77" s="44">
        <f t="shared" si="6"/>
        <v>2018456</v>
      </c>
      <c r="H77" s="40"/>
      <c r="I77" s="42">
        <v>0</v>
      </c>
      <c r="J77" s="10"/>
    </row>
    <row r="78" spans="1:10" ht="13" x14ac:dyDescent="0.3">
      <c r="A78" s="45" t="s">
        <v>369</v>
      </c>
      <c r="B78" s="39" t="s">
        <v>370</v>
      </c>
      <c r="C78" s="40"/>
      <c r="D78" s="41">
        <v>0</v>
      </c>
      <c r="E78" s="41">
        <v>3802926</v>
      </c>
      <c r="F78" s="41">
        <v>3767484</v>
      </c>
      <c r="G78" s="44">
        <f t="shared" si="6"/>
        <v>35442</v>
      </c>
      <c r="H78" s="40"/>
      <c r="I78" s="42">
        <v>0</v>
      </c>
      <c r="J78" s="10"/>
    </row>
    <row r="79" spans="1:10" ht="13" x14ac:dyDescent="0.3">
      <c r="A79" s="33" t="s">
        <v>108</v>
      </c>
      <c r="B79" s="33" t="s">
        <v>109</v>
      </c>
      <c r="C79" s="38"/>
      <c r="D79" s="36">
        <v>23300000</v>
      </c>
      <c r="E79" s="36">
        <f>SUM(E80:E81)</f>
        <v>91196356</v>
      </c>
      <c r="F79" s="36">
        <f>SUM(F80:F81)</f>
        <v>9962464</v>
      </c>
      <c r="G79" s="43">
        <f t="shared" si="6"/>
        <v>81233892</v>
      </c>
      <c r="H79" s="38"/>
      <c r="I79" s="37">
        <f t="shared" si="1"/>
        <v>0.10924190874468713</v>
      </c>
      <c r="J79" s="10"/>
    </row>
    <row r="80" spans="1:10" ht="13" x14ac:dyDescent="0.3">
      <c r="A80" s="45" t="s">
        <v>371</v>
      </c>
      <c r="B80" s="39" t="s">
        <v>372</v>
      </c>
      <c r="C80" s="38"/>
      <c r="D80" s="41">
        <v>0</v>
      </c>
      <c r="E80" s="41">
        <v>59927135</v>
      </c>
      <c r="F80" s="41">
        <v>0</v>
      </c>
      <c r="G80" s="44">
        <f t="shared" si="6"/>
        <v>59927135</v>
      </c>
      <c r="H80" s="38"/>
      <c r="I80" s="42">
        <f t="shared" si="1"/>
        <v>0</v>
      </c>
      <c r="J80" s="10"/>
    </row>
    <row r="81" spans="1:10" ht="13" x14ac:dyDescent="0.3">
      <c r="A81" s="39" t="s">
        <v>110</v>
      </c>
      <c r="B81" s="39" t="s">
        <v>111</v>
      </c>
      <c r="C81" s="40"/>
      <c r="D81" s="41">
        <v>23300000</v>
      </c>
      <c r="E81" s="41">
        <v>31269221</v>
      </c>
      <c r="F81" s="41">
        <v>9962464</v>
      </c>
      <c r="G81" s="44">
        <f t="shared" si="6"/>
        <v>21306757</v>
      </c>
      <c r="H81" s="40"/>
      <c r="I81" s="42">
        <f t="shared" si="1"/>
        <v>0.31860288428675598</v>
      </c>
      <c r="J81" s="10"/>
    </row>
    <row r="82" spans="1:10" ht="13" x14ac:dyDescent="0.3">
      <c r="A82" s="33" t="s">
        <v>112</v>
      </c>
      <c r="B82" s="33" t="s">
        <v>113</v>
      </c>
      <c r="C82" s="38"/>
      <c r="D82" s="36">
        <v>226034000</v>
      </c>
      <c r="E82" s="36">
        <f>+E83+E87+E97+E100+E107+E113+E92+E110</f>
        <v>480224374</v>
      </c>
      <c r="F82" s="36">
        <f>+F83+F87+F97+F100+F107+F113+F92+F110</f>
        <v>278496298</v>
      </c>
      <c r="G82" s="43">
        <f t="shared" si="6"/>
        <v>201728076</v>
      </c>
      <c r="H82" s="38"/>
      <c r="I82" s="37">
        <f t="shared" si="1"/>
        <v>0.57992953518848256</v>
      </c>
      <c r="J82" s="10"/>
    </row>
    <row r="83" spans="1:10" ht="13" x14ac:dyDescent="0.3">
      <c r="A83" s="33" t="s">
        <v>114</v>
      </c>
      <c r="B83" s="33" t="s">
        <v>115</v>
      </c>
      <c r="C83" s="38"/>
      <c r="D83" s="36">
        <v>51809000</v>
      </c>
      <c r="E83" s="36">
        <f>SUM(E84:E86)</f>
        <v>86618637</v>
      </c>
      <c r="F83" s="36">
        <f>SUM(F84:F86)</f>
        <v>56386505</v>
      </c>
      <c r="G83" s="43">
        <f t="shared" si="6"/>
        <v>30232132</v>
      </c>
      <c r="H83" s="38"/>
      <c r="I83" s="37">
        <f t="shared" si="1"/>
        <v>0.65097428166642701</v>
      </c>
      <c r="J83" s="10"/>
    </row>
    <row r="84" spans="1:10" ht="13" x14ac:dyDescent="0.3">
      <c r="A84" s="45" t="s">
        <v>405</v>
      </c>
      <c r="B84" s="39" t="s">
        <v>406</v>
      </c>
      <c r="C84" s="38"/>
      <c r="D84" s="41">
        <v>0</v>
      </c>
      <c r="E84" s="41">
        <v>11995000</v>
      </c>
      <c r="F84" s="41">
        <v>11838664</v>
      </c>
      <c r="G84" s="44">
        <f t="shared" si="6"/>
        <v>156336</v>
      </c>
      <c r="H84" s="40"/>
      <c r="I84" s="42">
        <f t="shared" si="1"/>
        <v>0.98696656940391825</v>
      </c>
      <c r="J84" s="10"/>
    </row>
    <row r="85" spans="1:10" ht="13" x14ac:dyDescent="0.3">
      <c r="A85" s="45" t="s">
        <v>373</v>
      </c>
      <c r="B85" s="39" t="s">
        <v>374</v>
      </c>
      <c r="C85" s="40"/>
      <c r="D85" s="41">
        <v>0</v>
      </c>
      <c r="E85" s="41">
        <v>46366385</v>
      </c>
      <c r="F85" s="41">
        <v>43617591</v>
      </c>
      <c r="G85" s="44">
        <f t="shared" si="6"/>
        <v>2748794</v>
      </c>
      <c r="H85" s="40"/>
      <c r="I85" s="42">
        <f t="shared" si="1"/>
        <v>0.94071580089756834</v>
      </c>
      <c r="J85" s="47"/>
    </row>
    <row r="86" spans="1:10" ht="13" x14ac:dyDescent="0.3">
      <c r="A86" s="39" t="s">
        <v>116</v>
      </c>
      <c r="B86" s="39" t="s">
        <v>117</v>
      </c>
      <c r="C86" s="40"/>
      <c r="D86" s="41">
        <v>51809000</v>
      </c>
      <c r="E86" s="41">
        <v>28257252</v>
      </c>
      <c r="F86" s="41">
        <v>930250</v>
      </c>
      <c r="G86" s="44">
        <f t="shared" si="6"/>
        <v>27327002</v>
      </c>
      <c r="H86" s="40"/>
      <c r="I86" s="42">
        <f t="shared" si="1"/>
        <v>3.2920752520450326E-2</v>
      </c>
      <c r="J86" s="10"/>
    </row>
    <row r="87" spans="1:10" ht="13" x14ac:dyDescent="0.3">
      <c r="A87" s="33" t="s">
        <v>118</v>
      </c>
      <c r="B87" s="33" t="s">
        <v>45</v>
      </c>
      <c r="C87" s="38"/>
      <c r="D87" s="36">
        <v>23175000</v>
      </c>
      <c r="E87" s="36">
        <f>SUM(E88:E91)</f>
        <v>51814508</v>
      </c>
      <c r="F87" s="36">
        <f>SUM(F88:F91)</f>
        <v>45221208</v>
      </c>
      <c r="G87" s="43">
        <f t="shared" si="6"/>
        <v>6593300</v>
      </c>
      <c r="H87" s="38"/>
      <c r="I87" s="37">
        <f t="shared" si="1"/>
        <v>0.87275185552278134</v>
      </c>
      <c r="J87" s="10"/>
    </row>
    <row r="88" spans="1:10" ht="13" x14ac:dyDescent="0.3">
      <c r="A88" s="39" t="s">
        <v>119</v>
      </c>
      <c r="B88" s="39" t="s">
        <v>120</v>
      </c>
      <c r="C88" s="40"/>
      <c r="D88" s="41">
        <v>0</v>
      </c>
      <c r="E88" s="41">
        <v>11300502</v>
      </c>
      <c r="F88" s="41">
        <v>11300502</v>
      </c>
      <c r="G88" s="44">
        <f t="shared" si="6"/>
        <v>0</v>
      </c>
      <c r="H88" s="40"/>
      <c r="I88" s="42">
        <v>0</v>
      </c>
      <c r="J88" s="10"/>
    </row>
    <row r="89" spans="1:10" ht="13" x14ac:dyDescent="0.3">
      <c r="A89" s="45" t="s">
        <v>455</v>
      </c>
      <c r="B89" s="39" t="s">
        <v>456</v>
      </c>
      <c r="C89" s="40"/>
      <c r="D89" s="41">
        <v>0</v>
      </c>
      <c r="E89" s="41">
        <v>4665000</v>
      </c>
      <c r="F89" s="41">
        <v>4665000</v>
      </c>
      <c r="G89" s="44">
        <f t="shared" si="6"/>
        <v>0</v>
      </c>
      <c r="H89" s="40"/>
      <c r="I89" s="42">
        <v>0</v>
      </c>
      <c r="J89" s="10"/>
    </row>
    <row r="90" spans="1:10" ht="13" x14ac:dyDescent="0.3">
      <c r="A90" s="45" t="s">
        <v>426</v>
      </c>
      <c r="B90" s="39" t="s">
        <v>415</v>
      </c>
      <c r="C90" s="40"/>
      <c r="D90" s="41">
        <v>0</v>
      </c>
      <c r="E90" s="41">
        <v>3000000</v>
      </c>
      <c r="F90" s="41">
        <v>3000000</v>
      </c>
      <c r="G90" s="44">
        <f t="shared" si="6"/>
        <v>0</v>
      </c>
      <c r="H90" s="40"/>
      <c r="I90" s="42">
        <v>0</v>
      </c>
      <c r="J90" s="10"/>
    </row>
    <row r="91" spans="1:10" ht="13" x14ac:dyDescent="0.3">
      <c r="A91" s="39" t="s">
        <v>121</v>
      </c>
      <c r="B91" s="39" t="s">
        <v>122</v>
      </c>
      <c r="C91" s="40"/>
      <c r="D91" s="41">
        <v>23175000</v>
      </c>
      <c r="E91" s="41">
        <v>32849006</v>
      </c>
      <c r="F91" s="41">
        <v>26255706</v>
      </c>
      <c r="G91" s="44">
        <f t="shared" si="6"/>
        <v>6593300</v>
      </c>
      <c r="H91" s="40"/>
      <c r="I91" s="42">
        <f t="shared" si="1"/>
        <v>0.79928464197668569</v>
      </c>
      <c r="J91" s="10"/>
    </row>
    <row r="92" spans="1:10" ht="13" x14ac:dyDescent="0.3">
      <c r="A92" s="46" t="s">
        <v>375</v>
      </c>
      <c r="B92" s="33" t="s">
        <v>376</v>
      </c>
      <c r="C92" s="38"/>
      <c r="D92" s="36">
        <v>0</v>
      </c>
      <c r="E92" s="36">
        <f>SUM(E93:E96)</f>
        <v>4769030</v>
      </c>
      <c r="F92" s="36">
        <f>SUM(F93:F96)</f>
        <v>1676050</v>
      </c>
      <c r="G92" s="43">
        <f>+E92-F92</f>
        <v>3092980</v>
      </c>
      <c r="H92" s="38"/>
      <c r="I92" s="37">
        <f t="shared" ref="I92" si="9">+F92/E92</f>
        <v>0.351444633395051</v>
      </c>
      <c r="J92" s="10"/>
    </row>
    <row r="93" spans="1:10" ht="13" x14ac:dyDescent="0.3">
      <c r="A93" s="45" t="s">
        <v>439</v>
      </c>
      <c r="B93" s="39" t="s">
        <v>440</v>
      </c>
      <c r="C93" s="38"/>
      <c r="D93" s="41">
        <v>0</v>
      </c>
      <c r="E93" s="41">
        <v>595000</v>
      </c>
      <c r="F93" s="41">
        <v>595000</v>
      </c>
      <c r="G93" s="44">
        <f t="shared" ref="G93:G96" si="10">+E93-F93</f>
        <v>0</v>
      </c>
      <c r="H93" s="38"/>
      <c r="I93" s="42">
        <v>0</v>
      </c>
      <c r="J93" s="10"/>
    </row>
    <row r="94" spans="1:10" ht="13" x14ac:dyDescent="0.3">
      <c r="A94" s="45" t="s">
        <v>377</v>
      </c>
      <c r="B94" s="39" t="s">
        <v>378</v>
      </c>
      <c r="C94" s="40"/>
      <c r="D94" s="41">
        <v>0</v>
      </c>
      <c r="E94" s="41">
        <v>3092980</v>
      </c>
      <c r="F94" s="41">
        <v>0</v>
      </c>
      <c r="G94" s="44">
        <f t="shared" si="10"/>
        <v>3092980</v>
      </c>
      <c r="H94" s="40"/>
      <c r="I94" s="42">
        <v>0</v>
      </c>
      <c r="J94" s="10"/>
    </row>
    <row r="95" spans="1:10" ht="13" x14ac:dyDescent="0.3">
      <c r="A95" s="45" t="s">
        <v>441</v>
      </c>
      <c r="B95" s="39" t="s">
        <v>442</v>
      </c>
      <c r="C95" s="40"/>
      <c r="D95" s="41">
        <v>0</v>
      </c>
      <c r="E95" s="41">
        <v>135000</v>
      </c>
      <c r="F95" s="41">
        <v>135000</v>
      </c>
      <c r="G95" s="44">
        <f t="shared" si="10"/>
        <v>0</v>
      </c>
      <c r="H95" s="40"/>
      <c r="I95" s="42">
        <v>0</v>
      </c>
      <c r="J95" s="10"/>
    </row>
    <row r="96" spans="1:10" ht="13" x14ac:dyDescent="0.3">
      <c r="A96" s="45" t="s">
        <v>427</v>
      </c>
      <c r="B96" s="39" t="s">
        <v>428</v>
      </c>
      <c r="C96" s="40"/>
      <c r="D96" s="41">
        <v>0</v>
      </c>
      <c r="E96" s="41">
        <v>946050</v>
      </c>
      <c r="F96" s="41">
        <v>946050</v>
      </c>
      <c r="G96" s="44">
        <f t="shared" si="10"/>
        <v>0</v>
      </c>
      <c r="H96" s="40"/>
      <c r="I96" s="42">
        <v>0</v>
      </c>
      <c r="J96" s="10"/>
    </row>
    <row r="97" spans="1:10" ht="13" x14ac:dyDescent="0.3">
      <c r="A97" s="33" t="s">
        <v>123</v>
      </c>
      <c r="B97" s="33" t="s">
        <v>51</v>
      </c>
      <c r="C97" s="38"/>
      <c r="D97" s="36">
        <v>30900000</v>
      </c>
      <c r="E97" s="36">
        <f>SUM(E98:E99)</f>
        <v>45232100</v>
      </c>
      <c r="F97" s="36">
        <f>SUM(F98:F99)</f>
        <v>34180221</v>
      </c>
      <c r="G97" s="43">
        <f t="shared" si="6"/>
        <v>11051879</v>
      </c>
      <c r="H97" s="38"/>
      <c r="I97" s="37">
        <f t="shared" si="1"/>
        <v>0.75566292522345857</v>
      </c>
      <c r="J97" s="10"/>
    </row>
    <row r="98" spans="1:10" ht="13" x14ac:dyDescent="0.3">
      <c r="A98" s="45" t="s">
        <v>379</v>
      </c>
      <c r="B98" s="39" t="s">
        <v>380</v>
      </c>
      <c r="C98" s="38"/>
      <c r="D98" s="41">
        <v>0</v>
      </c>
      <c r="E98" s="41">
        <v>7257100</v>
      </c>
      <c r="F98" s="41">
        <v>1749300</v>
      </c>
      <c r="G98" s="44">
        <f t="shared" si="6"/>
        <v>5507800</v>
      </c>
      <c r="H98" s="40"/>
      <c r="I98" s="42">
        <f t="shared" si="1"/>
        <v>0.24104669909467968</v>
      </c>
      <c r="J98" s="10"/>
    </row>
    <row r="99" spans="1:10" ht="13" x14ac:dyDescent="0.3">
      <c r="A99" s="39" t="s">
        <v>124</v>
      </c>
      <c r="B99" s="39" t="s">
        <v>125</v>
      </c>
      <c r="C99" s="40"/>
      <c r="D99" s="41">
        <v>30900000</v>
      </c>
      <c r="E99" s="41">
        <v>37975000</v>
      </c>
      <c r="F99" s="41">
        <v>32430921</v>
      </c>
      <c r="G99" s="44">
        <f t="shared" si="6"/>
        <v>5544079</v>
      </c>
      <c r="H99" s="40"/>
      <c r="I99" s="42">
        <f t="shared" si="1"/>
        <v>0.85400713627386438</v>
      </c>
      <c r="J99" s="10"/>
    </row>
    <row r="100" spans="1:10" ht="13" x14ac:dyDescent="0.3">
      <c r="A100" s="33" t="s">
        <v>126</v>
      </c>
      <c r="B100" s="33" t="s">
        <v>127</v>
      </c>
      <c r="C100" s="38"/>
      <c r="D100" s="36">
        <v>61800000</v>
      </c>
      <c r="E100" s="36">
        <f>SUM(E101:E106)</f>
        <v>137251599</v>
      </c>
      <c r="F100" s="36">
        <f>SUM(F101:F106)</f>
        <v>121255812</v>
      </c>
      <c r="G100" s="43">
        <f t="shared" si="6"/>
        <v>15995787</v>
      </c>
      <c r="H100" s="38"/>
      <c r="I100" s="37">
        <f t="shared" si="1"/>
        <v>0.88345646158920155</v>
      </c>
      <c r="J100" s="10"/>
    </row>
    <row r="101" spans="1:10" ht="13" x14ac:dyDescent="0.3">
      <c r="A101" s="45" t="s">
        <v>407</v>
      </c>
      <c r="B101" s="39" t="s">
        <v>402</v>
      </c>
      <c r="C101" s="38"/>
      <c r="D101" s="41">
        <v>0</v>
      </c>
      <c r="E101" s="41">
        <v>649000</v>
      </c>
      <c r="F101" s="41">
        <v>642315</v>
      </c>
      <c r="G101" s="44">
        <f t="shared" si="6"/>
        <v>6685</v>
      </c>
      <c r="H101" s="38"/>
      <c r="I101" s="42">
        <f t="shared" si="1"/>
        <v>0.98969953775038522</v>
      </c>
      <c r="J101" s="10"/>
    </row>
    <row r="102" spans="1:10" ht="13" x14ac:dyDescent="0.3">
      <c r="A102" s="45" t="s">
        <v>408</v>
      </c>
      <c r="B102" s="39" t="s">
        <v>411</v>
      </c>
      <c r="C102" s="38"/>
      <c r="D102" s="41">
        <v>0</v>
      </c>
      <c r="E102" s="41">
        <v>41037000</v>
      </c>
      <c r="F102" s="41">
        <v>40623182</v>
      </c>
      <c r="G102" s="44">
        <f t="shared" ref="G102:G106" si="11">+E102-F102</f>
        <v>413818</v>
      </c>
      <c r="H102" s="38"/>
      <c r="I102" s="42">
        <f t="shared" ref="I102:I106" si="12">+F102/E102</f>
        <v>0.98991597826351829</v>
      </c>
      <c r="J102" s="10"/>
    </row>
    <row r="103" spans="1:10" ht="13" x14ac:dyDescent="0.3">
      <c r="A103" s="45" t="s">
        <v>409</v>
      </c>
      <c r="B103" s="39" t="s">
        <v>412</v>
      </c>
      <c r="C103" s="38"/>
      <c r="D103" s="41">
        <v>0</v>
      </c>
      <c r="E103" s="41">
        <v>14582657</v>
      </c>
      <c r="F103" s="41">
        <v>205270</v>
      </c>
      <c r="G103" s="44">
        <f t="shared" si="11"/>
        <v>14377387</v>
      </c>
      <c r="H103" s="38"/>
      <c r="I103" s="42">
        <f t="shared" si="12"/>
        <v>1.4076309961895147E-2</v>
      </c>
      <c r="J103" s="10"/>
    </row>
    <row r="104" spans="1:10" ht="13" x14ac:dyDescent="0.3">
      <c r="A104" s="45" t="s">
        <v>381</v>
      </c>
      <c r="B104" s="39" t="s">
        <v>382</v>
      </c>
      <c r="C104" s="40"/>
      <c r="D104" s="41">
        <v>0</v>
      </c>
      <c r="E104" s="41">
        <v>8145000</v>
      </c>
      <c r="F104" s="41">
        <v>8141595</v>
      </c>
      <c r="G104" s="44">
        <f t="shared" si="11"/>
        <v>3405</v>
      </c>
      <c r="H104" s="40"/>
      <c r="I104" s="42">
        <f t="shared" si="12"/>
        <v>0.99958195211786371</v>
      </c>
      <c r="J104" s="10"/>
    </row>
    <row r="105" spans="1:10" ht="13" x14ac:dyDescent="0.3">
      <c r="A105" s="39" t="s">
        <v>128</v>
      </c>
      <c r="B105" s="39" t="s">
        <v>129</v>
      </c>
      <c r="C105" s="40"/>
      <c r="D105" s="41">
        <v>61800000</v>
      </c>
      <c r="E105" s="41">
        <v>43562342</v>
      </c>
      <c r="F105" s="41">
        <v>42630383</v>
      </c>
      <c r="G105" s="44">
        <f t="shared" si="6"/>
        <v>931959</v>
      </c>
      <c r="H105" s="40"/>
      <c r="I105" s="42">
        <f t="shared" si="1"/>
        <v>0.97860631551903243</v>
      </c>
      <c r="J105" s="10"/>
    </row>
    <row r="106" spans="1:10" ht="13" x14ac:dyDescent="0.3">
      <c r="A106" s="45" t="s">
        <v>410</v>
      </c>
      <c r="B106" s="39" t="s">
        <v>413</v>
      </c>
      <c r="C106" s="40"/>
      <c r="D106" s="41">
        <v>0</v>
      </c>
      <c r="E106" s="41">
        <v>29275600</v>
      </c>
      <c r="F106" s="41">
        <v>29013067</v>
      </c>
      <c r="G106" s="44">
        <f t="shared" si="11"/>
        <v>262533</v>
      </c>
      <c r="H106" s="40"/>
      <c r="I106" s="42">
        <f t="shared" si="12"/>
        <v>0.99103236142043205</v>
      </c>
      <c r="J106" s="10"/>
    </row>
    <row r="107" spans="1:10" ht="13" x14ac:dyDescent="0.3">
      <c r="A107" s="33" t="s">
        <v>130</v>
      </c>
      <c r="B107" s="33" t="s">
        <v>55</v>
      </c>
      <c r="C107" s="38"/>
      <c r="D107" s="36">
        <v>12000000</v>
      </c>
      <c r="E107" s="36">
        <f>SUM(E108:E109)</f>
        <v>14760000</v>
      </c>
      <c r="F107" s="36">
        <f>SUM(F108:F109)</f>
        <v>0</v>
      </c>
      <c r="G107" s="43">
        <f t="shared" si="6"/>
        <v>14760000</v>
      </c>
      <c r="H107" s="38"/>
      <c r="I107" s="37">
        <f t="shared" si="1"/>
        <v>0</v>
      </c>
      <c r="J107" s="10"/>
    </row>
    <row r="108" spans="1:10" ht="13" x14ac:dyDescent="0.3">
      <c r="A108" s="45" t="s">
        <v>383</v>
      </c>
      <c r="B108" s="39" t="s">
        <v>384</v>
      </c>
      <c r="C108" s="40"/>
      <c r="D108" s="41">
        <v>0</v>
      </c>
      <c r="E108" s="41">
        <v>1260000</v>
      </c>
      <c r="F108" s="41">
        <v>0</v>
      </c>
      <c r="G108" s="44">
        <f t="shared" ref="G108" si="13">+E108-F108</f>
        <v>1260000</v>
      </c>
      <c r="H108" s="40"/>
      <c r="I108" s="42">
        <f t="shared" ref="I108" si="14">+F108/E108</f>
        <v>0</v>
      </c>
      <c r="J108" s="10"/>
    </row>
    <row r="109" spans="1:10" ht="13" x14ac:dyDescent="0.3">
      <c r="A109" s="39" t="s">
        <v>131</v>
      </c>
      <c r="B109" s="39" t="s">
        <v>132</v>
      </c>
      <c r="C109" s="40"/>
      <c r="D109" s="41">
        <v>12000000</v>
      </c>
      <c r="E109" s="41">
        <v>13500000</v>
      </c>
      <c r="F109" s="41">
        <v>0</v>
      </c>
      <c r="G109" s="44">
        <f t="shared" si="6"/>
        <v>13500000</v>
      </c>
      <c r="H109" s="40"/>
      <c r="I109" s="42">
        <f t="shared" si="1"/>
        <v>0</v>
      </c>
      <c r="J109" s="10"/>
    </row>
    <row r="110" spans="1:10" ht="13" x14ac:dyDescent="0.3">
      <c r="A110" s="46" t="s">
        <v>385</v>
      </c>
      <c r="B110" s="33" t="s">
        <v>386</v>
      </c>
      <c r="C110" s="38"/>
      <c r="D110" s="36">
        <v>0</v>
      </c>
      <c r="E110" s="36">
        <f>SUM(E111:E112)</f>
        <v>123136500</v>
      </c>
      <c r="F110" s="36">
        <f>SUM(F111:F112)</f>
        <v>3134502</v>
      </c>
      <c r="G110" s="43">
        <f t="shared" ref="G110:G112" si="15">+E110-F110</f>
        <v>120001998</v>
      </c>
      <c r="H110" s="38"/>
      <c r="I110" s="37">
        <f t="shared" ref="I110:I112" si="16">+F110/E110</f>
        <v>2.5455506693791038E-2</v>
      </c>
      <c r="J110" s="10"/>
    </row>
    <row r="111" spans="1:10" ht="13" x14ac:dyDescent="0.3">
      <c r="A111" s="45" t="s">
        <v>388</v>
      </c>
      <c r="B111" s="39" t="s">
        <v>387</v>
      </c>
      <c r="C111" s="40"/>
      <c r="D111" s="41">
        <v>0</v>
      </c>
      <c r="E111" s="41">
        <v>3136500</v>
      </c>
      <c r="F111" s="41">
        <v>3134502</v>
      </c>
      <c r="G111" s="44">
        <f t="shared" si="15"/>
        <v>1998</v>
      </c>
      <c r="H111" s="40"/>
      <c r="I111" s="42">
        <f t="shared" si="16"/>
        <v>0.99936298421807745</v>
      </c>
      <c r="J111" s="10"/>
    </row>
    <row r="112" spans="1:10" ht="13" x14ac:dyDescent="0.3">
      <c r="A112" s="45" t="s">
        <v>429</v>
      </c>
      <c r="B112" s="39" t="s">
        <v>430</v>
      </c>
      <c r="C112" s="40"/>
      <c r="D112" s="41">
        <v>0</v>
      </c>
      <c r="E112" s="41">
        <v>120000000</v>
      </c>
      <c r="F112" s="41">
        <v>0</v>
      </c>
      <c r="G112" s="44">
        <f t="shared" si="15"/>
        <v>120000000</v>
      </c>
      <c r="H112" s="40"/>
      <c r="I112" s="42">
        <f t="shared" si="16"/>
        <v>0</v>
      </c>
      <c r="J112" s="10"/>
    </row>
    <row r="113" spans="1:11" ht="13" x14ac:dyDescent="0.3">
      <c r="A113" s="33" t="s">
        <v>133</v>
      </c>
      <c r="B113" s="33" t="s">
        <v>134</v>
      </c>
      <c r="C113" s="38"/>
      <c r="D113" s="36">
        <v>46350000</v>
      </c>
      <c r="E113" s="36">
        <f>+E114</f>
        <v>16642000</v>
      </c>
      <c r="F113" s="36">
        <f>+F114</f>
        <v>16642000</v>
      </c>
      <c r="G113" s="43">
        <f t="shared" si="6"/>
        <v>0</v>
      </c>
      <c r="H113" s="38"/>
      <c r="I113" s="37">
        <f t="shared" si="1"/>
        <v>1</v>
      </c>
      <c r="J113" s="10"/>
    </row>
    <row r="114" spans="1:11" ht="13" x14ac:dyDescent="0.3">
      <c r="A114" s="39" t="s">
        <v>135</v>
      </c>
      <c r="B114" s="39" t="s">
        <v>136</v>
      </c>
      <c r="C114" s="40"/>
      <c r="D114" s="41">
        <v>46350000</v>
      </c>
      <c r="E114" s="41">
        <v>16642000</v>
      </c>
      <c r="F114" s="41">
        <v>16642000</v>
      </c>
      <c r="G114" s="44">
        <f t="shared" si="6"/>
        <v>0</v>
      </c>
      <c r="H114" s="40"/>
      <c r="I114" s="42">
        <f t="shared" si="1"/>
        <v>1</v>
      </c>
      <c r="J114" s="10"/>
    </row>
    <row r="115" spans="1:11" ht="13" x14ac:dyDescent="0.3">
      <c r="A115" s="33" t="s">
        <v>137</v>
      </c>
      <c r="B115" s="33" t="s">
        <v>138</v>
      </c>
      <c r="C115" s="38"/>
      <c r="D115" s="36">
        <v>8486175761.1800003</v>
      </c>
      <c r="E115" s="36">
        <f>+E116+E120+E140+E160+E215+E233+E235</f>
        <v>18143977744</v>
      </c>
      <c r="F115" s="36">
        <f>+F116+F120+F140+F160+F215+F233+F235</f>
        <v>15687813325</v>
      </c>
      <c r="G115" s="43">
        <f t="shared" si="6"/>
        <v>2456164419</v>
      </c>
      <c r="H115" s="38"/>
      <c r="I115" s="37">
        <f t="shared" si="1"/>
        <v>0.86462922002799392</v>
      </c>
      <c r="J115" s="10"/>
    </row>
    <row r="116" spans="1:11" ht="13" x14ac:dyDescent="0.3">
      <c r="A116" s="33" t="s">
        <v>139</v>
      </c>
      <c r="B116" s="33" t="s">
        <v>140</v>
      </c>
      <c r="C116" s="38"/>
      <c r="D116" s="36">
        <v>0</v>
      </c>
      <c r="E116" s="36">
        <f t="shared" ref="E116:F118" si="17">+E117</f>
        <v>11000000</v>
      </c>
      <c r="F116" s="36">
        <f t="shared" si="17"/>
        <v>8915333</v>
      </c>
      <c r="G116" s="43">
        <f t="shared" si="6"/>
        <v>2084667</v>
      </c>
      <c r="H116" s="38"/>
      <c r="I116" s="37">
        <v>0</v>
      </c>
      <c r="J116" s="10"/>
      <c r="K116" s="48"/>
    </row>
    <row r="117" spans="1:11" ht="13" x14ac:dyDescent="0.3">
      <c r="A117" s="33" t="s">
        <v>141</v>
      </c>
      <c r="B117" s="33" t="s">
        <v>142</v>
      </c>
      <c r="C117" s="38"/>
      <c r="D117" s="36">
        <v>0</v>
      </c>
      <c r="E117" s="36">
        <f t="shared" si="17"/>
        <v>11000000</v>
      </c>
      <c r="F117" s="36">
        <f t="shared" si="17"/>
        <v>8915333</v>
      </c>
      <c r="G117" s="43">
        <f t="shared" si="6"/>
        <v>2084667</v>
      </c>
      <c r="H117" s="38"/>
      <c r="I117" s="37">
        <v>0</v>
      </c>
      <c r="J117" s="10"/>
    </row>
    <row r="118" spans="1:11" ht="13" x14ac:dyDescent="0.3">
      <c r="A118" s="46" t="s">
        <v>389</v>
      </c>
      <c r="B118" s="33" t="s">
        <v>390</v>
      </c>
      <c r="C118" s="38"/>
      <c r="D118" s="36">
        <v>0</v>
      </c>
      <c r="E118" s="36">
        <f t="shared" si="17"/>
        <v>11000000</v>
      </c>
      <c r="F118" s="36">
        <f t="shared" si="17"/>
        <v>8915333</v>
      </c>
      <c r="G118" s="43">
        <f t="shared" si="6"/>
        <v>2084667</v>
      </c>
      <c r="H118" s="38"/>
      <c r="I118" s="37">
        <v>0</v>
      </c>
      <c r="J118" s="10"/>
    </row>
    <row r="119" spans="1:11" ht="13" x14ac:dyDescent="0.3">
      <c r="A119" s="45" t="s">
        <v>391</v>
      </c>
      <c r="B119" s="39" t="s">
        <v>390</v>
      </c>
      <c r="C119" s="40"/>
      <c r="D119" s="41">
        <v>0</v>
      </c>
      <c r="E119" s="41">
        <v>11000000</v>
      </c>
      <c r="F119" s="41">
        <v>8915333</v>
      </c>
      <c r="G119" s="44">
        <f t="shared" si="6"/>
        <v>2084667</v>
      </c>
      <c r="H119" s="40"/>
      <c r="I119" s="42">
        <v>0</v>
      </c>
      <c r="J119" s="10"/>
    </row>
    <row r="120" spans="1:11" ht="13" x14ac:dyDescent="0.3">
      <c r="A120" s="33" t="s">
        <v>147</v>
      </c>
      <c r="B120" s="33" t="s">
        <v>148</v>
      </c>
      <c r="C120" s="38"/>
      <c r="D120" s="36">
        <v>1808153591.0999999</v>
      </c>
      <c r="E120" s="36">
        <f>+E121+E129+E131+E133+E136</f>
        <v>3063071167</v>
      </c>
      <c r="F120" s="36">
        <f>+F121+F129+F131+F133+F136</f>
        <v>2442859009</v>
      </c>
      <c r="G120" s="43">
        <f t="shared" ref="G120:H237" si="18">+E120-F120</f>
        <v>620212158</v>
      </c>
      <c r="H120" s="38"/>
      <c r="I120" s="37">
        <f t="shared" ref="I120:I237" si="19">+F120/E120</f>
        <v>0.79751950764910196</v>
      </c>
      <c r="J120" s="10"/>
    </row>
    <row r="121" spans="1:11" ht="13" x14ac:dyDescent="0.3">
      <c r="A121" s="33" t="s">
        <v>149</v>
      </c>
      <c r="B121" s="33" t="s">
        <v>150</v>
      </c>
      <c r="C121" s="38"/>
      <c r="D121" s="36">
        <v>470736000</v>
      </c>
      <c r="E121" s="36">
        <f>SUM(E122:E128)</f>
        <v>1105465067</v>
      </c>
      <c r="F121" s="36">
        <f>SUM(F122:F128)</f>
        <v>722232809</v>
      </c>
      <c r="G121" s="43">
        <f t="shared" si="18"/>
        <v>383232258</v>
      </c>
      <c r="H121" s="38"/>
      <c r="I121" s="37">
        <f t="shared" si="19"/>
        <v>0.65332938195866119</v>
      </c>
      <c r="J121" s="10"/>
    </row>
    <row r="122" spans="1:11" ht="13" x14ac:dyDescent="0.3">
      <c r="A122" s="45" t="s">
        <v>443</v>
      </c>
      <c r="B122" s="39" t="s">
        <v>152</v>
      </c>
      <c r="C122" s="40"/>
      <c r="D122" s="41">
        <v>0</v>
      </c>
      <c r="E122" s="41">
        <v>200000000</v>
      </c>
      <c r="F122" s="41">
        <v>67613000</v>
      </c>
      <c r="G122" s="44">
        <f t="shared" si="18"/>
        <v>132387000</v>
      </c>
      <c r="H122" s="40"/>
      <c r="I122" s="42">
        <f t="shared" si="19"/>
        <v>0.338065</v>
      </c>
      <c r="J122" s="10"/>
    </row>
    <row r="123" spans="1:11" ht="13" x14ac:dyDescent="0.3">
      <c r="A123" s="39" t="s">
        <v>151</v>
      </c>
      <c r="B123" s="39" t="s">
        <v>152</v>
      </c>
      <c r="C123" s="40"/>
      <c r="D123" s="41">
        <v>82400000</v>
      </c>
      <c r="E123" s="41">
        <v>213609000</v>
      </c>
      <c r="F123" s="41">
        <v>165732000</v>
      </c>
      <c r="G123" s="44">
        <f t="shared" si="18"/>
        <v>47877000</v>
      </c>
      <c r="H123" s="40"/>
      <c r="I123" s="42">
        <f t="shared" si="19"/>
        <v>0.77586618541353591</v>
      </c>
      <c r="J123" s="10"/>
    </row>
    <row r="124" spans="1:11" ht="13" x14ac:dyDescent="0.3">
      <c r="A124" s="45" t="s">
        <v>457</v>
      </c>
      <c r="B124" s="39" t="s">
        <v>154</v>
      </c>
      <c r="C124" s="40"/>
      <c r="D124" s="41">
        <v>0</v>
      </c>
      <c r="E124" s="41">
        <v>200000000</v>
      </c>
      <c r="F124" s="41">
        <v>63187000</v>
      </c>
      <c r="G124" s="44">
        <f t="shared" si="18"/>
        <v>136813000</v>
      </c>
      <c r="H124" s="40"/>
      <c r="I124" s="42">
        <f t="shared" si="19"/>
        <v>0.31593500000000002</v>
      </c>
      <c r="J124" s="10"/>
    </row>
    <row r="125" spans="1:11" ht="13" x14ac:dyDescent="0.3">
      <c r="A125" s="39" t="s">
        <v>153</v>
      </c>
      <c r="B125" s="39" t="s">
        <v>154</v>
      </c>
      <c r="C125" s="40"/>
      <c r="D125" s="41">
        <v>85400000</v>
      </c>
      <c r="E125" s="41">
        <v>224142848</v>
      </c>
      <c r="F125" s="41">
        <v>171104000</v>
      </c>
      <c r="G125" s="44">
        <f t="shared" si="18"/>
        <v>53038848</v>
      </c>
      <c r="H125" s="40"/>
      <c r="I125" s="42">
        <f t="shared" si="19"/>
        <v>0.76337033069197013</v>
      </c>
      <c r="J125" s="10"/>
    </row>
    <row r="126" spans="1:11" ht="13" x14ac:dyDescent="0.3">
      <c r="A126" s="45" t="s">
        <v>458</v>
      </c>
      <c r="B126" s="39" t="s">
        <v>459</v>
      </c>
      <c r="C126" s="40"/>
      <c r="D126" s="41">
        <v>0</v>
      </c>
      <c r="E126" s="41">
        <v>212713219</v>
      </c>
      <c r="F126" s="41">
        <v>212713219</v>
      </c>
      <c r="G126" s="44">
        <f t="shared" si="18"/>
        <v>0</v>
      </c>
      <c r="H126" s="40"/>
      <c r="I126" s="42">
        <f t="shared" si="19"/>
        <v>1</v>
      </c>
      <c r="J126" s="10"/>
    </row>
    <row r="127" spans="1:11" ht="13" x14ac:dyDescent="0.3">
      <c r="A127" s="45" t="s">
        <v>290</v>
      </c>
      <c r="B127" s="39" t="s">
        <v>289</v>
      </c>
      <c r="C127" s="40"/>
      <c r="D127" s="41">
        <v>0</v>
      </c>
      <c r="E127" s="41">
        <v>55000000</v>
      </c>
      <c r="F127" s="41">
        <v>41883590</v>
      </c>
      <c r="G127" s="44">
        <f t="shared" si="18"/>
        <v>13116410</v>
      </c>
      <c r="H127" s="40"/>
      <c r="I127" s="42">
        <f t="shared" si="19"/>
        <v>0.76151981818181813</v>
      </c>
      <c r="J127" s="10"/>
    </row>
    <row r="128" spans="1:11" ht="13" x14ac:dyDescent="0.3">
      <c r="A128" s="39" t="s">
        <v>155</v>
      </c>
      <c r="B128" s="39" t="s">
        <v>156</v>
      </c>
      <c r="C128" s="40"/>
      <c r="D128" s="41">
        <v>302936000</v>
      </c>
      <c r="E128" s="41">
        <v>0</v>
      </c>
      <c r="F128" s="41">
        <v>0</v>
      </c>
      <c r="G128" s="44">
        <f t="shared" si="18"/>
        <v>0</v>
      </c>
      <c r="H128" s="40"/>
      <c r="I128" s="42">
        <v>0</v>
      </c>
      <c r="J128" s="10"/>
    </row>
    <row r="129" spans="1:10" ht="13" x14ac:dyDescent="0.3">
      <c r="A129" s="33" t="s">
        <v>157</v>
      </c>
      <c r="B129" s="33" t="s">
        <v>158</v>
      </c>
      <c r="C129" s="38"/>
      <c r="D129" s="36">
        <v>0</v>
      </c>
      <c r="E129" s="36">
        <f>+E130</f>
        <v>0</v>
      </c>
      <c r="F129" s="36">
        <f>+F130</f>
        <v>0</v>
      </c>
      <c r="G129" s="43">
        <f t="shared" si="18"/>
        <v>0</v>
      </c>
      <c r="H129" s="38"/>
      <c r="I129" s="37">
        <v>0</v>
      </c>
      <c r="J129" s="10"/>
    </row>
    <row r="130" spans="1:10" ht="13" x14ac:dyDescent="0.3">
      <c r="A130" s="39" t="s">
        <v>159</v>
      </c>
      <c r="B130" s="39" t="s">
        <v>160</v>
      </c>
      <c r="C130" s="40"/>
      <c r="D130" s="41">
        <v>0</v>
      </c>
      <c r="E130" s="41">
        <v>0</v>
      </c>
      <c r="F130" s="41">
        <v>0</v>
      </c>
      <c r="G130" s="44">
        <f t="shared" si="18"/>
        <v>0</v>
      </c>
      <c r="H130" s="40"/>
      <c r="I130" s="42">
        <v>0</v>
      </c>
      <c r="J130" s="10"/>
    </row>
    <row r="131" spans="1:10" ht="13" x14ac:dyDescent="0.3">
      <c r="A131" s="33" t="s">
        <v>161</v>
      </c>
      <c r="B131" s="33" t="s">
        <v>162</v>
      </c>
      <c r="C131" s="38"/>
      <c r="D131" s="36">
        <v>2067591.1</v>
      </c>
      <c r="E131" s="36">
        <f>+E132</f>
        <v>424936100</v>
      </c>
      <c r="F131" s="36">
        <f>+F132</f>
        <v>216022200</v>
      </c>
      <c r="G131" s="43">
        <f t="shared" si="18"/>
        <v>208913900</v>
      </c>
      <c r="H131" s="38"/>
      <c r="I131" s="37">
        <f t="shared" si="19"/>
        <v>0.50836396342885437</v>
      </c>
      <c r="J131" s="10"/>
    </row>
    <row r="132" spans="1:10" ht="13" x14ac:dyDescent="0.3">
      <c r="A132" s="39" t="s">
        <v>163</v>
      </c>
      <c r="B132" s="39" t="s">
        <v>164</v>
      </c>
      <c r="C132" s="40"/>
      <c r="D132" s="41">
        <v>2067591.1</v>
      </c>
      <c r="E132" s="41">
        <v>424936100</v>
      </c>
      <c r="F132" s="41">
        <v>216022200</v>
      </c>
      <c r="G132" s="44">
        <f t="shared" si="18"/>
        <v>208913900</v>
      </c>
      <c r="H132" s="40"/>
      <c r="I132" s="42">
        <f t="shared" si="19"/>
        <v>0.50836396342885437</v>
      </c>
      <c r="J132" s="10"/>
    </row>
    <row r="133" spans="1:10" ht="13" x14ac:dyDescent="0.3">
      <c r="A133" s="33" t="s">
        <v>165</v>
      </c>
      <c r="B133" s="33" t="s">
        <v>166</v>
      </c>
      <c r="C133" s="38"/>
      <c r="D133" s="36">
        <v>25750000</v>
      </c>
      <c r="E133" s="36">
        <f>+E134</f>
        <v>38070000</v>
      </c>
      <c r="F133" s="36">
        <f>+F134</f>
        <v>36604000</v>
      </c>
      <c r="G133" s="43">
        <f t="shared" si="18"/>
        <v>1466000</v>
      </c>
      <c r="H133" s="38"/>
      <c r="I133" s="37">
        <f t="shared" si="19"/>
        <v>0.96149198844234307</v>
      </c>
      <c r="J133" s="10"/>
    </row>
    <row r="134" spans="1:10" ht="13" x14ac:dyDescent="0.3">
      <c r="A134" s="33" t="s">
        <v>167</v>
      </c>
      <c r="B134" s="33" t="s">
        <v>166</v>
      </c>
      <c r="C134" s="38"/>
      <c r="D134" s="36">
        <v>0</v>
      </c>
      <c r="E134" s="36">
        <f>+E135</f>
        <v>38070000</v>
      </c>
      <c r="F134" s="36">
        <f>+F135</f>
        <v>36604000</v>
      </c>
      <c r="G134" s="43">
        <f t="shared" si="18"/>
        <v>1466000</v>
      </c>
      <c r="H134" s="38"/>
      <c r="I134" s="37">
        <f t="shared" si="19"/>
        <v>0.96149198844234307</v>
      </c>
      <c r="J134" s="10"/>
    </row>
    <row r="135" spans="1:10" ht="13" x14ac:dyDescent="0.3">
      <c r="A135" s="39" t="s">
        <v>168</v>
      </c>
      <c r="B135" s="39" t="s">
        <v>166</v>
      </c>
      <c r="C135" s="40"/>
      <c r="D135" s="41">
        <v>25750000</v>
      </c>
      <c r="E135" s="41">
        <v>38070000</v>
      </c>
      <c r="F135" s="41">
        <v>36604000</v>
      </c>
      <c r="G135" s="44">
        <f t="shared" si="18"/>
        <v>1466000</v>
      </c>
      <c r="H135" s="40"/>
      <c r="I135" s="42">
        <f t="shared" si="19"/>
        <v>0.96149198844234307</v>
      </c>
      <c r="J135" s="10"/>
    </row>
    <row r="136" spans="1:10" ht="13" x14ac:dyDescent="0.3">
      <c r="A136" s="33" t="s">
        <v>169</v>
      </c>
      <c r="B136" s="33" t="s">
        <v>170</v>
      </c>
      <c r="C136" s="38"/>
      <c r="D136" s="36">
        <v>1309600000</v>
      </c>
      <c r="E136" s="36">
        <f>SUM(E137:E139)</f>
        <v>1494600000</v>
      </c>
      <c r="F136" s="36">
        <f>SUM(F137:F139)</f>
        <v>1468000000</v>
      </c>
      <c r="G136" s="43">
        <f t="shared" si="18"/>
        <v>26600000</v>
      </c>
      <c r="H136" s="38"/>
      <c r="I136" s="37">
        <f t="shared" si="19"/>
        <v>0.98220259601231097</v>
      </c>
      <c r="J136" s="10"/>
    </row>
    <row r="137" spans="1:10" ht="13" x14ac:dyDescent="0.3">
      <c r="A137" s="45" t="s">
        <v>431</v>
      </c>
      <c r="B137" s="39" t="s">
        <v>172</v>
      </c>
      <c r="C137" s="38"/>
      <c r="D137" s="41">
        <v>0</v>
      </c>
      <c r="E137" s="41">
        <v>510000000</v>
      </c>
      <c r="F137" s="41">
        <v>510000000</v>
      </c>
      <c r="G137" s="44">
        <f t="shared" si="18"/>
        <v>0</v>
      </c>
      <c r="H137" s="40"/>
      <c r="I137" s="42">
        <f t="shared" si="19"/>
        <v>1</v>
      </c>
      <c r="J137" s="10"/>
    </row>
    <row r="138" spans="1:10" ht="13" x14ac:dyDescent="0.3">
      <c r="A138" s="39" t="s">
        <v>171</v>
      </c>
      <c r="B138" s="39" t="s">
        <v>172</v>
      </c>
      <c r="C138" s="40"/>
      <c r="D138" s="41">
        <v>1030000000</v>
      </c>
      <c r="E138" s="41">
        <v>705000000</v>
      </c>
      <c r="F138" s="41">
        <v>705000000</v>
      </c>
      <c r="G138" s="44">
        <f t="shared" si="18"/>
        <v>0</v>
      </c>
      <c r="H138" s="40"/>
      <c r="I138" s="42">
        <f t="shared" si="19"/>
        <v>1</v>
      </c>
      <c r="J138" s="10"/>
    </row>
    <row r="139" spans="1:10" ht="13" x14ac:dyDescent="0.3">
      <c r="A139" s="39" t="s">
        <v>173</v>
      </c>
      <c r="B139" s="39" t="s">
        <v>174</v>
      </c>
      <c r="C139" s="40"/>
      <c r="D139" s="41">
        <v>279600000</v>
      </c>
      <c r="E139" s="41">
        <v>279600000</v>
      </c>
      <c r="F139" s="41">
        <v>253000000</v>
      </c>
      <c r="G139" s="44">
        <f t="shared" si="18"/>
        <v>26600000</v>
      </c>
      <c r="H139" s="40"/>
      <c r="I139" s="42">
        <f t="shared" si="19"/>
        <v>0.90486409155937053</v>
      </c>
      <c r="J139" s="10"/>
    </row>
    <row r="140" spans="1:10" ht="13" x14ac:dyDescent="0.3">
      <c r="A140" s="33" t="s">
        <v>175</v>
      </c>
      <c r="B140" s="33" t="s">
        <v>176</v>
      </c>
      <c r="C140" s="38"/>
      <c r="D140" s="36">
        <v>352218800</v>
      </c>
      <c r="E140" s="36">
        <f>+E141+E156+E143</f>
        <v>1822233959</v>
      </c>
      <c r="F140" s="36">
        <f>+F141+F156+F143</f>
        <v>1238052461</v>
      </c>
      <c r="G140" s="43">
        <f t="shared" si="18"/>
        <v>584181498</v>
      </c>
      <c r="H140" s="38"/>
      <c r="I140" s="37">
        <f t="shared" si="19"/>
        <v>0.67941465742380014</v>
      </c>
      <c r="J140" s="10"/>
    </row>
    <row r="141" spans="1:10" ht="13" x14ac:dyDescent="0.3">
      <c r="A141" s="33" t="s">
        <v>177</v>
      </c>
      <c r="B141" s="33" t="s">
        <v>178</v>
      </c>
      <c r="C141" s="38"/>
      <c r="D141" s="36">
        <v>339488000</v>
      </c>
      <c r="E141" s="36">
        <f>+E142</f>
        <v>267955000</v>
      </c>
      <c r="F141" s="36">
        <f>+F142</f>
        <v>166670655</v>
      </c>
      <c r="G141" s="43">
        <f t="shared" si="18"/>
        <v>101284345</v>
      </c>
      <c r="H141" s="38"/>
      <c r="I141" s="37">
        <f t="shared" si="19"/>
        <v>0.62200987106043926</v>
      </c>
      <c r="J141" s="10"/>
    </row>
    <row r="142" spans="1:10" ht="13" x14ac:dyDescent="0.3">
      <c r="A142" s="45" t="s">
        <v>308</v>
      </c>
      <c r="B142" s="39" t="s">
        <v>309</v>
      </c>
      <c r="C142" s="40"/>
      <c r="D142" s="41">
        <v>0</v>
      </c>
      <c r="E142" s="41">
        <v>267955000</v>
      </c>
      <c r="F142" s="41">
        <v>166670655</v>
      </c>
      <c r="G142" s="44">
        <f t="shared" si="18"/>
        <v>101284345</v>
      </c>
      <c r="H142" s="40"/>
      <c r="I142" s="42">
        <f t="shared" si="19"/>
        <v>0.62200987106043926</v>
      </c>
      <c r="J142" s="10"/>
    </row>
    <row r="143" spans="1:10" ht="13" x14ac:dyDescent="0.3">
      <c r="A143" s="33" t="s">
        <v>179</v>
      </c>
      <c r="B143" s="33" t="s">
        <v>180</v>
      </c>
      <c r="C143" s="38"/>
      <c r="D143" s="36">
        <v>339488000</v>
      </c>
      <c r="E143" s="36">
        <f>SUM(E144:E155)</f>
        <v>1471087359</v>
      </c>
      <c r="F143" s="36">
        <f>SUM(F144:F155)</f>
        <v>1017280403</v>
      </c>
      <c r="G143" s="43">
        <f t="shared" si="18"/>
        <v>453806956</v>
      </c>
      <c r="H143" s="38"/>
      <c r="I143" s="37">
        <f t="shared" si="19"/>
        <v>0.69151597067050863</v>
      </c>
      <c r="J143" s="10"/>
    </row>
    <row r="144" spans="1:10" ht="13" x14ac:dyDescent="0.3">
      <c r="A144" s="39" t="s">
        <v>181</v>
      </c>
      <c r="B144" s="39" t="s">
        <v>182</v>
      </c>
      <c r="C144" s="40"/>
      <c r="D144" s="41">
        <v>339488000</v>
      </c>
      <c r="E144" s="41">
        <v>190305000</v>
      </c>
      <c r="F144" s="41">
        <v>134928555</v>
      </c>
      <c r="G144" s="44">
        <f t="shared" si="18"/>
        <v>55376445</v>
      </c>
      <c r="H144" s="40"/>
      <c r="I144" s="42">
        <f t="shared" si="19"/>
        <v>0.70901213840939548</v>
      </c>
      <c r="J144" s="10"/>
    </row>
    <row r="145" spans="1:10" ht="13" x14ac:dyDescent="0.3">
      <c r="A145" s="45" t="s">
        <v>460</v>
      </c>
      <c r="B145" s="39" t="s">
        <v>291</v>
      </c>
      <c r="C145" s="40"/>
      <c r="D145" s="41">
        <v>0</v>
      </c>
      <c r="E145" s="41">
        <v>200000000</v>
      </c>
      <c r="F145" s="41">
        <v>33288800</v>
      </c>
      <c r="G145" s="44">
        <f t="shared" si="18"/>
        <v>166711200</v>
      </c>
      <c r="H145" s="40"/>
      <c r="I145" s="42">
        <f t="shared" si="19"/>
        <v>0.16644400000000001</v>
      </c>
      <c r="J145" s="10"/>
    </row>
    <row r="146" spans="1:10" ht="13" x14ac:dyDescent="0.3">
      <c r="A146" s="45" t="s">
        <v>292</v>
      </c>
      <c r="B146" s="39" t="s">
        <v>291</v>
      </c>
      <c r="C146" s="40"/>
      <c r="D146" s="41">
        <v>0</v>
      </c>
      <c r="E146" s="41">
        <v>238505459</v>
      </c>
      <c r="F146" s="41">
        <v>211874800</v>
      </c>
      <c r="G146" s="44">
        <f t="shared" si="18"/>
        <v>26630659</v>
      </c>
      <c r="H146" s="40"/>
      <c r="I146" s="42">
        <f t="shared" si="19"/>
        <v>0.88834360810164936</v>
      </c>
      <c r="J146" s="10"/>
    </row>
    <row r="147" spans="1:10" ht="13" x14ac:dyDescent="0.3">
      <c r="A147" s="45" t="s">
        <v>293</v>
      </c>
      <c r="B147" s="39" t="s">
        <v>294</v>
      </c>
      <c r="C147" s="40"/>
      <c r="D147" s="41">
        <v>0</v>
      </c>
      <c r="E147" s="41">
        <v>223935900</v>
      </c>
      <c r="F147" s="41">
        <v>159501700</v>
      </c>
      <c r="G147" s="44">
        <f t="shared" si="18"/>
        <v>64434200</v>
      </c>
      <c r="H147" s="40"/>
      <c r="I147" s="42">
        <f t="shared" si="19"/>
        <v>0.71226498297057328</v>
      </c>
      <c r="J147" s="10"/>
    </row>
    <row r="148" spans="1:10" ht="13" x14ac:dyDescent="0.3">
      <c r="A148" s="45" t="s">
        <v>297</v>
      </c>
      <c r="B148" s="39" t="s">
        <v>295</v>
      </c>
      <c r="C148" s="40"/>
      <c r="D148" s="41">
        <v>0</v>
      </c>
      <c r="E148" s="41">
        <v>31000000</v>
      </c>
      <c r="F148" s="41">
        <v>25398619</v>
      </c>
      <c r="G148" s="44">
        <f t="shared" si="18"/>
        <v>5601381</v>
      </c>
      <c r="H148" s="40"/>
      <c r="I148" s="42">
        <f t="shared" si="19"/>
        <v>0.81931029032258063</v>
      </c>
      <c r="J148" s="10"/>
    </row>
    <row r="149" spans="1:10" ht="13" x14ac:dyDescent="0.3">
      <c r="A149" s="45" t="s">
        <v>296</v>
      </c>
      <c r="B149" s="39" t="s">
        <v>298</v>
      </c>
      <c r="C149" s="40"/>
      <c r="D149" s="41">
        <v>0</v>
      </c>
      <c r="E149" s="41">
        <v>295210000</v>
      </c>
      <c r="F149" s="41">
        <v>201924593</v>
      </c>
      <c r="G149" s="44">
        <f t="shared" si="18"/>
        <v>93285407</v>
      </c>
      <c r="H149" s="40"/>
      <c r="I149" s="42">
        <f t="shared" si="19"/>
        <v>0.68400322821042647</v>
      </c>
      <c r="J149" s="10"/>
    </row>
    <row r="150" spans="1:10" ht="13" x14ac:dyDescent="0.3">
      <c r="A150" s="45" t="s">
        <v>299</v>
      </c>
      <c r="B150" s="39" t="s">
        <v>300</v>
      </c>
      <c r="C150" s="40"/>
      <c r="D150" s="41">
        <v>0</v>
      </c>
      <c r="E150" s="41">
        <v>97027000</v>
      </c>
      <c r="F150" s="41">
        <v>82787851</v>
      </c>
      <c r="G150" s="44">
        <f t="shared" si="18"/>
        <v>14239149</v>
      </c>
      <c r="H150" s="40"/>
      <c r="I150" s="42">
        <f t="shared" si="19"/>
        <v>0.85324549867562638</v>
      </c>
      <c r="J150" s="10"/>
    </row>
    <row r="151" spans="1:10" ht="13" x14ac:dyDescent="0.3">
      <c r="A151" s="45" t="s">
        <v>301</v>
      </c>
      <c r="B151" s="39" t="s">
        <v>302</v>
      </c>
      <c r="C151" s="40"/>
      <c r="D151" s="41">
        <v>0</v>
      </c>
      <c r="E151" s="41">
        <v>6800000</v>
      </c>
      <c r="F151" s="41">
        <v>6684000</v>
      </c>
      <c r="G151" s="44">
        <f t="shared" si="18"/>
        <v>116000</v>
      </c>
      <c r="H151" s="40"/>
      <c r="I151" s="42">
        <f t="shared" si="19"/>
        <v>0.98294117647058821</v>
      </c>
      <c r="J151" s="10"/>
    </row>
    <row r="152" spans="1:10" ht="13" x14ac:dyDescent="0.3">
      <c r="A152" s="45" t="s">
        <v>303</v>
      </c>
      <c r="B152" s="39" t="s">
        <v>304</v>
      </c>
      <c r="C152" s="40"/>
      <c r="D152" s="41">
        <v>0</v>
      </c>
      <c r="E152" s="41">
        <v>54803000</v>
      </c>
      <c r="F152" s="41">
        <v>47392485</v>
      </c>
      <c r="G152" s="44">
        <f t="shared" si="18"/>
        <v>7410515</v>
      </c>
      <c r="H152" s="40"/>
      <c r="I152" s="42">
        <f t="shared" si="19"/>
        <v>0.8647790266956189</v>
      </c>
      <c r="J152" s="10"/>
    </row>
    <row r="153" spans="1:10" ht="13" x14ac:dyDescent="0.3">
      <c r="A153" s="45" t="s">
        <v>444</v>
      </c>
      <c r="B153" s="39" t="s">
        <v>445</v>
      </c>
      <c r="C153" s="40"/>
      <c r="D153" s="41">
        <v>0</v>
      </c>
      <c r="E153" s="41">
        <v>33176000</v>
      </c>
      <c r="F153" s="41">
        <v>13175666</v>
      </c>
      <c r="G153" s="44">
        <f t="shared" si="18"/>
        <v>20000334</v>
      </c>
      <c r="H153" s="40"/>
      <c r="I153" s="42">
        <f t="shared" si="19"/>
        <v>0.39714450204967444</v>
      </c>
      <c r="J153" s="10"/>
    </row>
    <row r="154" spans="1:10" ht="13" x14ac:dyDescent="0.3">
      <c r="A154" s="45" t="s">
        <v>446</v>
      </c>
      <c r="B154" s="39" t="s">
        <v>445</v>
      </c>
      <c r="C154" s="40"/>
      <c r="D154" s="41">
        <v>0</v>
      </c>
      <c r="E154" s="41">
        <v>33773000</v>
      </c>
      <c r="F154" s="41">
        <v>33772001</v>
      </c>
      <c r="G154" s="44">
        <f t="shared" si="18"/>
        <v>999</v>
      </c>
      <c r="H154" s="40"/>
      <c r="I154" s="42">
        <f t="shared" si="19"/>
        <v>0.99997042015811444</v>
      </c>
      <c r="J154" s="10"/>
    </row>
    <row r="155" spans="1:10" ht="13" x14ac:dyDescent="0.3">
      <c r="A155" s="45" t="s">
        <v>305</v>
      </c>
      <c r="B155" s="39" t="s">
        <v>216</v>
      </c>
      <c r="C155" s="40"/>
      <c r="D155" s="41">
        <v>0</v>
      </c>
      <c r="E155" s="41">
        <v>66552000</v>
      </c>
      <c r="F155" s="41">
        <v>66551333</v>
      </c>
      <c r="G155" s="44">
        <f t="shared" si="18"/>
        <v>667</v>
      </c>
      <c r="H155" s="40"/>
      <c r="I155" s="42">
        <f t="shared" si="19"/>
        <v>0.99998997776175025</v>
      </c>
      <c r="J155" s="10"/>
    </row>
    <row r="156" spans="1:10" ht="13" x14ac:dyDescent="0.3">
      <c r="A156" s="33" t="s">
        <v>183</v>
      </c>
      <c r="B156" s="33" t="s">
        <v>184</v>
      </c>
      <c r="C156" s="38"/>
      <c r="D156" s="36">
        <v>12730800</v>
      </c>
      <c r="E156" s="36">
        <f>+E157</f>
        <v>83191600</v>
      </c>
      <c r="F156" s="36">
        <f>+F157</f>
        <v>54101403</v>
      </c>
      <c r="G156" s="43">
        <f t="shared" si="18"/>
        <v>29090197</v>
      </c>
      <c r="H156" s="38"/>
      <c r="I156" s="37">
        <f t="shared" si="19"/>
        <v>0.6503229051971593</v>
      </c>
      <c r="J156" s="10"/>
    </row>
    <row r="157" spans="1:10" ht="13" x14ac:dyDescent="0.3">
      <c r="A157" s="33" t="s">
        <v>185</v>
      </c>
      <c r="B157" s="33" t="s">
        <v>186</v>
      </c>
      <c r="C157" s="38"/>
      <c r="D157" s="36">
        <v>12730800</v>
      </c>
      <c r="E157" s="36">
        <f>SUM(E158:E159)</f>
        <v>83191600</v>
      </c>
      <c r="F157" s="36">
        <f>SUM(F158:F159)</f>
        <v>54101403</v>
      </c>
      <c r="G157" s="43">
        <f t="shared" si="18"/>
        <v>29090197</v>
      </c>
      <c r="H157" s="38"/>
      <c r="I157" s="37">
        <f t="shared" si="19"/>
        <v>0.6503229051971593</v>
      </c>
      <c r="J157" s="10"/>
    </row>
    <row r="158" spans="1:10" ht="13" x14ac:dyDescent="0.3">
      <c r="A158" s="45" t="s">
        <v>306</v>
      </c>
      <c r="B158" s="39" t="s">
        <v>307</v>
      </c>
      <c r="C158" s="40"/>
      <c r="D158" s="41">
        <v>0</v>
      </c>
      <c r="E158" s="41">
        <v>14620800</v>
      </c>
      <c r="F158" s="41">
        <v>10663003</v>
      </c>
      <c r="G158" s="43">
        <f t="shared" si="18"/>
        <v>3957797</v>
      </c>
      <c r="H158" s="40"/>
      <c r="I158" s="37">
        <f t="shared" si="19"/>
        <v>0.72930366327423946</v>
      </c>
      <c r="J158" s="10"/>
    </row>
    <row r="159" spans="1:10" ht="13" x14ac:dyDescent="0.3">
      <c r="A159" s="39" t="s">
        <v>187</v>
      </c>
      <c r="B159" s="39" t="s">
        <v>188</v>
      </c>
      <c r="C159" s="40"/>
      <c r="D159" s="41">
        <v>12730800</v>
      </c>
      <c r="E159" s="41">
        <v>68570800</v>
      </c>
      <c r="F159" s="41">
        <v>43438400</v>
      </c>
      <c r="G159" s="44">
        <f t="shared" si="18"/>
        <v>25132400</v>
      </c>
      <c r="H159" s="40"/>
      <c r="I159" s="42">
        <f t="shared" si="19"/>
        <v>0.63348247358934129</v>
      </c>
      <c r="J159" s="10"/>
    </row>
    <row r="160" spans="1:10" ht="13" x14ac:dyDescent="0.3">
      <c r="A160" s="33" t="s">
        <v>189</v>
      </c>
      <c r="B160" s="33" t="s">
        <v>190</v>
      </c>
      <c r="C160" s="38"/>
      <c r="D160" s="36">
        <v>5762354370.0799999</v>
      </c>
      <c r="E160" s="36">
        <f>+E167+E180+E188+E199+E201+E213+E161</f>
        <v>12322496630</v>
      </c>
      <c r="F160" s="36">
        <f>+F167+F180+F188+F199+F201+F213+F161</f>
        <v>11358215545</v>
      </c>
      <c r="G160" s="43">
        <f t="shared" si="18"/>
        <v>964281085</v>
      </c>
      <c r="H160" s="38"/>
      <c r="I160" s="37">
        <f t="shared" si="19"/>
        <v>0.92174628941245651</v>
      </c>
      <c r="J160" s="10"/>
    </row>
    <row r="161" spans="1:10" ht="13" x14ac:dyDescent="0.3">
      <c r="A161" s="46" t="s">
        <v>310</v>
      </c>
      <c r="B161" s="33" t="s">
        <v>312</v>
      </c>
      <c r="C161" s="38"/>
      <c r="D161" s="36">
        <f>SUM(D163:D166)</f>
        <v>0</v>
      </c>
      <c r="E161" s="36">
        <f>SUM(E162:E166)</f>
        <v>1729500977</v>
      </c>
      <c r="F161" s="36">
        <f>SUM(F162:F166)</f>
        <v>1485937664</v>
      </c>
      <c r="G161" s="43">
        <f t="shared" si="18"/>
        <v>243563313</v>
      </c>
      <c r="H161" s="38"/>
      <c r="I161" s="37">
        <f t="shared" si="19"/>
        <v>0.8591713354088496</v>
      </c>
      <c r="J161" s="10"/>
    </row>
    <row r="162" spans="1:10" ht="13" x14ac:dyDescent="0.3">
      <c r="A162" s="45" t="s">
        <v>453</v>
      </c>
      <c r="B162" s="39" t="s">
        <v>432</v>
      </c>
      <c r="C162" s="38"/>
      <c r="D162" s="36">
        <v>0</v>
      </c>
      <c r="E162" s="41">
        <v>624669000</v>
      </c>
      <c r="F162" s="41">
        <v>430452142</v>
      </c>
      <c r="G162" s="44">
        <f t="shared" si="18"/>
        <v>194216858</v>
      </c>
      <c r="H162" s="40"/>
      <c r="I162" s="42">
        <f t="shared" si="19"/>
        <v>0.68908836839990462</v>
      </c>
      <c r="J162" s="10"/>
    </row>
    <row r="163" spans="1:10" ht="13" x14ac:dyDescent="0.3">
      <c r="A163" s="45" t="s">
        <v>311</v>
      </c>
      <c r="B163" s="39" t="s">
        <v>313</v>
      </c>
      <c r="C163" s="40"/>
      <c r="D163" s="41">
        <v>0</v>
      </c>
      <c r="E163" s="41">
        <v>857169424</v>
      </c>
      <c r="F163" s="41">
        <v>848603737</v>
      </c>
      <c r="G163" s="44">
        <f t="shared" si="18"/>
        <v>8565687</v>
      </c>
      <c r="H163" s="40"/>
      <c r="I163" s="42">
        <f t="shared" si="19"/>
        <v>0.99000700822944898</v>
      </c>
      <c r="J163" s="10"/>
    </row>
    <row r="164" spans="1:10" ht="13" x14ac:dyDescent="0.3">
      <c r="A164" s="45" t="s">
        <v>433</v>
      </c>
      <c r="B164" s="39" t="s">
        <v>432</v>
      </c>
      <c r="C164" s="40"/>
      <c r="D164" s="41">
        <v>0</v>
      </c>
      <c r="E164" s="41">
        <v>84480553</v>
      </c>
      <c r="F164" s="41">
        <v>75143452</v>
      </c>
      <c r="G164" s="44">
        <f t="shared" si="18"/>
        <v>9337101</v>
      </c>
      <c r="H164" s="40"/>
      <c r="I164" s="42">
        <f t="shared" si="19"/>
        <v>0.88947632717318981</v>
      </c>
      <c r="J164" s="10"/>
    </row>
    <row r="165" spans="1:10" ht="13" x14ac:dyDescent="0.3">
      <c r="A165" s="45" t="s">
        <v>434</v>
      </c>
      <c r="B165" s="39" t="s">
        <v>314</v>
      </c>
      <c r="C165" s="40"/>
      <c r="D165" s="41">
        <v>0</v>
      </c>
      <c r="E165" s="41">
        <v>65907537</v>
      </c>
      <c r="F165" s="41">
        <v>35907537</v>
      </c>
      <c r="G165" s="44">
        <f t="shared" si="18"/>
        <v>30000000</v>
      </c>
      <c r="H165" s="40"/>
      <c r="I165" s="42">
        <f t="shared" si="19"/>
        <v>0.54481685455792406</v>
      </c>
      <c r="J165" s="10"/>
    </row>
    <row r="166" spans="1:10" ht="13" x14ac:dyDescent="0.3">
      <c r="A166" s="45" t="s">
        <v>315</v>
      </c>
      <c r="B166" s="39" t="s">
        <v>314</v>
      </c>
      <c r="C166" s="40"/>
      <c r="D166" s="41">
        <v>0</v>
      </c>
      <c r="E166" s="41">
        <v>97274463</v>
      </c>
      <c r="F166" s="41">
        <v>95830796</v>
      </c>
      <c r="G166" s="43">
        <f t="shared" si="18"/>
        <v>1443667</v>
      </c>
      <c r="H166" s="40"/>
      <c r="I166" s="37">
        <f t="shared" si="19"/>
        <v>0.98515882837615876</v>
      </c>
      <c r="J166" s="10"/>
    </row>
    <row r="167" spans="1:10" ht="13" x14ac:dyDescent="0.3">
      <c r="A167" s="33" t="s">
        <v>191</v>
      </c>
      <c r="B167" s="33" t="s">
        <v>192</v>
      </c>
      <c r="C167" s="38"/>
      <c r="D167" s="36">
        <v>145581902.08000001</v>
      </c>
      <c r="E167" s="36">
        <f>SUM(E168:E179)</f>
        <v>772840614</v>
      </c>
      <c r="F167" s="36">
        <f>SUM(F168:F179)</f>
        <v>676101196</v>
      </c>
      <c r="G167" s="43">
        <f t="shared" si="18"/>
        <v>96739418</v>
      </c>
      <c r="H167" s="38"/>
      <c r="I167" s="37">
        <f t="shared" si="19"/>
        <v>0.87482617211418967</v>
      </c>
      <c r="J167" s="10"/>
    </row>
    <row r="168" spans="1:10" ht="13" x14ac:dyDescent="0.3">
      <c r="A168" s="45" t="s">
        <v>461</v>
      </c>
      <c r="B168" s="39" t="s">
        <v>194</v>
      </c>
      <c r="C168" s="38"/>
      <c r="D168" s="41">
        <v>0</v>
      </c>
      <c r="E168" s="41">
        <v>87714000</v>
      </c>
      <c r="F168" s="41">
        <v>27713329</v>
      </c>
      <c r="G168" s="44">
        <f t="shared" si="18"/>
        <v>60000671</v>
      </c>
      <c r="H168" s="38"/>
      <c r="I168" s="42">
        <f t="shared" si="19"/>
        <v>0.31595103404245617</v>
      </c>
      <c r="J168" s="10"/>
    </row>
    <row r="169" spans="1:10" ht="13" x14ac:dyDescent="0.3">
      <c r="A169" s="45" t="s">
        <v>462</v>
      </c>
      <c r="B169" s="39" t="s">
        <v>194</v>
      </c>
      <c r="C169" s="38"/>
      <c r="D169" s="41">
        <v>0</v>
      </c>
      <c r="E169" s="41">
        <v>105688000</v>
      </c>
      <c r="F169" s="41">
        <v>104254665</v>
      </c>
      <c r="G169" s="44">
        <f t="shared" si="18"/>
        <v>1433335</v>
      </c>
      <c r="H169" s="38"/>
      <c r="I169" s="42">
        <f t="shared" si="19"/>
        <v>0.98643805351600944</v>
      </c>
      <c r="J169" s="10"/>
    </row>
    <row r="170" spans="1:10" ht="13" x14ac:dyDescent="0.3">
      <c r="A170" s="39" t="s">
        <v>193</v>
      </c>
      <c r="B170" s="39" t="s">
        <v>194</v>
      </c>
      <c r="C170" s="40"/>
      <c r="D170" s="41">
        <v>0</v>
      </c>
      <c r="E170" s="41">
        <v>182252000</v>
      </c>
      <c r="F170" s="41">
        <v>182251934</v>
      </c>
      <c r="G170" s="44">
        <f t="shared" si="18"/>
        <v>66</v>
      </c>
      <c r="H170" s="40"/>
      <c r="I170" s="42">
        <f t="shared" si="19"/>
        <v>0.99999963786405632</v>
      </c>
      <c r="J170" s="10"/>
    </row>
    <row r="171" spans="1:10" ht="13" x14ac:dyDescent="0.3">
      <c r="A171" s="39" t="s">
        <v>195</v>
      </c>
      <c r="B171" s="39" t="s">
        <v>196</v>
      </c>
      <c r="C171" s="40"/>
      <c r="D171" s="41">
        <v>112777408.90000001</v>
      </c>
      <c r="E171" s="41">
        <v>88961614</v>
      </c>
      <c r="F171" s="41">
        <v>88961614</v>
      </c>
      <c r="G171" s="44">
        <f t="shared" si="18"/>
        <v>0</v>
      </c>
      <c r="H171" s="40"/>
      <c r="I171" s="42">
        <f t="shared" si="19"/>
        <v>1</v>
      </c>
      <c r="J171" s="10"/>
    </row>
    <row r="172" spans="1:10" ht="13" x14ac:dyDescent="0.3">
      <c r="A172" s="45" t="s">
        <v>464</v>
      </c>
      <c r="B172" s="39" t="s">
        <v>463</v>
      </c>
      <c r="C172" s="40"/>
      <c r="D172" s="41">
        <v>0</v>
      </c>
      <c r="E172" s="41">
        <v>16000000</v>
      </c>
      <c r="F172" s="41">
        <v>15999900</v>
      </c>
      <c r="G172" s="44">
        <f t="shared" si="18"/>
        <v>100</v>
      </c>
      <c r="H172" s="40"/>
      <c r="I172" s="42">
        <f t="shared" si="19"/>
        <v>0.99999375000000001</v>
      </c>
      <c r="J172" s="10"/>
    </row>
    <row r="173" spans="1:10" ht="13" x14ac:dyDescent="0.3">
      <c r="A173" s="45" t="s">
        <v>466</v>
      </c>
      <c r="B173" s="39" t="s">
        <v>317</v>
      </c>
      <c r="C173" s="40"/>
      <c r="D173" s="41">
        <v>0</v>
      </c>
      <c r="E173" s="41">
        <v>50088000</v>
      </c>
      <c r="F173" s="41">
        <v>20087332</v>
      </c>
      <c r="G173" s="44">
        <f t="shared" si="18"/>
        <v>30000668</v>
      </c>
      <c r="H173" s="40"/>
      <c r="I173" s="42">
        <f t="shared" si="19"/>
        <v>0.4010408081776074</v>
      </c>
      <c r="J173" s="10"/>
    </row>
    <row r="174" spans="1:10" ht="13" x14ac:dyDescent="0.3">
      <c r="A174" s="45" t="s">
        <v>465</v>
      </c>
      <c r="B174" s="39" t="s">
        <v>317</v>
      </c>
      <c r="C174" s="40"/>
      <c r="D174" s="41">
        <v>0</v>
      </c>
      <c r="E174" s="41">
        <v>59466000</v>
      </c>
      <c r="F174" s="41">
        <v>59466000</v>
      </c>
      <c r="G174" s="44">
        <f t="shared" si="18"/>
        <v>0</v>
      </c>
      <c r="H174" s="40"/>
      <c r="I174" s="42">
        <f t="shared" si="19"/>
        <v>1</v>
      </c>
      <c r="J174" s="10"/>
    </row>
    <row r="175" spans="1:10" ht="13" x14ac:dyDescent="0.3">
      <c r="A175" s="45" t="s">
        <v>316</v>
      </c>
      <c r="B175" s="39" t="s">
        <v>317</v>
      </c>
      <c r="C175" s="40"/>
      <c r="D175" s="41">
        <v>0</v>
      </c>
      <c r="E175" s="41">
        <v>126471000</v>
      </c>
      <c r="F175" s="41">
        <v>126471000</v>
      </c>
      <c r="G175" s="44">
        <f t="shared" si="18"/>
        <v>0</v>
      </c>
      <c r="H175" s="40"/>
      <c r="I175" s="42">
        <f t="shared" si="19"/>
        <v>1</v>
      </c>
      <c r="J175" s="10"/>
    </row>
    <row r="176" spans="1:10" ht="13" x14ac:dyDescent="0.3">
      <c r="A176" s="45" t="s">
        <v>447</v>
      </c>
      <c r="B176" s="39" t="s">
        <v>448</v>
      </c>
      <c r="C176" s="40"/>
      <c r="D176" s="41">
        <v>0</v>
      </c>
      <c r="E176" s="41">
        <v>8600000</v>
      </c>
      <c r="F176" s="41">
        <v>5400000</v>
      </c>
      <c r="G176" s="44">
        <f t="shared" si="18"/>
        <v>3200000</v>
      </c>
      <c r="H176" s="40"/>
      <c r="I176" s="42">
        <f t="shared" si="19"/>
        <v>0.62790697674418605</v>
      </c>
      <c r="J176" s="10"/>
    </row>
    <row r="177" spans="1:11" ht="13" x14ac:dyDescent="0.3">
      <c r="A177" s="39" t="s">
        <v>197</v>
      </c>
      <c r="B177" s="39" t="s">
        <v>198</v>
      </c>
      <c r="C177" s="40"/>
      <c r="D177" s="41">
        <v>7000000</v>
      </c>
      <c r="E177" s="41">
        <v>7000000</v>
      </c>
      <c r="F177" s="41">
        <v>4895422</v>
      </c>
      <c r="G177" s="44">
        <f t="shared" si="18"/>
        <v>2104578</v>
      </c>
      <c r="H177" s="40"/>
      <c r="I177" s="42">
        <f t="shared" si="19"/>
        <v>0.69934600000000002</v>
      </c>
      <c r="J177" s="10"/>
    </row>
    <row r="178" spans="1:11" ht="13" x14ac:dyDescent="0.3">
      <c r="A178" s="39" t="s">
        <v>199</v>
      </c>
      <c r="B178" s="39" t="s">
        <v>200</v>
      </c>
      <c r="C178" s="40"/>
      <c r="D178" s="41">
        <v>20600000</v>
      </c>
      <c r="E178" s="41">
        <v>40600000</v>
      </c>
      <c r="F178" s="41">
        <v>40600000</v>
      </c>
      <c r="G178" s="44">
        <f t="shared" si="18"/>
        <v>0</v>
      </c>
      <c r="H178" s="40"/>
      <c r="I178" s="42">
        <f t="shared" si="19"/>
        <v>1</v>
      </c>
      <c r="J178" s="10"/>
    </row>
    <row r="179" spans="1:11" ht="13" x14ac:dyDescent="0.3">
      <c r="A179" s="45" t="s">
        <v>318</v>
      </c>
      <c r="B179" s="39" t="s">
        <v>201</v>
      </c>
      <c r="C179" s="40"/>
      <c r="D179" s="41">
        <v>5204493.18</v>
      </c>
      <c r="E179" s="41">
        <v>0</v>
      </c>
      <c r="F179" s="41">
        <v>0</v>
      </c>
      <c r="G179" s="44">
        <f t="shared" si="18"/>
        <v>0</v>
      </c>
      <c r="H179" s="40"/>
      <c r="I179" s="42">
        <v>0</v>
      </c>
      <c r="J179" s="10"/>
    </row>
    <row r="180" spans="1:11" ht="13" x14ac:dyDescent="0.3">
      <c r="A180" s="33" t="s">
        <v>202</v>
      </c>
      <c r="B180" s="33" t="s">
        <v>203</v>
      </c>
      <c r="C180" s="38"/>
      <c r="D180" s="36">
        <v>633495000</v>
      </c>
      <c r="E180" s="36">
        <f>SUM(E181:E187)</f>
        <v>1087443427</v>
      </c>
      <c r="F180" s="36">
        <f>SUM(F181:F187)</f>
        <v>920275094</v>
      </c>
      <c r="G180" s="43">
        <f t="shared" si="18"/>
        <v>167168333</v>
      </c>
      <c r="H180" s="38"/>
      <c r="I180" s="37">
        <f t="shared" si="19"/>
        <v>0.84627399564023476</v>
      </c>
      <c r="J180" s="10"/>
    </row>
    <row r="181" spans="1:11" ht="13" x14ac:dyDescent="0.3">
      <c r="A181" s="39" t="s">
        <v>204</v>
      </c>
      <c r="B181" s="39" t="s">
        <v>205</v>
      </c>
      <c r="C181" s="40"/>
      <c r="D181" s="41">
        <v>50000000</v>
      </c>
      <c r="E181" s="41">
        <v>15000000</v>
      </c>
      <c r="F181" s="41">
        <v>15000000</v>
      </c>
      <c r="G181" s="44">
        <f t="shared" si="18"/>
        <v>0</v>
      </c>
      <c r="H181" s="40"/>
      <c r="I181" s="42">
        <f t="shared" si="19"/>
        <v>1</v>
      </c>
      <c r="J181" s="10"/>
    </row>
    <row r="182" spans="1:11" ht="13" x14ac:dyDescent="0.3">
      <c r="A182" s="39" t="s">
        <v>206</v>
      </c>
      <c r="B182" s="39" t="s">
        <v>207</v>
      </c>
      <c r="C182" s="40"/>
      <c r="D182" s="41">
        <v>583495000</v>
      </c>
      <c r="E182" s="41">
        <v>537025428</v>
      </c>
      <c r="F182" s="41">
        <v>537025428</v>
      </c>
      <c r="G182" s="44">
        <f t="shared" ref="G182:G187" si="20">+E182-F182</f>
        <v>0</v>
      </c>
      <c r="H182" s="40"/>
      <c r="I182" s="42">
        <f t="shared" si="19"/>
        <v>1</v>
      </c>
      <c r="J182" s="10"/>
    </row>
    <row r="183" spans="1:11" ht="13" x14ac:dyDescent="0.3">
      <c r="A183" s="45" t="s">
        <v>449</v>
      </c>
      <c r="B183" s="39" t="s">
        <v>320</v>
      </c>
      <c r="C183" s="40"/>
      <c r="D183" s="41">
        <v>0</v>
      </c>
      <c r="E183" s="41">
        <v>10167000</v>
      </c>
      <c r="F183" s="41">
        <v>3667000</v>
      </c>
      <c r="G183" s="44">
        <f t="shared" si="20"/>
        <v>6500000</v>
      </c>
      <c r="H183" s="40"/>
      <c r="I183" s="42">
        <f t="shared" si="19"/>
        <v>0.36067669912461886</v>
      </c>
      <c r="J183" s="10"/>
    </row>
    <row r="184" spans="1:11" ht="13" x14ac:dyDescent="0.3">
      <c r="A184" s="45" t="s">
        <v>319</v>
      </c>
      <c r="B184" s="39" t="s">
        <v>320</v>
      </c>
      <c r="C184" s="40"/>
      <c r="D184" s="41">
        <v>0</v>
      </c>
      <c r="E184" s="41">
        <v>36593000</v>
      </c>
      <c r="F184" s="41">
        <v>36593000</v>
      </c>
      <c r="G184" s="44">
        <f t="shared" si="20"/>
        <v>0</v>
      </c>
      <c r="H184" s="40"/>
      <c r="I184" s="42">
        <f t="shared" si="19"/>
        <v>1</v>
      </c>
      <c r="J184" s="10"/>
    </row>
    <row r="185" spans="1:11" ht="13" x14ac:dyDescent="0.3">
      <c r="A185" s="45" t="s">
        <v>467</v>
      </c>
      <c r="B185" s="39" t="s">
        <v>322</v>
      </c>
      <c r="C185" s="40"/>
      <c r="D185" s="41">
        <v>0</v>
      </c>
      <c r="E185" s="41">
        <v>163730000</v>
      </c>
      <c r="F185" s="41">
        <v>12862667</v>
      </c>
      <c r="G185" s="44">
        <f t="shared" si="20"/>
        <v>150867333</v>
      </c>
      <c r="H185" s="40"/>
      <c r="I185" s="42">
        <f t="shared" si="19"/>
        <v>7.856023331093874E-2</v>
      </c>
      <c r="J185" s="10"/>
    </row>
    <row r="186" spans="1:11" ht="13" x14ac:dyDescent="0.3">
      <c r="A186" s="45" t="s">
        <v>468</v>
      </c>
      <c r="B186" s="39" t="s">
        <v>322</v>
      </c>
      <c r="C186" s="40"/>
      <c r="D186" s="41">
        <v>0</v>
      </c>
      <c r="E186" s="41">
        <v>54482216</v>
      </c>
      <c r="F186" s="41">
        <v>54074883</v>
      </c>
      <c r="G186" s="44">
        <f t="shared" si="20"/>
        <v>407333</v>
      </c>
      <c r="H186" s="40"/>
      <c r="I186" s="42">
        <f t="shared" si="19"/>
        <v>0.99252356034857314</v>
      </c>
      <c r="J186" s="10"/>
    </row>
    <row r="187" spans="1:11" ht="13" x14ac:dyDescent="0.3">
      <c r="A187" s="45" t="s">
        <v>321</v>
      </c>
      <c r="B187" s="39" t="s">
        <v>322</v>
      </c>
      <c r="C187" s="40"/>
      <c r="D187" s="41">
        <v>0</v>
      </c>
      <c r="E187" s="41">
        <v>270445783</v>
      </c>
      <c r="F187" s="41">
        <v>261052116</v>
      </c>
      <c r="G187" s="44">
        <f t="shared" si="20"/>
        <v>9393667</v>
      </c>
      <c r="H187" s="40"/>
      <c r="I187" s="42">
        <f t="shared" si="19"/>
        <v>0.96526598826649113</v>
      </c>
      <c r="J187" s="10"/>
    </row>
    <row r="188" spans="1:11" ht="13" x14ac:dyDescent="0.3">
      <c r="A188" s="33" t="s">
        <v>208</v>
      </c>
      <c r="B188" s="33" t="s">
        <v>209</v>
      </c>
      <c r="C188" s="38"/>
      <c r="D188" s="36">
        <v>4870492468</v>
      </c>
      <c r="E188" s="36">
        <f>SUM(E189:E198)</f>
        <v>8558528855</v>
      </c>
      <c r="F188" s="36">
        <f>SUM(F189:F198)</f>
        <v>8156700312</v>
      </c>
      <c r="G188" s="43">
        <f t="shared" si="18"/>
        <v>401828543</v>
      </c>
      <c r="H188" s="38"/>
      <c r="I188" s="37">
        <f t="shared" si="19"/>
        <v>0.95304934413287079</v>
      </c>
      <c r="J188" s="10"/>
    </row>
    <row r="189" spans="1:11" ht="13" x14ac:dyDescent="0.3">
      <c r="A189" s="39" t="s">
        <v>210</v>
      </c>
      <c r="B189" s="39" t="s">
        <v>211</v>
      </c>
      <c r="C189" s="40"/>
      <c r="D189" s="41">
        <v>2658775680</v>
      </c>
      <c r="E189" s="41">
        <v>3014001573</v>
      </c>
      <c r="F189" s="41">
        <v>3013996630</v>
      </c>
      <c r="G189" s="44">
        <f t="shared" si="18"/>
        <v>4943</v>
      </c>
      <c r="H189" s="40"/>
      <c r="I189" s="42">
        <f t="shared" si="19"/>
        <v>0.99999835998758457</v>
      </c>
      <c r="J189" s="10"/>
    </row>
    <row r="190" spans="1:11" ht="13" x14ac:dyDescent="0.3">
      <c r="A190" s="39" t="s">
        <v>212</v>
      </c>
      <c r="B190" s="39" t="s">
        <v>213</v>
      </c>
      <c r="C190" s="40"/>
      <c r="D190" s="41">
        <v>12360000</v>
      </c>
      <c r="E190" s="41">
        <v>0</v>
      </c>
      <c r="F190" s="41">
        <v>0</v>
      </c>
      <c r="G190" s="44">
        <f t="shared" si="18"/>
        <v>0</v>
      </c>
      <c r="H190" s="40"/>
      <c r="I190" s="42">
        <v>0</v>
      </c>
      <c r="J190" s="10"/>
    </row>
    <row r="191" spans="1:11" ht="13" x14ac:dyDescent="0.3">
      <c r="A191" s="39" t="s">
        <v>212</v>
      </c>
      <c r="B191" s="39" t="s">
        <v>214</v>
      </c>
      <c r="C191" s="40"/>
      <c r="D191" s="41">
        <v>2172473788</v>
      </c>
      <c r="E191" s="41">
        <v>2319319788</v>
      </c>
      <c r="F191" s="41">
        <v>2315164133</v>
      </c>
      <c r="G191" s="44">
        <f t="shared" si="18"/>
        <v>4155655</v>
      </c>
      <c r="H191" s="40"/>
      <c r="I191" s="42">
        <f t="shared" si="19"/>
        <v>0.9982082440629787</v>
      </c>
      <c r="J191" s="10"/>
      <c r="K191" s="48"/>
    </row>
    <row r="192" spans="1:11" ht="13" x14ac:dyDescent="0.3">
      <c r="A192" s="45" t="s">
        <v>435</v>
      </c>
      <c r="B192" s="39" t="s">
        <v>324</v>
      </c>
      <c r="C192" s="40"/>
      <c r="D192" s="41">
        <v>0</v>
      </c>
      <c r="E192" s="41">
        <v>619433000</v>
      </c>
      <c r="F192" s="41">
        <v>230971759</v>
      </c>
      <c r="G192" s="44">
        <f t="shared" si="18"/>
        <v>388461241</v>
      </c>
      <c r="H192" s="40"/>
      <c r="I192" s="42">
        <f t="shared" si="19"/>
        <v>0.37287609636554719</v>
      </c>
      <c r="J192" s="10"/>
      <c r="K192" s="48"/>
    </row>
    <row r="193" spans="1:11" ht="13" x14ac:dyDescent="0.3">
      <c r="A193" s="45" t="s">
        <v>450</v>
      </c>
      <c r="B193" s="39" t="s">
        <v>324</v>
      </c>
      <c r="C193" s="40"/>
      <c r="D193" s="41">
        <v>0</v>
      </c>
      <c r="E193" s="41">
        <v>753903784</v>
      </c>
      <c r="F193" s="41">
        <v>750009449</v>
      </c>
      <c r="G193" s="44">
        <f t="shared" si="18"/>
        <v>3894335</v>
      </c>
      <c r="H193" s="40"/>
      <c r="I193" s="42">
        <f t="shared" si="19"/>
        <v>0.99483444030571411</v>
      </c>
      <c r="J193" s="10"/>
      <c r="K193" s="48"/>
    </row>
    <row r="194" spans="1:11" ht="13" x14ac:dyDescent="0.3">
      <c r="A194" s="45" t="s">
        <v>323</v>
      </c>
      <c r="B194" s="39" t="s">
        <v>324</v>
      </c>
      <c r="C194" s="40"/>
      <c r="D194" s="41">
        <v>0</v>
      </c>
      <c r="E194" s="41">
        <v>1651159710</v>
      </c>
      <c r="F194" s="41">
        <v>1647441675</v>
      </c>
      <c r="G194" s="44">
        <f t="shared" si="18"/>
        <v>3718035</v>
      </c>
      <c r="H194" s="40"/>
      <c r="I194" s="42">
        <f t="shared" si="19"/>
        <v>0.99774822812264474</v>
      </c>
      <c r="J194" s="10"/>
    </row>
    <row r="195" spans="1:11" ht="13" x14ac:dyDescent="0.3">
      <c r="A195" s="39" t="s">
        <v>215</v>
      </c>
      <c r="B195" s="39" t="s">
        <v>216</v>
      </c>
      <c r="C195" s="40"/>
      <c r="D195" s="41">
        <v>26883000</v>
      </c>
      <c r="E195" s="41">
        <v>14193000</v>
      </c>
      <c r="F195" s="41">
        <v>14192999</v>
      </c>
      <c r="G195" s="44">
        <f t="shared" si="18"/>
        <v>1</v>
      </c>
      <c r="H195" s="40"/>
      <c r="I195" s="42">
        <v>0</v>
      </c>
      <c r="J195" s="10"/>
    </row>
    <row r="196" spans="1:11" ht="13" x14ac:dyDescent="0.3">
      <c r="A196" s="39" t="s">
        <v>217</v>
      </c>
      <c r="B196" s="39" t="s">
        <v>218</v>
      </c>
      <c r="C196" s="40"/>
      <c r="D196" s="41">
        <v>21218000</v>
      </c>
      <c r="E196" s="41">
        <v>180853000</v>
      </c>
      <c r="F196" s="41">
        <v>180853000</v>
      </c>
      <c r="G196" s="44">
        <f t="shared" si="18"/>
        <v>0</v>
      </c>
      <c r="H196" s="40"/>
      <c r="I196" s="42">
        <f t="shared" si="19"/>
        <v>1</v>
      </c>
      <c r="J196" s="10"/>
    </row>
    <row r="197" spans="1:11" ht="13" x14ac:dyDescent="0.3">
      <c r="A197" s="39" t="s">
        <v>219</v>
      </c>
      <c r="B197" s="39" t="s">
        <v>220</v>
      </c>
      <c r="C197" s="40"/>
      <c r="D197" s="41">
        <v>0</v>
      </c>
      <c r="E197" s="41">
        <v>0</v>
      </c>
      <c r="F197" s="41">
        <v>0</v>
      </c>
      <c r="G197" s="44">
        <f t="shared" si="18"/>
        <v>0</v>
      </c>
      <c r="H197" s="40"/>
      <c r="I197" s="42">
        <v>0</v>
      </c>
      <c r="J197" s="10"/>
    </row>
    <row r="198" spans="1:11" ht="13" x14ac:dyDescent="0.3">
      <c r="A198" s="39" t="s">
        <v>221</v>
      </c>
      <c r="B198" s="39" t="s">
        <v>222</v>
      </c>
      <c r="C198" s="40"/>
      <c r="D198" s="41">
        <v>5665000</v>
      </c>
      <c r="E198" s="41">
        <v>5665000</v>
      </c>
      <c r="F198" s="41">
        <v>4070667</v>
      </c>
      <c r="G198" s="44">
        <f t="shared" si="18"/>
        <v>1594333</v>
      </c>
      <c r="H198" s="40"/>
      <c r="I198" s="42">
        <f t="shared" si="19"/>
        <v>0.71856434245366285</v>
      </c>
      <c r="J198" s="10"/>
    </row>
    <row r="199" spans="1:11" ht="13" x14ac:dyDescent="0.3">
      <c r="A199" s="33" t="s">
        <v>223</v>
      </c>
      <c r="B199" s="33" t="s">
        <v>224</v>
      </c>
      <c r="C199" s="38"/>
      <c r="D199" s="36">
        <v>0</v>
      </c>
      <c r="E199" s="36">
        <f>+E200</f>
        <v>0</v>
      </c>
      <c r="F199" s="36">
        <f>+F200</f>
        <v>0</v>
      </c>
      <c r="G199" s="43">
        <f t="shared" si="18"/>
        <v>0</v>
      </c>
      <c r="H199" s="38"/>
      <c r="I199" s="37">
        <v>0</v>
      </c>
      <c r="J199" s="10"/>
    </row>
    <row r="200" spans="1:11" ht="13" x14ac:dyDescent="0.3">
      <c r="A200" s="39" t="s">
        <v>225</v>
      </c>
      <c r="B200" s="39" t="s">
        <v>226</v>
      </c>
      <c r="C200" s="40"/>
      <c r="D200" s="41">
        <v>0</v>
      </c>
      <c r="E200" s="41">
        <v>0</v>
      </c>
      <c r="F200" s="41">
        <v>0</v>
      </c>
      <c r="G200" s="44">
        <f t="shared" si="18"/>
        <v>0</v>
      </c>
      <c r="H200" s="40"/>
      <c r="I200" s="42">
        <v>0</v>
      </c>
      <c r="J200" s="10"/>
    </row>
    <row r="201" spans="1:11" ht="13" x14ac:dyDescent="0.3">
      <c r="A201" s="33" t="s">
        <v>227</v>
      </c>
      <c r="B201" s="33" t="s">
        <v>228</v>
      </c>
      <c r="C201" s="38"/>
      <c r="D201" s="36">
        <v>97335000</v>
      </c>
      <c r="E201" s="36">
        <f>+E202+E211</f>
        <v>139182757</v>
      </c>
      <c r="F201" s="36">
        <f>+F202+F211</f>
        <v>119201279</v>
      </c>
      <c r="G201" s="43">
        <f t="shared" si="18"/>
        <v>19981478</v>
      </c>
      <c r="H201" s="38"/>
      <c r="I201" s="37">
        <f t="shared" si="19"/>
        <v>0.85643711598556704</v>
      </c>
      <c r="J201" s="10"/>
    </row>
    <row r="202" spans="1:11" ht="13" x14ac:dyDescent="0.3">
      <c r="A202" s="33" t="s">
        <v>229</v>
      </c>
      <c r="B202" s="33" t="s">
        <v>230</v>
      </c>
      <c r="C202" s="38"/>
      <c r="D202" s="36">
        <v>87035000</v>
      </c>
      <c r="E202" s="36">
        <f>SUM(E203:E210)</f>
        <v>139147757</v>
      </c>
      <c r="F202" s="36">
        <f>SUM(F203:F210)</f>
        <v>119201279</v>
      </c>
      <c r="G202" s="43">
        <f t="shared" si="18"/>
        <v>19946478</v>
      </c>
      <c r="H202" s="38"/>
      <c r="I202" s="37">
        <f t="shared" si="19"/>
        <v>0.85665253662694685</v>
      </c>
      <c r="J202" s="10"/>
    </row>
    <row r="203" spans="1:11" ht="13" x14ac:dyDescent="0.3">
      <c r="A203" s="39" t="s">
        <v>231</v>
      </c>
      <c r="B203" s="39" t="s">
        <v>232</v>
      </c>
      <c r="C203" s="40"/>
      <c r="D203" s="41">
        <v>42230000</v>
      </c>
      <c r="E203" s="41">
        <v>12987700</v>
      </c>
      <c r="F203" s="41">
        <v>11605999</v>
      </c>
      <c r="G203" s="44">
        <f t="shared" si="18"/>
        <v>1381701</v>
      </c>
      <c r="H203" s="44">
        <f t="shared" si="18"/>
        <v>10224298</v>
      </c>
      <c r="I203" s="42">
        <f t="shared" si="19"/>
        <v>0.89361465078497349</v>
      </c>
      <c r="J203" s="10"/>
    </row>
    <row r="204" spans="1:11" ht="13" x14ac:dyDescent="0.3">
      <c r="A204" s="45" t="s">
        <v>451</v>
      </c>
      <c r="B204" s="39" t="s">
        <v>326</v>
      </c>
      <c r="C204" s="40"/>
      <c r="D204" s="41">
        <v>0</v>
      </c>
      <c r="E204" s="41">
        <v>1479000</v>
      </c>
      <c r="F204" s="41">
        <v>1428000</v>
      </c>
      <c r="G204" s="44">
        <f t="shared" si="18"/>
        <v>51000</v>
      </c>
      <c r="H204" s="44"/>
      <c r="I204" s="42">
        <f t="shared" si="19"/>
        <v>0.96551724137931039</v>
      </c>
      <c r="J204" s="10"/>
    </row>
    <row r="205" spans="1:11" ht="13" x14ac:dyDescent="0.3">
      <c r="A205" s="45" t="s">
        <v>452</v>
      </c>
      <c r="B205" s="39" t="s">
        <v>326</v>
      </c>
      <c r="C205" s="40"/>
      <c r="D205" s="41">
        <v>0</v>
      </c>
      <c r="E205" s="41">
        <v>1326000</v>
      </c>
      <c r="F205" s="41">
        <v>1173000</v>
      </c>
      <c r="G205" s="44">
        <f t="shared" si="18"/>
        <v>153000</v>
      </c>
      <c r="H205" s="44"/>
      <c r="I205" s="42">
        <f t="shared" si="19"/>
        <v>0.88461538461538458</v>
      </c>
      <c r="J205" s="10"/>
    </row>
    <row r="206" spans="1:11" ht="13" x14ac:dyDescent="0.3">
      <c r="A206" s="45" t="s">
        <v>325</v>
      </c>
      <c r="B206" s="39" t="s">
        <v>326</v>
      </c>
      <c r="C206" s="40"/>
      <c r="D206" s="41">
        <v>0</v>
      </c>
      <c r="E206" s="41">
        <v>11140000</v>
      </c>
      <c r="F206" s="41">
        <v>10404000</v>
      </c>
      <c r="G206" s="44">
        <f t="shared" si="18"/>
        <v>736000</v>
      </c>
      <c r="H206" s="40"/>
      <c r="I206" s="42">
        <f t="shared" si="19"/>
        <v>0.93393177737881505</v>
      </c>
      <c r="J206" s="10"/>
    </row>
    <row r="207" spans="1:11" ht="13" x14ac:dyDescent="0.3">
      <c r="A207" s="39" t="s">
        <v>233</v>
      </c>
      <c r="B207" s="39" t="s">
        <v>234</v>
      </c>
      <c r="C207" s="40"/>
      <c r="D207" s="41">
        <v>0</v>
      </c>
      <c r="E207" s="41">
        <v>0</v>
      </c>
      <c r="F207" s="41">
        <v>0</v>
      </c>
      <c r="G207" s="44">
        <f t="shared" si="18"/>
        <v>0</v>
      </c>
      <c r="H207" s="40"/>
      <c r="I207" s="42">
        <v>0</v>
      </c>
      <c r="J207" s="10"/>
    </row>
    <row r="208" spans="1:11" ht="13" x14ac:dyDescent="0.3">
      <c r="A208" s="39" t="s">
        <v>235</v>
      </c>
      <c r="B208" s="39" t="s">
        <v>236</v>
      </c>
      <c r="C208" s="40"/>
      <c r="D208" s="41">
        <v>30900000</v>
      </c>
      <c r="E208" s="41">
        <v>54383300</v>
      </c>
      <c r="F208" s="41">
        <v>40924900</v>
      </c>
      <c r="G208" s="44">
        <f t="shared" si="18"/>
        <v>13458400</v>
      </c>
      <c r="H208" s="40"/>
      <c r="I208" s="42">
        <f t="shared" si="19"/>
        <v>0.75252697059575269</v>
      </c>
      <c r="J208" s="10"/>
    </row>
    <row r="209" spans="1:10" ht="13" x14ac:dyDescent="0.3">
      <c r="A209" s="39" t="s">
        <v>237</v>
      </c>
      <c r="B209" s="39" t="s">
        <v>238</v>
      </c>
      <c r="C209" s="40"/>
      <c r="D209" s="41">
        <v>13905000</v>
      </c>
      <c r="E209" s="41">
        <v>53863333</v>
      </c>
      <c r="F209" s="41">
        <v>53665380</v>
      </c>
      <c r="G209" s="44">
        <f t="shared" si="18"/>
        <v>197953</v>
      </c>
      <c r="H209" s="40"/>
      <c r="I209" s="42">
        <f t="shared" si="19"/>
        <v>0.99632490250835393</v>
      </c>
      <c r="J209" s="10"/>
    </row>
    <row r="210" spans="1:10" ht="13" x14ac:dyDescent="0.3">
      <c r="A210" s="45" t="s">
        <v>392</v>
      </c>
      <c r="B210" s="39" t="s">
        <v>393</v>
      </c>
      <c r="C210" s="40"/>
      <c r="D210" s="41">
        <v>0</v>
      </c>
      <c r="E210" s="41">
        <v>3968424</v>
      </c>
      <c r="F210" s="41">
        <v>0</v>
      </c>
      <c r="G210" s="44">
        <f t="shared" si="18"/>
        <v>3968424</v>
      </c>
      <c r="H210" s="40"/>
      <c r="I210" s="42">
        <f t="shared" si="19"/>
        <v>0</v>
      </c>
      <c r="J210" s="10"/>
    </row>
    <row r="211" spans="1:10" ht="13" x14ac:dyDescent="0.3">
      <c r="A211" s="33" t="s">
        <v>239</v>
      </c>
      <c r="B211" s="33" t="s">
        <v>240</v>
      </c>
      <c r="C211" s="38"/>
      <c r="D211" s="36">
        <v>10300000</v>
      </c>
      <c r="E211" s="36">
        <f>+E212</f>
        <v>35000</v>
      </c>
      <c r="F211" s="36">
        <f>+F212</f>
        <v>0</v>
      </c>
      <c r="G211" s="43">
        <f t="shared" si="18"/>
        <v>35000</v>
      </c>
      <c r="H211" s="38"/>
      <c r="I211" s="37">
        <f t="shared" si="19"/>
        <v>0</v>
      </c>
      <c r="J211" s="10"/>
    </row>
    <row r="212" spans="1:10" ht="13" x14ac:dyDescent="0.3">
      <c r="A212" s="39" t="s">
        <v>241</v>
      </c>
      <c r="B212" s="39" t="s">
        <v>242</v>
      </c>
      <c r="C212" s="40"/>
      <c r="D212" s="41">
        <v>10300000</v>
      </c>
      <c r="E212" s="41">
        <v>35000</v>
      </c>
      <c r="F212" s="41">
        <v>0</v>
      </c>
      <c r="G212" s="44">
        <f t="shared" si="18"/>
        <v>35000</v>
      </c>
      <c r="H212" s="40"/>
      <c r="I212" s="42">
        <f t="shared" si="19"/>
        <v>0</v>
      </c>
      <c r="J212" s="10"/>
    </row>
    <row r="213" spans="1:10" ht="13" x14ac:dyDescent="0.3">
      <c r="A213" s="33" t="s">
        <v>243</v>
      </c>
      <c r="B213" s="33" t="s">
        <v>244</v>
      </c>
      <c r="C213" s="38"/>
      <c r="D213" s="36">
        <v>15450000</v>
      </c>
      <c r="E213" s="36">
        <f>+E214</f>
        <v>35000000</v>
      </c>
      <c r="F213" s="36">
        <f>+F214</f>
        <v>0</v>
      </c>
      <c r="G213" s="43">
        <f t="shared" si="18"/>
        <v>35000000</v>
      </c>
      <c r="H213" s="38"/>
      <c r="I213" s="37">
        <f t="shared" si="19"/>
        <v>0</v>
      </c>
      <c r="J213" s="10"/>
    </row>
    <row r="214" spans="1:10" ht="13" x14ac:dyDescent="0.3">
      <c r="A214" s="39" t="s">
        <v>245</v>
      </c>
      <c r="B214" s="39" t="s">
        <v>246</v>
      </c>
      <c r="C214" s="40"/>
      <c r="D214" s="41">
        <v>15450000</v>
      </c>
      <c r="E214" s="41">
        <v>35000000</v>
      </c>
      <c r="F214" s="41">
        <v>0</v>
      </c>
      <c r="G214" s="44">
        <f t="shared" si="18"/>
        <v>35000000</v>
      </c>
      <c r="H214" s="40"/>
      <c r="I214" s="42">
        <f t="shared" si="19"/>
        <v>0</v>
      </c>
      <c r="J214" s="10"/>
    </row>
    <row r="215" spans="1:10" ht="13" x14ac:dyDescent="0.3">
      <c r="A215" s="33" t="s">
        <v>247</v>
      </c>
      <c r="B215" s="33" t="s">
        <v>248</v>
      </c>
      <c r="C215" s="38"/>
      <c r="D215" s="36">
        <v>198095000</v>
      </c>
      <c r="E215" s="36">
        <f>+E222+E224+E227+E231+E216+E218</f>
        <v>377394714</v>
      </c>
      <c r="F215" s="36">
        <f>+F222+F224+F227+F231+F216+F218</f>
        <v>312384804</v>
      </c>
      <c r="G215" s="43">
        <f t="shared" si="18"/>
        <v>65009910</v>
      </c>
      <c r="H215" s="38"/>
      <c r="I215" s="37">
        <f t="shared" si="19"/>
        <v>0.82774027407283712</v>
      </c>
      <c r="J215" s="10"/>
    </row>
    <row r="216" spans="1:10" ht="13" x14ac:dyDescent="0.3">
      <c r="A216" s="46" t="s">
        <v>327</v>
      </c>
      <c r="B216" s="33" t="s">
        <v>328</v>
      </c>
      <c r="C216" s="38"/>
      <c r="D216" s="36">
        <v>0</v>
      </c>
      <c r="E216" s="36">
        <f>+E217</f>
        <v>82500000</v>
      </c>
      <c r="F216" s="36">
        <f>+F217</f>
        <v>56999334</v>
      </c>
      <c r="G216" s="43">
        <f t="shared" si="18"/>
        <v>25500666</v>
      </c>
      <c r="H216" s="38"/>
      <c r="I216" s="37">
        <f t="shared" si="19"/>
        <v>0.69090101818181815</v>
      </c>
      <c r="J216" s="10"/>
    </row>
    <row r="217" spans="1:10" ht="13" x14ac:dyDescent="0.3">
      <c r="A217" s="45" t="s">
        <v>329</v>
      </c>
      <c r="B217" s="39" t="s">
        <v>328</v>
      </c>
      <c r="C217" s="40"/>
      <c r="D217" s="41">
        <v>0</v>
      </c>
      <c r="E217" s="41">
        <v>82500000</v>
      </c>
      <c r="F217" s="41">
        <v>56999334</v>
      </c>
      <c r="G217" s="44">
        <f t="shared" si="18"/>
        <v>25500666</v>
      </c>
      <c r="H217" s="40"/>
      <c r="I217" s="42">
        <f t="shared" si="19"/>
        <v>0.69090101818181815</v>
      </c>
      <c r="J217" s="10"/>
    </row>
    <row r="218" spans="1:10" ht="13" x14ac:dyDescent="0.3">
      <c r="A218" s="46" t="s">
        <v>330</v>
      </c>
      <c r="B218" s="33" t="s">
        <v>331</v>
      </c>
      <c r="C218" s="38"/>
      <c r="D218" s="36">
        <v>0</v>
      </c>
      <c r="E218" s="36">
        <f>SUM(E219:E221)</f>
        <v>128694714</v>
      </c>
      <c r="F218" s="36">
        <f>SUM(F219:F221)</f>
        <v>90604638</v>
      </c>
      <c r="G218" s="43">
        <f t="shared" si="18"/>
        <v>38090076</v>
      </c>
      <c r="H218" s="38"/>
      <c r="I218" s="37">
        <f t="shared" si="19"/>
        <v>0.70402765726648264</v>
      </c>
      <c r="J218" s="10"/>
    </row>
    <row r="219" spans="1:10" ht="13" x14ac:dyDescent="0.3">
      <c r="A219" s="45" t="s">
        <v>332</v>
      </c>
      <c r="B219" s="39" t="s">
        <v>331</v>
      </c>
      <c r="C219" s="40"/>
      <c r="D219" s="41">
        <v>0</v>
      </c>
      <c r="E219" s="41">
        <v>102694714</v>
      </c>
      <c r="F219" s="41">
        <v>75271320</v>
      </c>
      <c r="G219" s="44">
        <f t="shared" si="18"/>
        <v>27423394</v>
      </c>
      <c r="H219" s="40"/>
      <c r="I219" s="42">
        <f t="shared" si="19"/>
        <v>0.73296197114877792</v>
      </c>
      <c r="J219" s="10"/>
    </row>
    <row r="220" spans="1:10" ht="13" x14ac:dyDescent="0.3">
      <c r="A220" s="45" t="s">
        <v>436</v>
      </c>
      <c r="B220" s="39" t="s">
        <v>334</v>
      </c>
      <c r="C220" s="40"/>
      <c r="D220" s="41">
        <v>0</v>
      </c>
      <c r="E220" s="41">
        <v>16000000</v>
      </c>
      <c r="F220" s="41">
        <v>14999985</v>
      </c>
      <c r="G220" s="44">
        <f t="shared" si="18"/>
        <v>1000015</v>
      </c>
      <c r="H220" s="40"/>
      <c r="I220" s="42">
        <f t="shared" si="19"/>
        <v>0.93749906250000004</v>
      </c>
      <c r="J220" s="10"/>
    </row>
    <row r="221" spans="1:10" ht="13" x14ac:dyDescent="0.3">
      <c r="A221" s="45" t="s">
        <v>333</v>
      </c>
      <c r="B221" s="39" t="s">
        <v>334</v>
      </c>
      <c r="C221" s="40"/>
      <c r="D221" s="41">
        <v>0</v>
      </c>
      <c r="E221" s="41">
        <v>10000000</v>
      </c>
      <c r="F221" s="41">
        <v>333333</v>
      </c>
      <c r="G221" s="44">
        <f t="shared" si="18"/>
        <v>9666667</v>
      </c>
      <c r="H221" s="40"/>
      <c r="I221" s="42">
        <f t="shared" si="19"/>
        <v>3.3333300000000003E-2</v>
      </c>
      <c r="J221" s="10"/>
    </row>
    <row r="222" spans="1:10" ht="13" x14ac:dyDescent="0.3">
      <c r="A222" s="33" t="s">
        <v>249</v>
      </c>
      <c r="B222" s="33" t="s">
        <v>250</v>
      </c>
      <c r="C222" s="38"/>
      <c r="D222" s="36">
        <v>38000000</v>
      </c>
      <c r="E222" s="36">
        <f>+E223</f>
        <v>25000000</v>
      </c>
      <c r="F222" s="36">
        <f>+F223</f>
        <v>25000000</v>
      </c>
      <c r="G222" s="43">
        <f t="shared" si="18"/>
        <v>0</v>
      </c>
      <c r="H222" s="38"/>
      <c r="I222" s="37">
        <f t="shared" si="19"/>
        <v>1</v>
      </c>
      <c r="J222" s="10"/>
    </row>
    <row r="223" spans="1:10" ht="13" x14ac:dyDescent="0.3">
      <c r="A223" s="39" t="s">
        <v>251</v>
      </c>
      <c r="B223" s="39" t="s">
        <v>252</v>
      </c>
      <c r="C223" s="40"/>
      <c r="D223" s="41">
        <v>38000000</v>
      </c>
      <c r="E223" s="41">
        <v>25000000</v>
      </c>
      <c r="F223" s="41">
        <v>25000000</v>
      </c>
      <c r="G223" s="44">
        <f t="shared" si="18"/>
        <v>0</v>
      </c>
      <c r="H223" s="40"/>
      <c r="I223" s="42">
        <f t="shared" si="19"/>
        <v>1</v>
      </c>
      <c r="J223" s="10"/>
    </row>
    <row r="224" spans="1:10" ht="13" x14ac:dyDescent="0.3">
      <c r="A224" s="33" t="s">
        <v>253</v>
      </c>
      <c r="B224" s="33" t="s">
        <v>254</v>
      </c>
      <c r="C224" s="38"/>
      <c r="D224" s="36">
        <v>82400000</v>
      </c>
      <c r="E224" s="36">
        <f>SUM(E225:E226)</f>
        <v>92400000</v>
      </c>
      <c r="F224" s="36">
        <f>SUM(F225:F226)</f>
        <v>92400000</v>
      </c>
      <c r="G224" s="43">
        <f t="shared" si="18"/>
        <v>0</v>
      </c>
      <c r="H224" s="38"/>
      <c r="I224" s="37">
        <f t="shared" si="19"/>
        <v>1</v>
      </c>
      <c r="J224" s="10"/>
    </row>
    <row r="225" spans="1:10" ht="13" x14ac:dyDescent="0.3">
      <c r="A225" s="39" t="s">
        <v>255</v>
      </c>
      <c r="B225" s="39" t="s">
        <v>256</v>
      </c>
      <c r="C225" s="40"/>
      <c r="D225" s="41">
        <v>82400000</v>
      </c>
      <c r="E225" s="49">
        <v>92400000</v>
      </c>
      <c r="F225" s="49">
        <v>92400000</v>
      </c>
      <c r="G225" s="44">
        <f t="shared" si="18"/>
        <v>0</v>
      </c>
      <c r="H225" s="40"/>
      <c r="I225" s="42">
        <f t="shared" si="19"/>
        <v>1</v>
      </c>
      <c r="J225" s="10"/>
    </row>
    <row r="226" spans="1:10" ht="13" x14ac:dyDescent="0.3">
      <c r="A226" s="45" t="s">
        <v>395</v>
      </c>
      <c r="B226" s="39" t="s">
        <v>394</v>
      </c>
      <c r="C226" s="40"/>
      <c r="D226" s="41">
        <v>0</v>
      </c>
      <c r="E226" s="41">
        <v>0</v>
      </c>
      <c r="F226" s="41">
        <v>0</v>
      </c>
      <c r="G226" s="44">
        <f t="shared" ref="G226" si="21">+E226-F226</f>
        <v>0</v>
      </c>
      <c r="H226" s="40"/>
      <c r="I226" s="42">
        <v>0</v>
      </c>
      <c r="J226" s="10"/>
    </row>
    <row r="227" spans="1:10" ht="13" x14ac:dyDescent="0.3">
      <c r="A227" s="33" t="s">
        <v>257</v>
      </c>
      <c r="B227" s="33" t="s">
        <v>258</v>
      </c>
      <c r="C227" s="38"/>
      <c r="D227" s="36">
        <v>71000000</v>
      </c>
      <c r="E227" s="36">
        <f>SUM(E228:E230)</f>
        <v>48800000</v>
      </c>
      <c r="F227" s="36">
        <f>SUM(F228:F230)</f>
        <v>47380832</v>
      </c>
      <c r="G227" s="43">
        <f t="shared" si="18"/>
        <v>1419168</v>
      </c>
      <c r="H227" s="38"/>
      <c r="I227" s="37">
        <f t="shared" si="19"/>
        <v>0.97091868852459018</v>
      </c>
      <c r="J227" s="10"/>
    </row>
    <row r="228" spans="1:10" ht="13" x14ac:dyDescent="0.3">
      <c r="A228" s="45" t="s">
        <v>396</v>
      </c>
      <c r="B228" s="39" t="s">
        <v>398</v>
      </c>
      <c r="C228" s="40"/>
      <c r="D228" s="41">
        <v>0</v>
      </c>
      <c r="E228" s="41">
        <v>0</v>
      </c>
      <c r="F228" s="41">
        <v>0</v>
      </c>
      <c r="G228" s="44">
        <f t="shared" ref="G228:G229" si="22">+E228-F228</f>
        <v>0</v>
      </c>
      <c r="H228" s="40"/>
      <c r="I228" s="42">
        <v>0</v>
      </c>
      <c r="J228" s="10"/>
    </row>
    <row r="229" spans="1:10" ht="13" x14ac:dyDescent="0.3">
      <c r="A229" s="45" t="s">
        <v>397</v>
      </c>
      <c r="B229" s="39" t="s">
        <v>399</v>
      </c>
      <c r="C229" s="40"/>
      <c r="D229" s="41">
        <v>0</v>
      </c>
      <c r="E229" s="41">
        <v>0</v>
      </c>
      <c r="F229" s="41">
        <v>0</v>
      </c>
      <c r="G229" s="44">
        <f t="shared" si="22"/>
        <v>0</v>
      </c>
      <c r="H229" s="40"/>
      <c r="I229" s="42">
        <v>0</v>
      </c>
      <c r="J229" s="10"/>
    </row>
    <row r="230" spans="1:10" ht="13" x14ac:dyDescent="0.3">
      <c r="A230" s="39" t="s">
        <v>259</v>
      </c>
      <c r="B230" s="39" t="s">
        <v>260</v>
      </c>
      <c r="C230" s="40"/>
      <c r="D230" s="41">
        <v>71000000</v>
      </c>
      <c r="E230" s="41">
        <v>48800000</v>
      </c>
      <c r="F230" s="41">
        <v>47380832</v>
      </c>
      <c r="G230" s="44">
        <f t="shared" si="18"/>
        <v>1419168</v>
      </c>
      <c r="H230" s="40"/>
      <c r="I230" s="42">
        <f t="shared" si="19"/>
        <v>0.97091868852459018</v>
      </c>
      <c r="J230" s="10"/>
    </row>
    <row r="231" spans="1:10" ht="13" x14ac:dyDescent="0.3">
      <c r="A231" s="33" t="s">
        <v>261</v>
      </c>
      <c r="B231" s="33" t="s">
        <v>262</v>
      </c>
      <c r="C231" s="38"/>
      <c r="D231" s="36">
        <v>6695000</v>
      </c>
      <c r="E231" s="36">
        <f>+E232</f>
        <v>0</v>
      </c>
      <c r="F231" s="36">
        <f>+F232</f>
        <v>0</v>
      </c>
      <c r="G231" s="43">
        <f t="shared" si="18"/>
        <v>0</v>
      </c>
      <c r="H231" s="38"/>
      <c r="I231" s="37">
        <v>0</v>
      </c>
      <c r="J231" s="10"/>
    </row>
    <row r="232" spans="1:10" ht="13" x14ac:dyDescent="0.3">
      <c r="A232" s="39" t="s">
        <v>263</v>
      </c>
      <c r="B232" s="39" t="s">
        <v>264</v>
      </c>
      <c r="C232" s="40"/>
      <c r="D232" s="41">
        <v>6695000</v>
      </c>
      <c r="E232" s="41">
        <v>0</v>
      </c>
      <c r="F232" s="41">
        <v>0</v>
      </c>
      <c r="G232" s="44">
        <f t="shared" si="18"/>
        <v>0</v>
      </c>
      <c r="H232" s="40"/>
      <c r="I232" s="42">
        <v>0</v>
      </c>
      <c r="J232" s="10"/>
    </row>
    <row r="233" spans="1:10" ht="13" x14ac:dyDescent="0.3">
      <c r="A233" s="33" t="s">
        <v>265</v>
      </c>
      <c r="B233" s="33" t="s">
        <v>266</v>
      </c>
      <c r="C233" s="38"/>
      <c r="D233" s="36">
        <v>365354000</v>
      </c>
      <c r="E233" s="36">
        <f>+E234</f>
        <v>172402074</v>
      </c>
      <c r="F233" s="36">
        <f>+F234</f>
        <v>149561533</v>
      </c>
      <c r="G233" s="43">
        <f t="shared" si="18"/>
        <v>22840541</v>
      </c>
      <c r="H233" s="38"/>
      <c r="I233" s="37">
        <f t="shared" si="19"/>
        <v>0.867515857146823</v>
      </c>
      <c r="J233" s="10"/>
    </row>
    <row r="234" spans="1:10" ht="13" x14ac:dyDescent="0.3">
      <c r="A234" s="39" t="s">
        <v>267</v>
      </c>
      <c r="B234" s="39" t="s">
        <v>266</v>
      </c>
      <c r="C234" s="40"/>
      <c r="D234" s="41">
        <v>365354000</v>
      </c>
      <c r="E234" s="41">
        <v>172402074</v>
      </c>
      <c r="F234" s="41">
        <v>149561533</v>
      </c>
      <c r="G234" s="44">
        <f t="shared" si="18"/>
        <v>22840541</v>
      </c>
      <c r="H234" s="40"/>
      <c r="I234" s="42">
        <f t="shared" si="19"/>
        <v>0.867515857146823</v>
      </c>
      <c r="J234" s="10"/>
    </row>
    <row r="235" spans="1:10" ht="13" x14ac:dyDescent="0.3">
      <c r="A235" s="46" t="s">
        <v>335</v>
      </c>
      <c r="B235" s="33" t="s">
        <v>336</v>
      </c>
      <c r="C235" s="38"/>
      <c r="D235" s="36">
        <v>0</v>
      </c>
      <c r="E235" s="36">
        <f>+E236</f>
        <v>375379200</v>
      </c>
      <c r="F235" s="36">
        <f>+F236</f>
        <v>177824640</v>
      </c>
      <c r="G235" s="44">
        <f t="shared" si="18"/>
        <v>197554560</v>
      </c>
      <c r="H235" s="38"/>
      <c r="I235" s="42">
        <f t="shared" si="19"/>
        <v>0.47372001432151806</v>
      </c>
      <c r="J235" s="10"/>
    </row>
    <row r="236" spans="1:10" ht="13" x14ac:dyDescent="0.3">
      <c r="A236" s="45" t="s">
        <v>337</v>
      </c>
      <c r="B236" s="39" t="s">
        <v>336</v>
      </c>
      <c r="C236" s="40"/>
      <c r="D236" s="41">
        <v>0</v>
      </c>
      <c r="E236" s="41">
        <v>375379200</v>
      </c>
      <c r="F236" s="41">
        <v>177824640</v>
      </c>
      <c r="G236" s="44">
        <f t="shared" si="18"/>
        <v>197554560</v>
      </c>
      <c r="H236" s="40"/>
      <c r="I236" s="42">
        <f t="shared" si="19"/>
        <v>0.47372001432151806</v>
      </c>
      <c r="J236" s="10"/>
    </row>
    <row r="237" spans="1:10" ht="13" x14ac:dyDescent="0.3">
      <c r="A237" s="33" t="s">
        <v>268</v>
      </c>
      <c r="B237" s="33" t="s">
        <v>285</v>
      </c>
      <c r="C237" s="38"/>
      <c r="D237" s="36">
        <v>233962500</v>
      </c>
      <c r="E237" s="36">
        <f>+E238</f>
        <v>233962500</v>
      </c>
      <c r="F237" s="36">
        <f>+F238</f>
        <v>0</v>
      </c>
      <c r="G237" s="43">
        <f t="shared" si="18"/>
        <v>233962500</v>
      </c>
      <c r="H237" s="38"/>
      <c r="I237" s="37">
        <f t="shared" si="19"/>
        <v>0</v>
      </c>
      <c r="J237" s="10"/>
    </row>
    <row r="238" spans="1:10" ht="13" x14ac:dyDescent="0.3">
      <c r="A238" s="33" t="s">
        <v>269</v>
      </c>
      <c r="B238" s="33" t="s">
        <v>285</v>
      </c>
      <c r="C238" s="38"/>
      <c r="D238" s="36">
        <v>233962500</v>
      </c>
      <c r="E238" s="36">
        <f>+E239+E250</f>
        <v>233962500</v>
      </c>
      <c r="F238" s="36">
        <f>+F239+F250</f>
        <v>0</v>
      </c>
      <c r="G238" s="43">
        <f t="shared" ref="G238:G260" si="23">+E238-F238</f>
        <v>233962500</v>
      </c>
      <c r="H238" s="38"/>
      <c r="I238" s="37">
        <f t="shared" ref="I238:I260" si="24">+F238/E238</f>
        <v>0</v>
      </c>
      <c r="J238" s="10"/>
    </row>
    <row r="239" spans="1:10" ht="13" x14ac:dyDescent="0.3">
      <c r="A239" s="33" t="s">
        <v>270</v>
      </c>
      <c r="B239" s="33" t="s">
        <v>61</v>
      </c>
      <c r="C239" s="38"/>
      <c r="D239" s="36">
        <v>148362500</v>
      </c>
      <c r="E239" s="36">
        <f>SUM(E240:E249)</f>
        <v>148362500</v>
      </c>
      <c r="F239" s="36">
        <f>SUM(F240:F249)</f>
        <v>0</v>
      </c>
      <c r="G239" s="43">
        <f t="shared" si="23"/>
        <v>148362500</v>
      </c>
      <c r="H239" s="38"/>
      <c r="I239" s="37">
        <f t="shared" si="24"/>
        <v>0</v>
      </c>
      <c r="J239" s="10"/>
    </row>
    <row r="240" spans="1:10" ht="13" x14ac:dyDescent="0.3">
      <c r="A240" s="39" t="s">
        <v>271</v>
      </c>
      <c r="B240" s="39" t="s">
        <v>67</v>
      </c>
      <c r="C240" s="40"/>
      <c r="D240" s="41">
        <v>30000000</v>
      </c>
      <c r="E240" s="41">
        <v>30000000</v>
      </c>
      <c r="F240" s="41">
        <v>0</v>
      </c>
      <c r="G240" s="44">
        <f t="shared" si="23"/>
        <v>30000000</v>
      </c>
      <c r="H240" s="40"/>
      <c r="I240" s="42">
        <f t="shared" si="24"/>
        <v>0</v>
      </c>
      <c r="J240" s="10"/>
    </row>
    <row r="241" spans="1:10" ht="13" x14ac:dyDescent="0.3">
      <c r="A241" s="39" t="s">
        <v>272</v>
      </c>
      <c r="B241" s="39" t="s">
        <v>85</v>
      </c>
      <c r="C241" s="40"/>
      <c r="D241" s="41">
        <v>10500000</v>
      </c>
      <c r="E241" s="41">
        <v>10500000</v>
      </c>
      <c r="F241" s="41">
        <v>0</v>
      </c>
      <c r="G241" s="44">
        <f t="shared" si="23"/>
        <v>10500000</v>
      </c>
      <c r="H241" s="40"/>
      <c r="I241" s="42">
        <f t="shared" si="24"/>
        <v>0</v>
      </c>
      <c r="J241" s="10"/>
    </row>
    <row r="242" spans="1:10" ht="13" x14ac:dyDescent="0.3">
      <c r="A242" s="39" t="s">
        <v>273</v>
      </c>
      <c r="B242" s="39" t="s">
        <v>286</v>
      </c>
      <c r="C242" s="40"/>
      <c r="D242" s="41">
        <v>80000000</v>
      </c>
      <c r="E242" s="41">
        <v>80000000</v>
      </c>
      <c r="F242" s="41">
        <v>0</v>
      </c>
      <c r="G242" s="44">
        <f t="shared" si="23"/>
        <v>80000000</v>
      </c>
      <c r="H242" s="40"/>
      <c r="I242" s="42">
        <f t="shared" si="24"/>
        <v>0</v>
      </c>
      <c r="J242" s="10"/>
    </row>
    <row r="243" spans="1:10" ht="13" x14ac:dyDescent="0.3">
      <c r="A243" s="39" t="s">
        <v>274</v>
      </c>
      <c r="B243" s="39" t="s">
        <v>93</v>
      </c>
      <c r="C243" s="40"/>
      <c r="D243" s="41">
        <v>1000000</v>
      </c>
      <c r="E243" s="41">
        <v>1000000</v>
      </c>
      <c r="F243" s="41">
        <v>0</v>
      </c>
      <c r="G243" s="44">
        <f t="shared" si="23"/>
        <v>1000000</v>
      </c>
      <c r="H243" s="40"/>
      <c r="I243" s="42">
        <f t="shared" si="24"/>
        <v>0</v>
      </c>
      <c r="J243" s="10"/>
    </row>
    <row r="244" spans="1:10" ht="13" x14ac:dyDescent="0.3">
      <c r="A244" s="39" t="s">
        <v>275</v>
      </c>
      <c r="B244" s="39" t="s">
        <v>101</v>
      </c>
      <c r="C244" s="40"/>
      <c r="D244" s="41">
        <v>3500000</v>
      </c>
      <c r="E244" s="41">
        <v>3500000</v>
      </c>
      <c r="F244" s="41">
        <v>0</v>
      </c>
      <c r="G244" s="44">
        <f t="shared" si="23"/>
        <v>3500000</v>
      </c>
      <c r="H244" s="40"/>
      <c r="I244" s="42">
        <f t="shared" si="24"/>
        <v>0</v>
      </c>
      <c r="J244" s="10"/>
    </row>
    <row r="245" spans="1:10" ht="13" x14ac:dyDescent="0.3">
      <c r="A245" s="39" t="s">
        <v>276</v>
      </c>
      <c r="B245" s="39" t="s">
        <v>287</v>
      </c>
      <c r="C245" s="40"/>
      <c r="D245" s="41">
        <v>2500000</v>
      </c>
      <c r="E245" s="41">
        <v>2500000</v>
      </c>
      <c r="F245" s="41">
        <v>0</v>
      </c>
      <c r="G245" s="44">
        <f t="shared" si="23"/>
        <v>2500000</v>
      </c>
      <c r="H245" s="40"/>
      <c r="I245" s="42">
        <f t="shared" si="24"/>
        <v>0</v>
      </c>
      <c r="J245" s="10"/>
    </row>
    <row r="246" spans="1:10" ht="13" x14ac:dyDescent="0.3">
      <c r="A246" s="39" t="s">
        <v>277</v>
      </c>
      <c r="B246" s="39" t="s">
        <v>117</v>
      </c>
      <c r="C246" s="40"/>
      <c r="D246" s="41">
        <v>3000000</v>
      </c>
      <c r="E246" s="41">
        <v>3000000</v>
      </c>
      <c r="F246" s="41">
        <v>0</v>
      </c>
      <c r="G246" s="44">
        <f t="shared" si="23"/>
        <v>3000000</v>
      </c>
      <c r="H246" s="40"/>
      <c r="I246" s="42">
        <v>0</v>
      </c>
      <c r="J246" s="10"/>
    </row>
    <row r="247" spans="1:10" ht="13" x14ac:dyDescent="0.3">
      <c r="A247" s="39" t="s">
        <v>278</v>
      </c>
      <c r="B247" s="39" t="s">
        <v>120</v>
      </c>
      <c r="C247" s="40"/>
      <c r="D247" s="41">
        <v>6000000</v>
      </c>
      <c r="E247" s="41">
        <v>6000000</v>
      </c>
      <c r="F247" s="41">
        <v>0</v>
      </c>
      <c r="G247" s="44">
        <f t="shared" si="23"/>
        <v>6000000</v>
      </c>
      <c r="H247" s="40"/>
      <c r="I247" s="42">
        <f t="shared" si="24"/>
        <v>0</v>
      </c>
      <c r="J247" s="10"/>
    </row>
    <row r="248" spans="1:10" ht="13" x14ac:dyDescent="0.3">
      <c r="A248" s="39" t="s">
        <v>279</v>
      </c>
      <c r="B248" s="39" t="s">
        <v>136</v>
      </c>
      <c r="C248" s="40"/>
      <c r="D248" s="41">
        <v>7000000</v>
      </c>
      <c r="E248" s="41">
        <v>7000000</v>
      </c>
      <c r="F248" s="41">
        <v>0</v>
      </c>
      <c r="G248" s="44">
        <f t="shared" si="23"/>
        <v>7000000</v>
      </c>
      <c r="H248" s="40"/>
      <c r="I248" s="42">
        <f t="shared" si="24"/>
        <v>0</v>
      </c>
      <c r="J248" s="10"/>
    </row>
    <row r="249" spans="1:10" ht="13" x14ac:dyDescent="0.3">
      <c r="A249" s="39" t="s">
        <v>280</v>
      </c>
      <c r="B249" s="39" t="s">
        <v>160</v>
      </c>
      <c r="C249" s="40"/>
      <c r="D249" s="41">
        <v>4862500</v>
      </c>
      <c r="E249" s="41">
        <v>4862500</v>
      </c>
      <c r="F249" s="41">
        <v>0</v>
      </c>
      <c r="G249" s="44">
        <f t="shared" si="23"/>
        <v>4862500</v>
      </c>
      <c r="H249" s="40"/>
      <c r="I249" s="42">
        <f t="shared" si="24"/>
        <v>0</v>
      </c>
      <c r="J249" s="10"/>
    </row>
    <row r="250" spans="1:10" ht="13" x14ac:dyDescent="0.3">
      <c r="A250" s="33" t="s">
        <v>281</v>
      </c>
      <c r="B250" s="33" t="s">
        <v>138</v>
      </c>
      <c r="C250" s="38"/>
      <c r="D250" s="36">
        <v>85600000</v>
      </c>
      <c r="E250" s="36">
        <f>SUM(E251:E253)</f>
        <v>85600000</v>
      </c>
      <c r="F250" s="36">
        <f>SUM(F251:F253)</f>
        <v>0</v>
      </c>
      <c r="G250" s="43">
        <f t="shared" si="23"/>
        <v>85600000</v>
      </c>
      <c r="H250" s="38"/>
      <c r="I250" s="37">
        <f t="shared" si="24"/>
        <v>0</v>
      </c>
      <c r="J250" s="10"/>
    </row>
    <row r="251" spans="1:10" ht="13" x14ac:dyDescent="0.3">
      <c r="A251" s="39" t="s">
        <v>282</v>
      </c>
      <c r="B251" s="39" t="s">
        <v>226</v>
      </c>
      <c r="C251" s="40"/>
      <c r="D251" s="41">
        <v>76600000</v>
      </c>
      <c r="E251" s="41">
        <v>76600000</v>
      </c>
      <c r="F251" s="41">
        <v>0</v>
      </c>
      <c r="G251" s="44">
        <f t="shared" si="23"/>
        <v>76600000</v>
      </c>
      <c r="H251" s="40"/>
      <c r="I251" s="42">
        <f t="shared" si="24"/>
        <v>0</v>
      </c>
      <c r="J251" s="10"/>
    </row>
    <row r="252" spans="1:10" ht="13" x14ac:dyDescent="0.3">
      <c r="A252" s="39" t="s">
        <v>283</v>
      </c>
      <c r="B252" s="39" t="s">
        <v>236</v>
      </c>
      <c r="C252" s="40"/>
      <c r="D252" s="41">
        <v>4000000</v>
      </c>
      <c r="E252" s="41">
        <v>4000000</v>
      </c>
      <c r="F252" s="41">
        <v>0</v>
      </c>
      <c r="G252" s="44">
        <f t="shared" si="23"/>
        <v>4000000</v>
      </c>
      <c r="H252" s="40"/>
      <c r="I252" s="42">
        <f t="shared" si="24"/>
        <v>0</v>
      </c>
      <c r="J252" s="10"/>
    </row>
    <row r="253" spans="1:10" ht="13" x14ac:dyDescent="0.3">
      <c r="A253" s="39" t="s">
        <v>284</v>
      </c>
      <c r="B253" s="39" t="s">
        <v>238</v>
      </c>
      <c r="C253" s="40"/>
      <c r="D253" s="41">
        <v>5000000</v>
      </c>
      <c r="E253" s="41">
        <v>5000000</v>
      </c>
      <c r="F253" s="41">
        <v>0</v>
      </c>
      <c r="G253" s="44">
        <f t="shared" si="23"/>
        <v>5000000</v>
      </c>
      <c r="H253" s="40"/>
      <c r="I253" s="42">
        <f t="shared" si="24"/>
        <v>0</v>
      </c>
      <c r="J253" s="10"/>
    </row>
    <row r="254" spans="1:10" ht="13" x14ac:dyDescent="0.3">
      <c r="A254" s="33">
        <v>24</v>
      </c>
      <c r="B254" s="33" t="s">
        <v>288</v>
      </c>
      <c r="C254" s="38"/>
      <c r="D254" s="36">
        <v>3794674185</v>
      </c>
      <c r="E254" s="36">
        <f>+E255+E259</f>
        <v>42100504730</v>
      </c>
      <c r="F254" s="36">
        <f>+F255+F259</f>
        <v>19540301892</v>
      </c>
      <c r="G254" s="43">
        <f t="shared" si="23"/>
        <v>22560202838</v>
      </c>
      <c r="H254" s="38"/>
      <c r="I254" s="37">
        <f t="shared" si="24"/>
        <v>0.46413462302450642</v>
      </c>
      <c r="J254" s="10"/>
    </row>
    <row r="255" spans="1:10" ht="13" x14ac:dyDescent="0.3">
      <c r="A255" s="33">
        <v>2402</v>
      </c>
      <c r="B255" s="33" t="s">
        <v>27</v>
      </c>
      <c r="C255" s="38"/>
      <c r="D255" s="36">
        <v>3794674185</v>
      </c>
      <c r="E255" s="36">
        <f t="shared" ref="E255:F257" si="25">+E256</f>
        <v>10211045045</v>
      </c>
      <c r="F255" s="36">
        <f t="shared" si="25"/>
        <v>6631146814</v>
      </c>
      <c r="G255" s="43">
        <f t="shared" si="23"/>
        <v>3579898231</v>
      </c>
      <c r="H255" s="38"/>
      <c r="I255" s="37">
        <f t="shared" si="24"/>
        <v>0.64940922156121972</v>
      </c>
      <c r="J255" s="10"/>
    </row>
    <row r="256" spans="1:10" ht="13" x14ac:dyDescent="0.3">
      <c r="A256" s="33">
        <v>240201</v>
      </c>
      <c r="B256" s="33" t="s">
        <v>29</v>
      </c>
      <c r="C256" s="38"/>
      <c r="D256" s="36">
        <v>1964973052</v>
      </c>
      <c r="E256" s="36">
        <f t="shared" si="25"/>
        <v>10211045045</v>
      </c>
      <c r="F256" s="36">
        <f t="shared" si="25"/>
        <v>6631146814</v>
      </c>
      <c r="G256" s="43">
        <f t="shared" si="23"/>
        <v>3579898231</v>
      </c>
      <c r="H256" s="38"/>
      <c r="I256" s="37">
        <f t="shared" si="24"/>
        <v>0.64940922156121972</v>
      </c>
      <c r="J256" s="10"/>
    </row>
    <row r="257" spans="1:10" ht="13" x14ac:dyDescent="0.3">
      <c r="A257" s="33">
        <v>24020101</v>
      </c>
      <c r="B257" s="33" t="s">
        <v>31</v>
      </c>
      <c r="C257" s="38"/>
      <c r="D257" s="36">
        <v>1964973052</v>
      </c>
      <c r="E257" s="36">
        <f t="shared" si="25"/>
        <v>10211045045</v>
      </c>
      <c r="F257" s="36">
        <f t="shared" si="25"/>
        <v>6631146814</v>
      </c>
      <c r="G257" s="43">
        <f t="shared" si="23"/>
        <v>3579898231</v>
      </c>
      <c r="H257" s="38"/>
      <c r="I257" s="37">
        <f t="shared" si="24"/>
        <v>0.64940922156121972</v>
      </c>
      <c r="J257" s="10"/>
    </row>
    <row r="258" spans="1:10" ht="13" x14ac:dyDescent="0.3">
      <c r="A258" s="39">
        <v>2402010101</v>
      </c>
      <c r="B258" s="39" t="s">
        <v>33</v>
      </c>
      <c r="C258" s="40"/>
      <c r="D258" s="41">
        <v>1964973052</v>
      </c>
      <c r="E258" s="41">
        <v>10211045045</v>
      </c>
      <c r="F258" s="41">
        <v>6631146814</v>
      </c>
      <c r="G258" s="44">
        <f t="shared" si="23"/>
        <v>3579898231</v>
      </c>
      <c r="H258" s="40"/>
      <c r="I258" s="42">
        <f t="shared" si="24"/>
        <v>0.64940922156121972</v>
      </c>
      <c r="J258" s="10"/>
    </row>
    <row r="259" spans="1:10" ht="13" x14ac:dyDescent="0.3">
      <c r="A259" s="33">
        <v>240202</v>
      </c>
      <c r="B259" s="33" t="s">
        <v>59</v>
      </c>
      <c r="C259" s="38"/>
      <c r="D259" s="36">
        <v>1829701133</v>
      </c>
      <c r="E259" s="36">
        <f>+E260</f>
        <v>31889459685</v>
      </c>
      <c r="F259" s="36">
        <f>+F260</f>
        <v>12909155078</v>
      </c>
      <c r="G259" s="43">
        <f t="shared" si="23"/>
        <v>18980304607</v>
      </c>
      <c r="H259" s="38"/>
      <c r="I259" s="37">
        <f t="shared" si="24"/>
        <v>0.40480946386407862</v>
      </c>
      <c r="J259" s="10"/>
    </row>
    <row r="260" spans="1:10" ht="13" x14ac:dyDescent="0.3">
      <c r="A260" s="39">
        <v>24020202</v>
      </c>
      <c r="B260" s="39" t="s">
        <v>138</v>
      </c>
      <c r="C260" s="40"/>
      <c r="D260" s="41">
        <v>1829701133</v>
      </c>
      <c r="E260" s="41">
        <v>31889459685</v>
      </c>
      <c r="F260" s="41">
        <v>12909155078</v>
      </c>
      <c r="G260" s="44">
        <f t="shared" si="23"/>
        <v>18980304607</v>
      </c>
      <c r="H260" s="40"/>
      <c r="I260" s="42">
        <f t="shared" si="24"/>
        <v>0.40480946386407862</v>
      </c>
      <c r="J260" s="10"/>
    </row>
    <row r="261" spans="1:10" ht="10.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0"/>
    </row>
    <row r="262" spans="1:10" ht="12.75" customHeight="1" x14ac:dyDescent="0.25">
      <c r="A262" s="11" t="s">
        <v>21</v>
      </c>
      <c r="B262" s="12" t="s">
        <v>22</v>
      </c>
      <c r="C262" s="13"/>
      <c r="D262" s="11"/>
      <c r="E262" s="11"/>
      <c r="F262" s="11"/>
      <c r="G262" s="11"/>
      <c r="H262" s="11"/>
      <c r="I262" s="11"/>
      <c r="J262" s="10"/>
    </row>
    <row r="263" spans="1:10" ht="12.5" x14ac:dyDescent="0.25">
      <c r="A263" s="11"/>
      <c r="B263" s="11" t="s">
        <v>23</v>
      </c>
      <c r="C263" s="13"/>
      <c r="D263" s="11"/>
      <c r="E263" s="11"/>
      <c r="F263" s="11"/>
      <c r="G263" s="11"/>
      <c r="H263" s="11"/>
      <c r="I263" s="11"/>
      <c r="J263" s="10"/>
    </row>
    <row r="264" spans="1:10" ht="12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0"/>
    </row>
    <row r="265" spans="1:10" ht="39" customHeight="1" x14ac:dyDescent="0.25">
      <c r="A265" s="55" t="s">
        <v>24</v>
      </c>
      <c r="B265" s="56"/>
      <c r="C265" s="56"/>
      <c r="D265" s="56"/>
      <c r="E265" s="56"/>
      <c r="F265" s="56"/>
      <c r="G265" s="56"/>
      <c r="H265" s="56"/>
      <c r="I265" s="56"/>
      <c r="J265" s="10"/>
    </row>
    <row r="266" spans="1:10" ht="12.75" customHeight="1" x14ac:dyDescent="0.25">
      <c r="J266" s="10"/>
    </row>
    <row r="267" spans="1:10" ht="12.75" customHeight="1" x14ac:dyDescent="0.25">
      <c r="J267" s="10"/>
    </row>
    <row r="268" spans="1:10" ht="12.75" customHeight="1" x14ac:dyDescent="0.25">
      <c r="J268" s="10"/>
    </row>
    <row r="269" spans="1:10" ht="12.75" customHeight="1" x14ac:dyDescent="0.25">
      <c r="J269" s="10"/>
    </row>
    <row r="270" spans="1:10" ht="12.75" customHeight="1" x14ac:dyDescent="0.25">
      <c r="J270" s="10"/>
    </row>
    <row r="271" spans="1:10" ht="12.75" customHeight="1" x14ac:dyDescent="0.25">
      <c r="J271" s="10"/>
    </row>
    <row r="272" spans="1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</sheetData>
  <mergeCells count="10">
    <mergeCell ref="A265:I265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2022-09-27T19:42:04Z</cp:lastPrinted>
  <dcterms:modified xsi:type="dcterms:W3CDTF">2023-07-13T16:05:19Z</dcterms:modified>
</cp:coreProperties>
</file>