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9580" firstSheet="2" activeTab="2"/>
  </bookViews>
  <sheets>
    <sheet name="Ejec. Consolidada (2)" sheetId="2" state="hidden" r:id="rId1"/>
    <sheet name="Ejec. Consolidada (3)" sheetId="4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G198" i="1" l="1"/>
  <c r="I198" i="1"/>
  <c r="E194" i="1"/>
  <c r="G197" i="1"/>
  <c r="I197" i="1"/>
  <c r="F194" i="1"/>
  <c r="I195" i="1"/>
  <c r="G195" i="1"/>
  <c r="E179" i="1"/>
  <c r="G187" i="1"/>
  <c r="G184" i="1"/>
  <c r="I184" i="1"/>
  <c r="G177" i="1"/>
  <c r="I177" i="1"/>
  <c r="G176" i="1"/>
  <c r="I176" i="1"/>
  <c r="G174" i="1"/>
  <c r="I174" i="1"/>
  <c r="G167" i="1"/>
  <c r="I167" i="1"/>
  <c r="E159" i="1"/>
  <c r="G165" i="1"/>
  <c r="I165" i="1"/>
  <c r="G164" i="1"/>
  <c r="I164" i="1"/>
  <c r="G161" i="1"/>
  <c r="I161" i="1"/>
  <c r="F159" i="1"/>
  <c r="I160" i="1"/>
  <c r="G160" i="1"/>
  <c r="F153" i="1"/>
  <c r="E153" i="1"/>
  <c r="I154" i="1"/>
  <c r="G154" i="1"/>
  <c r="E136" i="1"/>
  <c r="G146" i="1"/>
  <c r="I146" i="1"/>
  <c r="G145" i="1"/>
  <c r="I145" i="1"/>
  <c r="F125" i="1"/>
  <c r="E125" i="1"/>
  <c r="I119" i="1"/>
  <c r="G119" i="1"/>
  <c r="F118" i="1"/>
  <c r="E118" i="1"/>
  <c r="F117" i="1"/>
  <c r="E117" i="1"/>
  <c r="E40" i="1"/>
  <c r="I236" i="4" l="1"/>
  <c r="G236" i="4"/>
  <c r="G235" i="4"/>
  <c r="I234" i="4"/>
  <c r="G234" i="4"/>
  <c r="F233" i="4"/>
  <c r="E233" i="4"/>
  <c r="G233" i="4" s="1"/>
  <c r="I229" i="4"/>
  <c r="G229" i="4"/>
  <c r="I228" i="4"/>
  <c r="G228" i="4"/>
  <c r="I227" i="4"/>
  <c r="G227" i="4"/>
  <c r="F226" i="4"/>
  <c r="I226" i="4" s="1"/>
  <c r="E226" i="4"/>
  <c r="G226" i="4" s="1"/>
  <c r="I225" i="4"/>
  <c r="G225" i="4"/>
  <c r="I224" i="4"/>
  <c r="G224" i="4"/>
  <c r="I223" i="4"/>
  <c r="G223" i="4"/>
  <c r="G222" i="4"/>
  <c r="I221" i="4"/>
  <c r="G221" i="4"/>
  <c r="I220" i="4"/>
  <c r="G220" i="4"/>
  <c r="I219" i="4"/>
  <c r="G219" i="4"/>
  <c r="I218" i="4"/>
  <c r="G218" i="4"/>
  <c r="I217" i="4"/>
  <c r="G217" i="4"/>
  <c r="I216" i="4"/>
  <c r="G216" i="4"/>
  <c r="F215" i="4"/>
  <c r="I215" i="4" s="1"/>
  <c r="E215" i="4"/>
  <c r="I212" i="4"/>
  <c r="G212" i="4"/>
  <c r="F211" i="4"/>
  <c r="E211" i="4"/>
  <c r="I210" i="4"/>
  <c r="G210" i="4"/>
  <c r="F209" i="4"/>
  <c r="I209" i="4" s="1"/>
  <c r="E209" i="4"/>
  <c r="I208" i="4"/>
  <c r="G208" i="4"/>
  <c r="F207" i="4"/>
  <c r="I207" i="4" s="1"/>
  <c r="E207" i="4"/>
  <c r="G207" i="4" s="1"/>
  <c r="I206" i="4"/>
  <c r="G206" i="4"/>
  <c r="G205" i="4"/>
  <c r="G204" i="4"/>
  <c r="F203" i="4"/>
  <c r="I203" i="4" s="1"/>
  <c r="E203" i="4"/>
  <c r="G203" i="4" s="1"/>
  <c r="I202" i="4"/>
  <c r="G202" i="4"/>
  <c r="I201" i="4"/>
  <c r="G201" i="4"/>
  <c r="F200" i="4"/>
  <c r="I200" i="4" s="1"/>
  <c r="E200" i="4"/>
  <c r="G200" i="4" s="1"/>
  <c r="I199" i="4"/>
  <c r="G199" i="4"/>
  <c r="F198" i="4"/>
  <c r="I198" i="4" s="1"/>
  <c r="E198" i="4"/>
  <c r="I197" i="4"/>
  <c r="G197" i="4"/>
  <c r="I196" i="4"/>
  <c r="G196" i="4"/>
  <c r="I195" i="4"/>
  <c r="G195" i="4"/>
  <c r="I194" i="4"/>
  <c r="F194" i="4"/>
  <c r="E194" i="4"/>
  <c r="G194" i="4" s="1"/>
  <c r="I193" i="4"/>
  <c r="G193" i="4"/>
  <c r="F192" i="4"/>
  <c r="I192" i="4" s="1"/>
  <c r="E192" i="4"/>
  <c r="I190" i="4"/>
  <c r="G190" i="4"/>
  <c r="F189" i="4"/>
  <c r="I189" i="4" s="1"/>
  <c r="E189" i="4"/>
  <c r="G189" i="4" s="1"/>
  <c r="I188" i="4"/>
  <c r="G188" i="4"/>
  <c r="F187" i="4"/>
  <c r="I187" i="4" s="1"/>
  <c r="E187" i="4"/>
  <c r="I186" i="4"/>
  <c r="G186" i="4"/>
  <c r="I185" i="4"/>
  <c r="G185" i="4"/>
  <c r="I184" i="4"/>
  <c r="G184" i="4"/>
  <c r="G183" i="4"/>
  <c r="I182" i="4"/>
  <c r="G182" i="4"/>
  <c r="I181" i="4"/>
  <c r="G181" i="4"/>
  <c r="H181" i="4" s="1"/>
  <c r="F180" i="4"/>
  <c r="F179" i="4" s="1"/>
  <c r="I179" i="4" s="1"/>
  <c r="E180" i="4"/>
  <c r="E179" i="4"/>
  <c r="G178" i="4"/>
  <c r="F177" i="4"/>
  <c r="E177" i="4"/>
  <c r="G177" i="4" s="1"/>
  <c r="I176" i="4"/>
  <c r="G176" i="4"/>
  <c r="G175" i="4"/>
  <c r="I174" i="4"/>
  <c r="G174" i="4"/>
  <c r="G173" i="4"/>
  <c r="I172" i="4"/>
  <c r="G172" i="4"/>
  <c r="I171" i="4"/>
  <c r="G171" i="4"/>
  <c r="E170" i="4"/>
  <c r="G170" i="4" s="1"/>
  <c r="I169" i="4"/>
  <c r="G169" i="4"/>
  <c r="I168" i="4"/>
  <c r="G168" i="4"/>
  <c r="F167" i="4"/>
  <c r="E167" i="4"/>
  <c r="I166" i="4"/>
  <c r="G166" i="4"/>
  <c r="I165" i="4"/>
  <c r="G165" i="4"/>
  <c r="I164" i="4"/>
  <c r="G164" i="4"/>
  <c r="I163" i="4"/>
  <c r="G163" i="4"/>
  <c r="G162" i="4"/>
  <c r="F162" i="4"/>
  <c r="E162" i="4"/>
  <c r="I161" i="4"/>
  <c r="G161" i="4"/>
  <c r="I160" i="4"/>
  <c r="G160" i="4"/>
  <c r="I159" i="4"/>
  <c r="G159" i="4"/>
  <c r="I158" i="4"/>
  <c r="G158" i="4"/>
  <c r="I157" i="4"/>
  <c r="G157" i="4"/>
  <c r="I156" i="4"/>
  <c r="G156" i="4"/>
  <c r="F155" i="4"/>
  <c r="I155" i="4" s="1"/>
  <c r="E155" i="4"/>
  <c r="G155" i="4" s="1"/>
  <c r="I154" i="4"/>
  <c r="G154" i="4"/>
  <c r="I153" i="4"/>
  <c r="G153" i="4"/>
  <c r="I152" i="4"/>
  <c r="G152" i="4"/>
  <c r="I151" i="4"/>
  <c r="G151" i="4"/>
  <c r="F150" i="4"/>
  <c r="E150" i="4"/>
  <c r="G150" i="4" s="1"/>
  <c r="D150" i="4"/>
  <c r="I148" i="4"/>
  <c r="G148" i="4"/>
  <c r="I147" i="4"/>
  <c r="G147" i="4"/>
  <c r="F146" i="4"/>
  <c r="I146" i="4" s="1"/>
  <c r="E146" i="4"/>
  <c r="G146" i="4" s="1"/>
  <c r="F145" i="4"/>
  <c r="I144" i="4"/>
  <c r="G144" i="4"/>
  <c r="I143" i="4"/>
  <c r="G143" i="4"/>
  <c r="I142" i="4"/>
  <c r="G142" i="4"/>
  <c r="I141" i="4"/>
  <c r="G141" i="4"/>
  <c r="I140" i="4"/>
  <c r="G140" i="4"/>
  <c r="I139" i="4"/>
  <c r="G139" i="4"/>
  <c r="I138" i="4"/>
  <c r="G138" i="4"/>
  <c r="I137" i="4"/>
  <c r="G137" i="4"/>
  <c r="I136" i="4"/>
  <c r="G136" i="4"/>
  <c r="F135" i="4"/>
  <c r="E135" i="4"/>
  <c r="G135" i="4" s="1"/>
  <c r="I134" i="4"/>
  <c r="G134" i="4"/>
  <c r="F133" i="4"/>
  <c r="I133" i="4" s="1"/>
  <c r="E133" i="4"/>
  <c r="G133" i="4" s="1"/>
  <c r="F132" i="4"/>
  <c r="I131" i="4"/>
  <c r="G131" i="4"/>
  <c r="I130" i="4"/>
  <c r="G130" i="4"/>
  <c r="I129" i="4"/>
  <c r="G129" i="4"/>
  <c r="F128" i="4"/>
  <c r="I128" i="4" s="1"/>
  <c r="E128" i="4"/>
  <c r="I127" i="4"/>
  <c r="G127" i="4"/>
  <c r="F126" i="4"/>
  <c r="E126" i="4"/>
  <c r="E125" i="4"/>
  <c r="I124" i="4"/>
  <c r="G124" i="4"/>
  <c r="F123" i="4"/>
  <c r="I123" i="4" s="1"/>
  <c r="E123" i="4"/>
  <c r="G122" i="4"/>
  <c r="F121" i="4"/>
  <c r="E121" i="4"/>
  <c r="G121" i="4" s="1"/>
  <c r="I120" i="4"/>
  <c r="G120" i="4"/>
  <c r="I119" i="4"/>
  <c r="G119" i="4"/>
  <c r="I118" i="4"/>
  <c r="G118" i="4"/>
  <c r="I117" i="4"/>
  <c r="G117" i="4"/>
  <c r="F116" i="4"/>
  <c r="I116" i="4" s="1"/>
  <c r="E116" i="4"/>
  <c r="G114" i="4"/>
  <c r="F113" i="4"/>
  <c r="F112" i="4" s="1"/>
  <c r="F111" i="4" s="1"/>
  <c r="E113" i="4"/>
  <c r="G113" i="4" s="1"/>
  <c r="E112" i="4"/>
  <c r="G112" i="4" s="1"/>
  <c r="I109" i="4"/>
  <c r="G109" i="4"/>
  <c r="F108" i="4"/>
  <c r="I108" i="4" s="1"/>
  <c r="E108" i="4"/>
  <c r="I107" i="4"/>
  <c r="G107" i="4"/>
  <c r="I106" i="4"/>
  <c r="G106" i="4"/>
  <c r="I105" i="4"/>
  <c r="F105" i="4"/>
  <c r="E105" i="4"/>
  <c r="G105" i="4" s="1"/>
  <c r="I104" i="4"/>
  <c r="G104" i="4"/>
  <c r="I103" i="4"/>
  <c r="G103" i="4"/>
  <c r="F102" i="4"/>
  <c r="I102" i="4" s="1"/>
  <c r="E102" i="4"/>
  <c r="I101" i="4"/>
  <c r="G101" i="4"/>
  <c r="I100" i="4"/>
  <c r="G100" i="4"/>
  <c r="I99" i="4"/>
  <c r="G99" i="4"/>
  <c r="I98" i="4"/>
  <c r="G98" i="4"/>
  <c r="I97" i="4"/>
  <c r="G97" i="4"/>
  <c r="I96" i="4"/>
  <c r="G96" i="4"/>
  <c r="F95" i="4"/>
  <c r="I95" i="4" s="1"/>
  <c r="E95" i="4"/>
  <c r="G95" i="4" s="1"/>
  <c r="I94" i="4"/>
  <c r="G94" i="4"/>
  <c r="I93" i="4"/>
  <c r="G93" i="4"/>
  <c r="F92" i="4"/>
  <c r="I92" i="4" s="1"/>
  <c r="E92" i="4"/>
  <c r="G92" i="4" s="1"/>
  <c r="G91" i="4"/>
  <c r="G90" i="4"/>
  <c r="F89" i="4"/>
  <c r="G89" i="4" s="1"/>
  <c r="E89" i="4"/>
  <c r="I88" i="4"/>
  <c r="G88" i="4"/>
  <c r="G87" i="4"/>
  <c r="G86" i="4"/>
  <c r="F85" i="4"/>
  <c r="I85" i="4" s="1"/>
  <c r="E85" i="4"/>
  <c r="I84" i="4"/>
  <c r="G84" i="4"/>
  <c r="I83" i="4"/>
  <c r="G83" i="4"/>
  <c r="I82" i="4"/>
  <c r="G82" i="4"/>
  <c r="I81" i="4"/>
  <c r="F81" i="4"/>
  <c r="E81" i="4"/>
  <c r="G81" i="4" s="1"/>
  <c r="I79" i="4"/>
  <c r="G79" i="4"/>
  <c r="I78" i="4"/>
  <c r="G78" i="4"/>
  <c r="F77" i="4"/>
  <c r="I77" i="4" s="1"/>
  <c r="E77" i="4"/>
  <c r="G76" i="4"/>
  <c r="G75" i="4"/>
  <c r="G74" i="4"/>
  <c r="I73" i="4"/>
  <c r="G73" i="4"/>
  <c r="I72" i="4"/>
  <c r="G72" i="4"/>
  <c r="I71" i="4"/>
  <c r="G71" i="4"/>
  <c r="F70" i="4"/>
  <c r="I70" i="4" s="1"/>
  <c r="E70" i="4"/>
  <c r="G70" i="4" s="1"/>
  <c r="G69" i="4"/>
  <c r="G68" i="4"/>
  <c r="G67" i="4"/>
  <c r="G66" i="4"/>
  <c r="G65" i="4"/>
  <c r="F64" i="4"/>
  <c r="E64" i="4"/>
  <c r="G64" i="4" s="1"/>
  <c r="I63" i="4"/>
  <c r="G63" i="4"/>
  <c r="I62" i="4"/>
  <c r="G62" i="4"/>
  <c r="I61" i="4"/>
  <c r="G61" i="4"/>
  <c r="G60" i="4"/>
  <c r="G59" i="4"/>
  <c r="F58" i="4"/>
  <c r="E58" i="4"/>
  <c r="G58" i="4" s="1"/>
  <c r="I57" i="4"/>
  <c r="G57" i="4"/>
  <c r="I56" i="4"/>
  <c r="G56" i="4"/>
  <c r="I55" i="4"/>
  <c r="G55" i="4"/>
  <c r="I54" i="4"/>
  <c r="G54" i="4"/>
  <c r="G53" i="4"/>
  <c r="F53" i="4"/>
  <c r="E53" i="4"/>
  <c r="I52" i="4"/>
  <c r="G52" i="4"/>
  <c r="I51" i="4"/>
  <c r="G51" i="4"/>
  <c r="F50" i="4"/>
  <c r="I50" i="4" s="1"/>
  <c r="E50" i="4"/>
  <c r="I49" i="4"/>
  <c r="G49" i="4"/>
  <c r="I48" i="4"/>
  <c r="G48" i="4"/>
  <c r="I47" i="4"/>
  <c r="G47" i="4"/>
  <c r="I46" i="4"/>
  <c r="G46" i="4"/>
  <c r="F45" i="4"/>
  <c r="I45" i="4" s="1"/>
  <c r="E45" i="4"/>
  <c r="I44" i="4"/>
  <c r="G44" i="4"/>
  <c r="G43" i="4" s="1"/>
  <c r="F43" i="4"/>
  <c r="E43" i="4"/>
  <c r="I41" i="4"/>
  <c r="G41" i="4"/>
  <c r="E40" i="4"/>
  <c r="E39" i="4" s="1"/>
  <c r="F39" i="4"/>
  <c r="F34" i="4" s="1"/>
  <c r="G38" i="4"/>
  <c r="G37" i="4"/>
  <c r="G36" i="4"/>
  <c r="I35" i="4"/>
  <c r="G35" i="4"/>
  <c r="F35" i="4"/>
  <c r="E35" i="4"/>
  <c r="G33" i="4"/>
  <c r="F32" i="4"/>
  <c r="E32" i="4"/>
  <c r="E31" i="4" s="1"/>
  <c r="F31" i="4"/>
  <c r="I28" i="4"/>
  <c r="G28" i="4"/>
  <c r="G27" i="4" s="1"/>
  <c r="I27" i="4"/>
  <c r="F27" i="4"/>
  <c r="E27" i="4"/>
  <c r="I26" i="4"/>
  <c r="G26" i="4"/>
  <c r="G25" i="4"/>
  <c r="F25" i="4"/>
  <c r="I25" i="4" s="1"/>
  <c r="E25" i="4"/>
  <c r="I24" i="4"/>
  <c r="G24" i="4"/>
  <c r="G23" i="4"/>
  <c r="F23" i="4"/>
  <c r="E23" i="4"/>
  <c r="I22" i="4"/>
  <c r="G22" i="4"/>
  <c r="G21" i="4"/>
  <c r="F20" i="4"/>
  <c r="I20" i="4" s="1"/>
  <c r="E20" i="4"/>
  <c r="I18" i="4"/>
  <c r="G18" i="4"/>
  <c r="F17" i="4"/>
  <c r="F16" i="4" s="1"/>
  <c r="E17" i="4"/>
  <c r="E16" i="4" s="1"/>
  <c r="H15" i="4"/>
  <c r="G14" i="4"/>
  <c r="I235" i="4" l="1"/>
  <c r="I233" i="4"/>
  <c r="F214" i="4"/>
  <c r="F213" i="4" s="1"/>
  <c r="I213" i="4" s="1"/>
  <c r="G215" i="4"/>
  <c r="E214" i="4"/>
  <c r="E213" i="4" s="1"/>
  <c r="G213" i="4" s="1"/>
  <c r="E115" i="4"/>
  <c r="F191" i="4"/>
  <c r="I53" i="4"/>
  <c r="G77" i="4"/>
  <c r="G102" i="4"/>
  <c r="G116" i="4"/>
  <c r="G128" i="4"/>
  <c r="I135" i="4"/>
  <c r="E149" i="4"/>
  <c r="I180" i="4"/>
  <c r="G192" i="4"/>
  <c r="I58" i="4"/>
  <c r="G179" i="4"/>
  <c r="G187" i="4"/>
  <c r="F149" i="4"/>
  <c r="G50" i="4"/>
  <c r="I126" i="4"/>
  <c r="I150" i="4"/>
  <c r="I43" i="4"/>
  <c r="I211" i="4"/>
  <c r="G32" i="4"/>
  <c r="E42" i="4"/>
  <c r="E80" i="4"/>
  <c r="G108" i="4"/>
  <c r="G123" i="4"/>
  <c r="I162" i="4"/>
  <c r="G180" i="4"/>
  <c r="E191" i="4"/>
  <c r="G191" i="4" s="1"/>
  <c r="G198" i="4"/>
  <c r="G209" i="4"/>
  <c r="I23" i="4"/>
  <c r="G20" i="4"/>
  <c r="E15" i="4"/>
  <c r="G16" i="4"/>
  <c r="I16" i="4"/>
  <c r="F15" i="4"/>
  <c r="G31" i="4"/>
  <c r="G80" i="4"/>
  <c r="E34" i="4"/>
  <c r="G39" i="4"/>
  <c r="G34" i="4" s="1"/>
  <c r="I39" i="4"/>
  <c r="G149" i="4"/>
  <c r="G211" i="4"/>
  <c r="G40" i="4"/>
  <c r="G45" i="4"/>
  <c r="I89" i="4"/>
  <c r="G167" i="4"/>
  <c r="E19" i="4"/>
  <c r="F19" i="4"/>
  <c r="I19" i="4" s="1"/>
  <c r="F42" i="4"/>
  <c r="E111" i="4"/>
  <c r="E145" i="4"/>
  <c r="G145" i="4" s="1"/>
  <c r="F80" i="4"/>
  <c r="I80" i="4" s="1"/>
  <c r="I17" i="4"/>
  <c r="I40" i="4"/>
  <c r="I167" i="4"/>
  <c r="G85" i="4"/>
  <c r="G17" i="4"/>
  <c r="I170" i="4"/>
  <c r="F125" i="4"/>
  <c r="G125" i="4" s="1"/>
  <c r="G126" i="4"/>
  <c r="E39" i="1"/>
  <c r="E58" i="1"/>
  <c r="E53" i="1"/>
  <c r="E50" i="1"/>
  <c r="E45" i="1"/>
  <c r="E35" i="1"/>
  <c r="E211" i="1"/>
  <c r="I213" i="1"/>
  <c r="G213" i="1"/>
  <c r="I183" i="1"/>
  <c r="G183" i="1"/>
  <c r="G157" i="1"/>
  <c r="I157" i="1"/>
  <c r="G156" i="1"/>
  <c r="I156" i="1"/>
  <c r="F129" i="1"/>
  <c r="E129" i="1"/>
  <c r="I130" i="1"/>
  <c r="G130" i="1"/>
  <c r="F105" i="1"/>
  <c r="E105" i="1"/>
  <c r="G107" i="1"/>
  <c r="I107" i="1"/>
  <c r="F89" i="1"/>
  <c r="E89" i="1"/>
  <c r="G91" i="1"/>
  <c r="F85" i="1"/>
  <c r="E85" i="1"/>
  <c r="G87" i="1"/>
  <c r="F64" i="1"/>
  <c r="E64" i="1"/>
  <c r="G69" i="1"/>
  <c r="F58" i="1"/>
  <c r="I62" i="1"/>
  <c r="G62" i="1"/>
  <c r="F53" i="1"/>
  <c r="G55" i="1"/>
  <c r="I55" i="1"/>
  <c r="I54" i="1"/>
  <c r="G54" i="1"/>
  <c r="I47" i="1"/>
  <c r="G47" i="1"/>
  <c r="F20" i="1"/>
  <c r="G20" i="1" s="1"/>
  <c r="E20" i="1"/>
  <c r="E34" i="1" l="1"/>
  <c r="G214" i="4"/>
  <c r="I214" i="4"/>
  <c r="E30" i="4"/>
  <c r="I149" i="4"/>
  <c r="I42" i="4"/>
  <c r="I191" i="4"/>
  <c r="G30" i="4"/>
  <c r="F13" i="4"/>
  <c r="I15" i="4"/>
  <c r="E231" i="4"/>
  <c r="G232" i="4"/>
  <c r="F30" i="4"/>
  <c r="G42" i="4"/>
  <c r="I34" i="4"/>
  <c r="I232" i="4"/>
  <c r="F231" i="4"/>
  <c r="G19" i="4"/>
  <c r="E13" i="4"/>
  <c r="G15" i="4"/>
  <c r="I145" i="4"/>
  <c r="E132" i="4"/>
  <c r="E110" i="4"/>
  <c r="G111" i="4"/>
  <c r="F115" i="4"/>
  <c r="I125" i="4"/>
  <c r="G53" i="1"/>
  <c r="I13" i="4" l="1"/>
  <c r="G110" i="4"/>
  <c r="G132" i="4"/>
  <c r="I132" i="4"/>
  <c r="I29" i="4"/>
  <c r="I30" i="4"/>
  <c r="G13" i="4"/>
  <c r="E12" i="4"/>
  <c r="I231" i="4"/>
  <c r="F230" i="4"/>
  <c r="G231" i="4"/>
  <c r="E230" i="4"/>
  <c r="G230" i="4" s="1"/>
  <c r="I115" i="4"/>
  <c r="G115" i="4"/>
  <c r="F110" i="4"/>
  <c r="I110" i="4" s="1"/>
  <c r="E29" i="4"/>
  <c r="I101" i="1"/>
  <c r="I98" i="1"/>
  <c r="I97" i="1"/>
  <c r="I96" i="1"/>
  <c r="G101" i="1"/>
  <c r="G98" i="1"/>
  <c r="G97" i="1"/>
  <c r="G96" i="1"/>
  <c r="F95" i="1"/>
  <c r="E95" i="1"/>
  <c r="F81" i="1"/>
  <c r="E81" i="1"/>
  <c r="I82" i="1"/>
  <c r="G82" i="1"/>
  <c r="F45" i="1"/>
  <c r="G45" i="1"/>
  <c r="G49" i="1"/>
  <c r="I49" i="1"/>
  <c r="G28" i="1"/>
  <c r="G26" i="1"/>
  <c r="G25" i="1" s="1"/>
  <c r="G24" i="1"/>
  <c r="G22" i="1"/>
  <c r="F25" i="1"/>
  <c r="E25" i="1"/>
  <c r="I26" i="1"/>
  <c r="G29" i="4" l="1"/>
  <c r="E11" i="4"/>
  <c r="G12" i="4"/>
  <c r="I230" i="4"/>
  <c r="F11" i="4"/>
  <c r="I12" i="4"/>
  <c r="I25" i="1"/>
  <c r="F220" i="1"/>
  <c r="E220" i="1"/>
  <c r="G222" i="1"/>
  <c r="G221" i="1"/>
  <c r="F217" i="1"/>
  <c r="E217" i="1"/>
  <c r="I219" i="1"/>
  <c r="G219" i="1"/>
  <c r="G203" i="1"/>
  <c r="I203" i="1"/>
  <c r="G105" i="1"/>
  <c r="I106" i="1"/>
  <c r="G106" i="1"/>
  <c r="F102" i="1"/>
  <c r="E102" i="1"/>
  <c r="I103" i="1"/>
  <c r="G103" i="1"/>
  <c r="I99" i="1"/>
  <c r="G99" i="1"/>
  <c r="F92" i="1"/>
  <c r="E92" i="1"/>
  <c r="I93" i="1"/>
  <c r="G93" i="1"/>
  <c r="G90" i="1"/>
  <c r="I83" i="1"/>
  <c r="G83" i="1"/>
  <c r="F77" i="1"/>
  <c r="E77" i="1"/>
  <c r="I78" i="1"/>
  <c r="G78" i="1"/>
  <c r="F70" i="1"/>
  <c r="E70" i="1"/>
  <c r="G76" i="1"/>
  <c r="G75" i="1"/>
  <c r="I73" i="1"/>
  <c r="G73" i="1"/>
  <c r="I72" i="1"/>
  <c r="G72" i="1"/>
  <c r="G68" i="1"/>
  <c r="G67" i="1"/>
  <c r="G65" i="1"/>
  <c r="I63" i="1"/>
  <c r="G63" i="1"/>
  <c r="G57" i="1"/>
  <c r="I57" i="1"/>
  <c r="F50" i="1"/>
  <c r="G52" i="1"/>
  <c r="I52" i="1"/>
  <c r="I44" i="1"/>
  <c r="G44" i="1"/>
  <c r="G43" i="1" s="1"/>
  <c r="F43" i="1"/>
  <c r="E43" i="1"/>
  <c r="F35" i="1"/>
  <c r="G37" i="1"/>
  <c r="G38" i="1"/>
  <c r="G36" i="1"/>
  <c r="I43" i="1" l="1"/>
  <c r="I11" i="4"/>
  <c r="F10" i="4"/>
  <c r="G11" i="4"/>
  <c r="E10" i="4"/>
  <c r="I35" i="1"/>
  <c r="G50" i="1"/>
  <c r="I105" i="1"/>
  <c r="G89" i="1"/>
  <c r="I89" i="1"/>
  <c r="G35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32" i="1"/>
  <c r="I229" i="1"/>
  <c r="G229" i="1"/>
  <c r="F228" i="1"/>
  <c r="E228" i="1"/>
  <c r="E116" i="1"/>
  <c r="F171" i="1"/>
  <c r="E171" i="1"/>
  <c r="F211" i="1"/>
  <c r="I214" i="1"/>
  <c r="G214" i="1"/>
  <c r="F209" i="1"/>
  <c r="E209" i="1"/>
  <c r="I210" i="1"/>
  <c r="I212" i="1"/>
  <c r="G210" i="1"/>
  <c r="G212" i="1"/>
  <c r="I199" i="1"/>
  <c r="G199" i="1"/>
  <c r="G185" i="1"/>
  <c r="I185" i="1"/>
  <c r="G178" i="1"/>
  <c r="I178" i="1"/>
  <c r="G175" i="1"/>
  <c r="I175" i="1"/>
  <c r="G173" i="1"/>
  <c r="G166" i="1"/>
  <c r="I166" i="1"/>
  <c r="I155" i="1"/>
  <c r="I158" i="1"/>
  <c r="G155" i="1"/>
  <c r="G158" i="1"/>
  <c r="D153" i="1"/>
  <c r="F134" i="1"/>
  <c r="E134" i="1"/>
  <c r="I135" i="1"/>
  <c r="G135" i="1"/>
  <c r="I150" i="1"/>
  <c r="G150" i="1"/>
  <c r="F149" i="1"/>
  <c r="F148" i="1" s="1"/>
  <c r="E149" i="1"/>
  <c r="F136" i="1"/>
  <c r="G147" i="1"/>
  <c r="I147" i="1"/>
  <c r="G144" i="1"/>
  <c r="I144" i="1"/>
  <c r="G143" i="1"/>
  <c r="I143" i="1"/>
  <c r="G142" i="1"/>
  <c r="I142" i="1"/>
  <c r="G141" i="1"/>
  <c r="I141" i="1"/>
  <c r="G140" i="1"/>
  <c r="I140" i="1"/>
  <c r="I138" i="1"/>
  <c r="I139" i="1"/>
  <c r="G137" i="1"/>
  <c r="G138" i="1"/>
  <c r="G139" i="1"/>
  <c r="G120" i="1"/>
  <c r="I120" i="1"/>
  <c r="G121" i="1"/>
  <c r="E23" i="1"/>
  <c r="G14" i="1"/>
  <c r="G18" i="1"/>
  <c r="G21" i="1"/>
  <c r="F17" i="1"/>
  <c r="E17" i="1"/>
  <c r="E16" i="1" s="1"/>
  <c r="E15" i="1" s="1"/>
  <c r="G27" i="1"/>
  <c r="G23" i="1"/>
  <c r="F27" i="1"/>
  <c r="F23" i="1"/>
  <c r="H15" i="1"/>
  <c r="I22" i="1"/>
  <c r="I24" i="1"/>
  <c r="I28" i="1"/>
  <c r="I40" i="1"/>
  <c r="I41" i="1"/>
  <c r="I46" i="1"/>
  <c r="I48" i="1"/>
  <c r="I51" i="1"/>
  <c r="I56" i="1"/>
  <c r="I61" i="1"/>
  <c r="I71" i="1"/>
  <c r="I79" i="1"/>
  <c r="I84" i="1"/>
  <c r="I88" i="1"/>
  <c r="I94" i="1"/>
  <c r="I100" i="1"/>
  <c r="I104" i="1"/>
  <c r="I109" i="1"/>
  <c r="I117" i="1"/>
  <c r="I118" i="1"/>
  <c r="I125" i="1"/>
  <c r="I128" i="1"/>
  <c r="I131" i="1"/>
  <c r="I132" i="1"/>
  <c r="I137" i="1"/>
  <c r="I151" i="1"/>
  <c r="I162" i="1"/>
  <c r="I163" i="1"/>
  <c r="I168" i="1"/>
  <c r="I169" i="1"/>
  <c r="I172" i="1"/>
  <c r="I173" i="1"/>
  <c r="I180" i="1"/>
  <c r="I182" i="1"/>
  <c r="I188" i="1"/>
  <c r="I190" i="1"/>
  <c r="I196" i="1"/>
  <c r="I201" i="1"/>
  <c r="I202" i="1"/>
  <c r="I205" i="1"/>
  <c r="I207" i="1"/>
  <c r="I216" i="1"/>
  <c r="I218" i="1"/>
  <c r="I223" i="1"/>
  <c r="I227" i="1"/>
  <c r="I233" i="1"/>
  <c r="I234" i="1"/>
  <c r="I235" i="1"/>
  <c r="I236" i="1"/>
  <c r="I237" i="1"/>
  <c r="I238" i="1"/>
  <c r="I240" i="1"/>
  <c r="I241" i="1"/>
  <c r="I242" i="1"/>
  <c r="I244" i="1"/>
  <c r="I245" i="1"/>
  <c r="I246" i="1"/>
  <c r="I251" i="1"/>
  <c r="I253" i="1"/>
  <c r="G33" i="1"/>
  <c r="G40" i="1"/>
  <c r="G41" i="1"/>
  <c r="G46" i="1"/>
  <c r="G48" i="1"/>
  <c r="G51" i="1"/>
  <c r="G56" i="1"/>
  <c r="G59" i="1"/>
  <c r="G60" i="1"/>
  <c r="G61" i="1"/>
  <c r="G66" i="1"/>
  <c r="G71" i="1"/>
  <c r="G74" i="1"/>
  <c r="G79" i="1"/>
  <c r="G84" i="1"/>
  <c r="G86" i="1"/>
  <c r="G88" i="1"/>
  <c r="G94" i="1"/>
  <c r="G100" i="1"/>
  <c r="G104" i="1"/>
  <c r="G109" i="1"/>
  <c r="G114" i="1"/>
  <c r="G117" i="1"/>
  <c r="G118" i="1"/>
  <c r="G123" i="1"/>
  <c r="G125" i="1"/>
  <c r="G128" i="1"/>
  <c r="G131" i="1"/>
  <c r="G132" i="1"/>
  <c r="G151" i="1"/>
  <c r="G162" i="1"/>
  <c r="G163" i="1"/>
  <c r="G168" i="1"/>
  <c r="G169" i="1"/>
  <c r="G170" i="1"/>
  <c r="G172" i="1"/>
  <c r="G180" i="1"/>
  <c r="G181" i="1"/>
  <c r="G182" i="1"/>
  <c r="G186" i="1"/>
  <c r="G188" i="1"/>
  <c r="G189" i="1"/>
  <c r="G190" i="1"/>
  <c r="G192" i="1"/>
  <c r="G196" i="1"/>
  <c r="H196" i="1" s="1"/>
  <c r="G200" i="1"/>
  <c r="G201" i="1"/>
  <c r="G202" i="1"/>
  <c r="G205" i="1"/>
  <c r="G207" i="1"/>
  <c r="G216" i="1"/>
  <c r="G218" i="1"/>
  <c r="G223" i="1"/>
  <c r="G225" i="1"/>
  <c r="G227" i="1"/>
  <c r="G233" i="1"/>
  <c r="G234" i="1"/>
  <c r="G235" i="1"/>
  <c r="G236" i="1"/>
  <c r="G237" i="1"/>
  <c r="G238" i="1"/>
  <c r="G239" i="1"/>
  <c r="G240" i="1"/>
  <c r="G241" i="1"/>
  <c r="G242" i="1"/>
  <c r="G244" i="1"/>
  <c r="G245" i="1"/>
  <c r="G246" i="1"/>
  <c r="G251" i="1"/>
  <c r="G253" i="1"/>
  <c r="F252" i="1"/>
  <c r="F250" i="1"/>
  <c r="F249" i="1" s="1"/>
  <c r="F248" i="1" s="1"/>
  <c r="F243" i="1"/>
  <c r="F232" i="1"/>
  <c r="F226" i="1"/>
  <c r="F224" i="1"/>
  <c r="F215" i="1"/>
  <c r="F206" i="1"/>
  <c r="F204" i="1"/>
  <c r="F191" i="1"/>
  <c r="F179" i="1"/>
  <c r="F127" i="1"/>
  <c r="F124" i="1"/>
  <c r="F122" i="1"/>
  <c r="F116" i="1"/>
  <c r="F113" i="1"/>
  <c r="F112" i="1" s="1"/>
  <c r="F111" i="1" s="1"/>
  <c r="F108" i="1"/>
  <c r="F42" i="1"/>
  <c r="F39" i="1"/>
  <c r="F34" i="1" s="1"/>
  <c r="F32" i="1"/>
  <c r="F31" i="1" s="1"/>
  <c r="E252" i="1"/>
  <c r="E250" i="1"/>
  <c r="E249" i="1" s="1"/>
  <c r="E243" i="1"/>
  <c r="E226" i="1"/>
  <c r="E224" i="1"/>
  <c r="E215" i="1"/>
  <c r="E206" i="1"/>
  <c r="E191" i="1"/>
  <c r="E204" i="1"/>
  <c r="E127" i="1"/>
  <c r="E126" i="1" s="1"/>
  <c r="E124" i="1"/>
  <c r="E122" i="1"/>
  <c r="E113" i="1"/>
  <c r="E112" i="1" s="1"/>
  <c r="E108" i="1"/>
  <c r="E32" i="1"/>
  <c r="E27" i="1"/>
  <c r="G10" i="4" l="1"/>
  <c r="I10" i="4"/>
  <c r="I34" i="1"/>
  <c r="E19" i="1"/>
  <c r="F80" i="1"/>
  <c r="G32" i="1"/>
  <c r="F19" i="1"/>
  <c r="I215" i="1"/>
  <c r="I153" i="1"/>
  <c r="E80" i="1"/>
  <c r="E231" i="1"/>
  <c r="E230" i="1" s="1"/>
  <c r="G153" i="1"/>
  <c r="G228" i="1"/>
  <c r="I228" i="1"/>
  <c r="G211" i="1"/>
  <c r="I211" i="1"/>
  <c r="G17" i="1"/>
  <c r="I209" i="1"/>
  <c r="E42" i="1"/>
  <c r="G42" i="1" s="1"/>
  <c r="F133" i="1"/>
  <c r="I92" i="1"/>
  <c r="I127" i="1"/>
  <c r="G209" i="1"/>
  <c r="G149" i="1"/>
  <c r="G220" i="1"/>
  <c r="F193" i="1"/>
  <c r="F152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43" i="1"/>
  <c r="F208" i="1"/>
  <c r="E208" i="1"/>
  <c r="G206" i="1"/>
  <c r="G204" i="1"/>
  <c r="I179" i="1"/>
  <c r="G171" i="1"/>
  <c r="G159" i="1"/>
  <c r="G136" i="1"/>
  <c r="G124" i="1"/>
  <c r="I226" i="1"/>
  <c r="G58" i="1"/>
  <c r="I252" i="1"/>
  <c r="G95" i="1"/>
  <c r="I124" i="1"/>
  <c r="G191" i="1"/>
  <c r="G129" i="1"/>
  <c r="G108" i="1"/>
  <c r="F247" i="1"/>
  <c r="E193" i="1"/>
  <c r="I232" i="1"/>
  <c r="G252" i="1"/>
  <c r="I136" i="1"/>
  <c r="I204" i="1"/>
  <c r="I206" i="1"/>
  <c r="I129" i="1"/>
  <c r="I102" i="1"/>
  <c r="G179" i="1"/>
  <c r="G39" i="1"/>
  <c r="G34" i="1" s="1"/>
  <c r="I81" i="1"/>
  <c r="G122" i="1"/>
  <c r="I77" i="1"/>
  <c r="I149" i="1"/>
  <c r="G224" i="1"/>
  <c r="G92" i="1"/>
  <c r="G194" i="1"/>
  <c r="G226" i="1"/>
  <c r="I171" i="1"/>
  <c r="I220" i="1"/>
  <c r="I20" i="1"/>
  <c r="G116" i="1"/>
  <c r="F126" i="1"/>
  <c r="G126" i="1" s="1"/>
  <c r="I116" i="1"/>
  <c r="I108" i="1"/>
  <c r="I95" i="1"/>
  <c r="I85" i="1"/>
  <c r="G85" i="1"/>
  <c r="G77" i="1"/>
  <c r="G70" i="1"/>
  <c r="I70" i="1"/>
  <c r="I58" i="1"/>
  <c r="I50" i="1"/>
  <c r="I45" i="1"/>
  <c r="G112" i="1"/>
  <c r="E111" i="1"/>
  <c r="E115" i="1"/>
  <c r="G249" i="1"/>
  <c r="E248" i="1"/>
  <c r="I39" i="1"/>
  <c r="G81" i="1"/>
  <c r="E148" i="1"/>
  <c r="F231" i="1"/>
  <c r="G250" i="1"/>
  <c r="I250" i="1"/>
  <c r="I194" i="1"/>
  <c r="I53" i="1"/>
  <c r="G217" i="1"/>
  <c r="I159" i="1"/>
  <c r="G113" i="1"/>
  <c r="G127" i="1"/>
  <c r="I249" i="1"/>
  <c r="E31" i="1"/>
  <c r="G232" i="1"/>
  <c r="I217" i="1"/>
  <c r="G64" i="1"/>
  <c r="G215" i="1"/>
  <c r="I27" i="1"/>
  <c r="G102" i="1"/>
  <c r="G243" i="1"/>
  <c r="I23" i="1"/>
  <c r="F16" i="1"/>
  <c r="G16" i="1" s="1"/>
  <c r="G19" i="1" l="1"/>
  <c r="E13" i="1"/>
  <c r="E12" i="1" s="1"/>
  <c r="G231" i="1"/>
  <c r="G193" i="1"/>
  <c r="G148" i="1"/>
  <c r="E133" i="1"/>
  <c r="E152" i="1"/>
  <c r="I152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26" i="1"/>
  <c r="I208" i="1"/>
  <c r="I148" i="1"/>
  <c r="I19" i="1"/>
  <c r="G208" i="1"/>
  <c r="I193" i="1"/>
  <c r="F115" i="1"/>
  <c r="F110" i="1" s="1"/>
  <c r="F30" i="1"/>
  <c r="G80" i="1"/>
  <c r="I80" i="1"/>
  <c r="E247" i="1"/>
  <c r="G248" i="1"/>
  <c r="I248" i="1"/>
  <c r="F230" i="1"/>
  <c r="I230" i="1" s="1"/>
  <c r="I231" i="1"/>
  <c r="G111" i="1"/>
  <c r="I42" i="1"/>
  <c r="I134" i="1"/>
  <c r="G134" i="1"/>
  <c r="E30" i="1"/>
  <c r="G31" i="1"/>
  <c r="F15" i="1"/>
  <c r="G15" i="1" s="1"/>
  <c r="E110" i="1" l="1"/>
  <c r="E29" i="1" s="1"/>
  <c r="G152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15" i="1"/>
  <c r="F29" i="1"/>
  <c r="G115" i="1"/>
  <c r="G30" i="1"/>
  <c r="G133" i="1"/>
  <c r="I133" i="1"/>
  <c r="I30" i="1"/>
  <c r="G230" i="1"/>
  <c r="G247" i="1"/>
  <c r="I247" i="1"/>
  <c r="F13" i="1"/>
  <c r="G13" i="1" s="1"/>
  <c r="F10" i="2" l="1"/>
  <c r="G180" i="2"/>
  <c r="I27" i="2"/>
  <c r="G12" i="2"/>
  <c r="E11" i="2"/>
  <c r="I11" i="2" s="1"/>
  <c r="G29" i="1"/>
  <c r="I29" i="1"/>
  <c r="E11" i="1"/>
  <c r="E10" i="1" s="1"/>
  <c r="G110" i="1"/>
  <c r="I110" i="1"/>
  <c r="F12" i="1"/>
  <c r="G12" i="1" s="1"/>
  <c r="I13" i="1"/>
  <c r="E10" i="2" l="1"/>
  <c r="G10" i="2" s="1"/>
  <c r="G11" i="2"/>
  <c r="F11" i="1"/>
  <c r="G11" i="1" s="1"/>
  <c r="I12" i="1"/>
  <c r="I10" i="2" l="1"/>
  <c r="F10" i="1"/>
  <c r="G10" i="1" s="1"/>
  <c r="I11" i="1"/>
  <c r="I10" i="1" l="1"/>
</calcChain>
</file>

<file path=xl/sharedStrings.xml><?xml version="1.0" encoding="utf-8"?>
<sst xmlns="http://schemas.openxmlformats.org/spreadsheetml/2006/main" count="1345" uniqueCount="461">
  <si>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</si>
  <si>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</si>
  <si>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</si>
  <si>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</si>
  <si>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</si>
  <si>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</si>
  <si>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</si>
  <si>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</si>
  <si>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</si>
  <si>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</si>
  <si>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</si>
  <si>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</si>
  <si>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</si>
  <si>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</si>
  <si>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</si>
  <si>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</si>
  <si>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</si>
  <si>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</si>
  <si>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</si>
  <si>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</si>
  <si>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</si>
  <si>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</si>
  <si>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</si>
  <si>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</si>
  <si>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</si>
  <si>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</si>
  <si>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</si>
  <si>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</si>
  <si>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</si>
  <si>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</si>
  <si>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</si>
  <si>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</si>
  <si>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</si>
  <si>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</si>
  <si>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</si>
  <si>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</si>
  <si>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</si>
  <si>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</si>
  <si>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</si>
  <si>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</si>
  <si>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</si>
  <si>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</si>
  <si>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</si>
  <si>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</si>
  <si>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</si>
  <si>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</si>
  <si>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</si>
  <si>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</si>
  <si>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</si>
  <si>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</si>
  <si>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</si>
  <si>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</si>
  <si>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</si>
  <si>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</si>
  <si>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</si>
  <si>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</si>
  <si>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</si>
  <si>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</si>
  <si>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</si>
  <si>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</si>
  <si>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</si>
  <si>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</si>
  <si>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</si>
  <si>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</si>
  <si>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</si>
  <si>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</si>
  <si>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</si>
  <si>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</si>
  <si>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</si>
  <si>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</si>
  <si>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</si>
  <si>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</si>
  <si>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</si>
  <si>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</si>
  <si>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</si>
  <si>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</si>
  <si>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</si>
  <si>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</si>
  <si>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</si>
  <si>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</si>
  <si>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</si>
  <si>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</si>
  <si>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</si>
  <si>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</si>
  <si>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</si>
  <si>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</si>
  <si>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</si>
  <si>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</si>
  <si>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</si>
  <si>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</si>
  <si>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</si>
  <si>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</si>
  <si>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</si>
  <si>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</si>
  <si>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</si>
  <si>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</si>
  <si>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</si>
  <si>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</si>
  <si>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</si>
  <si>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</si>
  <si>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</si>
  <si>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</si>
  <si>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</si>
  <si>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</si>
  <si>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</si>
  <si>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</si>
  <si>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</si>
  <si>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</si>
  <si>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</si>
  <si>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</si>
  <si>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</si>
  <si>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</si>
  <si>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</si>
  <si>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</si>
  <si>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</si>
  <si>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</si>
  <si>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</si>
  <si>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</si>
  <si>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</si>
  <si>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</si>
  <si>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</si>
  <si>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</si>
  <si>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</si>
  <si>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</si>
  <si>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</si>
  <si>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</si>
  <si>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</si>
  <si>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</si>
  <si>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</si>
  <si>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</si>
  <si>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</si>
  <si>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</si>
  <si>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</si>
  <si>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</si>
  <si>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</si>
  <si>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</si>
  <si>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</si>
  <si>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</si>
  <si>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</si>
  <si>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</si>
  <si>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</si>
  <si>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</si>
  <si>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</si>
  <si>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</si>
  <si>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</si>
  <si>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</si>
  <si>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</si>
  <si>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</si>
  <si>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</si>
  <si>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</si>
  <si>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</si>
  <si>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</si>
  <si>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</si>
  <si>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</si>
  <si>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</si>
  <si>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</si>
  <si>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</si>
  <si>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</si>
  <si>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</si>
  <si>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</si>
  <si>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</si>
  <si>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</si>
  <si>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</si>
  <si>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</si>
  <si>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</si>
  <si>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</si>
  <si>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</si>
  <si>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</si>
  <si>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</si>
  <si>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</si>
  <si>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</si>
  <si>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</si>
  <si>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</si>
  <si>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</si>
  <si>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</si>
  <si>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</si>
  <si>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</si>
  <si>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</si>
  <si>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</si>
  <si>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</si>
  <si>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</si>
  <si>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</si>
  <si>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</si>
  <si>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</si>
  <si>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</si>
  <si>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</si>
  <si>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</si>
  <si>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</si>
  <si>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</si>
  <si>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</si>
  <si>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</si>
  <si>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</si>
  <si>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</si>
  <si>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</si>
  <si>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</si>
  <si>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</si>
  <si>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</si>
  <si>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</si>
  <si>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</si>
  <si>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</si>
  <si>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</si>
  <si>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</si>
  <si>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</si>
  <si>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</si>
  <si>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</si>
  <si>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</si>
  <si>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</si>
  <si>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</si>
  <si>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</si>
  <si>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</si>
  <si>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</si>
  <si>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</si>
  <si>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</si>
  <si>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</si>
  <si>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</si>
  <si>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</si>
  <si>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</si>
  <si>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</si>
  <si>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</si>
  <si>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</si>
  <si>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</si>
  <si>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</si>
  <si>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</si>
  <si>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</si>
  <si>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</si>
  <si>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</si>
  <si>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</si>
  <si>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</si>
  <si>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</si>
  <si>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</si>
  <si>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</si>
  <si>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</si>
  <si>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</si>
  <si>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</si>
  <si>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</si>
  <si>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</si>
  <si>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</si>
  <si>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</si>
  <si>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</si>
  <si>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</si>
  <si>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</si>
  <si>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</si>
  <si>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</si>
  <si>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</si>
  <si>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</si>
  <si>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</si>
  <si>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</si>
  <si>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</si>
  <si>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</si>
  <si>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</si>
  <si>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</si>
  <si>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</si>
  <si>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</si>
  <si>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</si>
  <si>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</si>
  <si>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</si>
  <si>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</si>
  <si>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</si>
  <si>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</si>
  <si>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</si>
  <si>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</si>
  <si>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</si>
  <si>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</si>
  <si>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</si>
  <si>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</si>
  <si>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</si>
  <si>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</si>
  <si>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</si>
  <si>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</si>
  <si>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</si>
  <si>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</si>
  <si>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</si>
  <si>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</si>
  <si>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</si>
  <si>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</si>
  <si>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</si>
  <si>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</si>
  <si>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</si>
  <si>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</si>
  <si>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</si>
  <si>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</si>
  <si>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</si>
  <si>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</si>
  <si>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</si>
  <si>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</si>
  <si>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</si>
  <si>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</si>
  <si>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</si>
  <si>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</si>
  <si>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</si>
  <si>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</si>
  <si>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</si>
  <si>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</si>
  <si>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</si>
  <si>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</si>
  <si>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</si>
  <si>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</si>
  <si>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</si>
  <si>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</si>
  <si>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</si>
  <si>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</si>
  <si>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</si>
  <si>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</si>
  <si>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</si>
  <si>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</si>
  <si>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</si>
  <si>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</si>
  <si>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</si>
  <si>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</si>
  <si>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</si>
  <si>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</si>
  <si>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</si>
  <si>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</si>
  <si>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</si>
  <si>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</si>
  <si>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</si>
  <si>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</si>
  <si>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</si>
  <si>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</si>
  <si>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</si>
  <si>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</si>
  <si>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</si>
  <si>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</si>
  <si>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</si>
  <si>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</si>
  <si>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</si>
  <si>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</si>
  <si>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</si>
  <si>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</si>
  <si>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</si>
  <si>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</si>
  <si>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</si>
  <si>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</si>
  <si>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</si>
  <si>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</si>
  <si>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</si>
  <si>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</si>
  <si>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</si>
  <si>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</si>
  <si>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</si>
  <si>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</si>
  <si>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</si>
  <si>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</si>
  <si>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</si>
  <si>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</si>
  <si>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</si>
  <si>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</si>
  <si>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</si>
  <si>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</si>
  <si>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</si>
  <si>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</si>
  <si>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</si>
  <si>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</si>
  <si>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</si>
  <si>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</si>
  <si>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</si>
  <si>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</si>
  <si>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</si>
  <si>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</si>
  <si>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</si>
  <si>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</si>
  <si>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</si>
  <si>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</si>
  <si>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</si>
  <si>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</si>
  <si>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</si>
  <si>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</si>
  <si>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</si>
  <si>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</si>
  <si>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</si>
  <si>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</si>
  <si>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</si>
  <si>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</si>
  <si>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</si>
  <si>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</si>
  <si>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</si>
  <si>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</si>
  <si>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</si>
  <si>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</si>
  <si>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</si>
  <si>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</si>
  <si>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</si>
  <si>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</si>
  <si>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</si>
  <si>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</si>
  <si>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</si>
  <si>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</si>
  <si>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</si>
  <si>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</si>
  <si>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</si>
  <si>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</si>
  <si>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</si>
  <si>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</si>
  <si>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</si>
  <si>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</si>
  <si>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</si>
  <si>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</si>
  <si>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</si>
  <si>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</si>
  <si>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</si>
  <si>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</si>
  <si>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</si>
  <si>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</si>
  <si>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</si>
  <si>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</si>
  <si>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</si>
  <si>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</si>
  <si>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</si>
  <si>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</si>
  <si>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</si>
  <si>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</si>
  <si>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</si>
  <si>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</si>
  <si>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</si>
  <si>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PERIODO:____MAYO DE 2022____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</si>
  <si>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</si>
  <si>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</si>
  <si>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</si>
  <si>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</si>
  <si>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</si>
  <si>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</si>
  <si>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</si>
  <si>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</si>
  <si>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</si>
  <si>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</si>
  <si>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</si>
  <si>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</si>
  <si>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</si>
  <si>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</si>
  <si>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</si>
  <si>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02020104080337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</si>
  <si>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</si>
  <si>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</si>
  <si>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</si>
  <si>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</si>
  <si>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</si>
  <si>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</si>
  <si>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</si>
  <si>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PERIODO:____JUNIO DE 2022____</t>
  </si>
  <si>
    <t>SERVICIOS DE APOYO AL TRANSPORTE TERRESTRE</t>
  </si>
  <si>
    <t>02020206040105</t>
  </si>
  <si>
    <t>0202020701050905</t>
  </si>
  <si>
    <t>0202020701050901</t>
  </si>
  <si>
    <t>0202020701050902</t>
  </si>
  <si>
    <t>02020208020101</t>
  </si>
  <si>
    <t>0202020803010101</t>
  </si>
  <si>
    <t>0202020803010102</t>
  </si>
  <si>
    <t>0202020803010901</t>
  </si>
  <si>
    <t>0202020803010902</t>
  </si>
  <si>
    <t>02020208030305</t>
  </si>
  <si>
    <t>SERVICIOS DE INGENIERIA</t>
  </si>
  <si>
    <t>02020208040401</t>
  </si>
  <si>
    <t>020202080405051</t>
  </si>
  <si>
    <t>02020208040502</t>
  </si>
  <si>
    <t>0202020805090402</t>
  </si>
  <si>
    <t>0202020805090501</t>
  </si>
  <si>
    <t>0202020807010102</t>
  </si>
  <si>
    <t>0202020807010301</t>
  </si>
  <si>
    <t>0202020807010302</t>
  </si>
  <si>
    <t>Profesional de Gestión Institucional</t>
  </si>
  <si>
    <t>Oficina de Recursos Fisicos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</si>
</sst>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0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3" fontId="18" fillId="0" borderId="0" xfId="0" applyNumberFormat="1" applyFont="1" applyAlignment="1"/>
    <xf numFmtId="164" fontId="0" fillId="0" borderId="0" xfId="0" applyNumberFormat="1" applyFont="1" applyAlignment="1"/>
    <xf numFmtId="164" fontId="17" fillId="0" borderId="3" xfId="0" applyNumberFormat="1" applyFont="1" applyFill="1" applyBorder="1" applyAlignment="1"/>
    <xf numFmtId="0" fontId="16" fillId="0" borderId="4" xfId="0" applyFont="1" applyBorder="1" applyAlignment="1">
      <alignment horizontal="center"/>
    </xf>
    <xf numFmtId="0" fontId="18" fillId="0" borderId="0" xfId="0" applyFont="1" applyBorder="1" applyAlignment="1"/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42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5" t="s">
        <v>24</v>
      </c>
      <c r="B192" s="56"/>
      <c r="C192" s="56"/>
      <c r="D192" s="56"/>
      <c r="E192" s="56"/>
      <c r="F192" s="56"/>
      <c r="G192" s="56"/>
      <c r="H192" s="56"/>
      <c r="I192" s="56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5"/>
  <sheetViews>
    <sheetView workbookViewId="0">
      <selection activeCell="I231" sqref="I231"/>
    </sheetView>
  </sheetViews>
  <sheetFormatPr baseColWidth="10" defaultColWidth="14.453125" defaultRowHeight="15" customHeight="1" x14ac:dyDescent="0.25"/>
  <cols>
    <col min="1" max="1" width="7.906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414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+E11+E213+E230</f>
        <v>51904688506</v>
      </c>
      <c r="F10" s="36">
        <f>+F11+F213+F230</f>
        <v>22939079949</v>
      </c>
      <c r="G10" s="36">
        <f>+E10-F10</f>
        <v>28965608557</v>
      </c>
      <c r="H10" s="35"/>
      <c r="I10" s="37">
        <f>+F10/E10</f>
        <v>0.44194620195723405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16530834930</v>
      </c>
      <c r="F11" s="36">
        <f>+F12+F29</f>
        <v>13045989454</v>
      </c>
      <c r="G11" s="36">
        <f t="shared" ref="G11:G74" si="0">+E11-F11</f>
        <v>3484845476</v>
      </c>
      <c r="H11" s="38"/>
      <c r="I11" s="37">
        <f t="shared" ref="I11:I110" si="1">+F11/E11</f>
        <v>0.78919119991478859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112945592</v>
      </c>
      <c r="F12" s="36">
        <v>13685384</v>
      </c>
      <c r="G12" s="36">
        <f t="shared" si="0"/>
        <v>99260208</v>
      </c>
      <c r="H12" s="38"/>
      <c r="I12" s="37">
        <f t="shared" si="1"/>
        <v>0.12116793367199315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112945592</v>
      </c>
      <c r="F13" s="36">
        <f>+F14+F15+F19</f>
        <v>7685384</v>
      </c>
      <c r="G13" s="36">
        <f t="shared" si="0"/>
        <v>105260208</v>
      </c>
      <c r="H13" s="38"/>
      <c r="I13" s="37">
        <f t="shared" si="1"/>
        <v>6.804501055694144E-2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102027592</v>
      </c>
      <c r="F19" s="36">
        <f>+F20+F23+F27+F25</f>
        <v>7685384</v>
      </c>
      <c r="G19" s="36">
        <f>+E19-F19</f>
        <v>94342208</v>
      </c>
      <c r="H19" s="38"/>
      <c r="I19" s="37">
        <f t="shared" si="1"/>
        <v>7.5326525397169039E-2</v>
      </c>
      <c r="J19" s="10"/>
    </row>
    <row r="20" spans="1:10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44040092</v>
      </c>
      <c r="F20" s="36">
        <f>SUM(F21:F22)</f>
        <v>0</v>
      </c>
      <c r="G20" s="36">
        <f>+E20-F20</f>
        <v>44040092</v>
      </c>
      <c r="H20" s="38"/>
      <c r="I20" s="37">
        <f t="shared" si="1"/>
        <v>0</v>
      </c>
      <c r="J20" s="10"/>
    </row>
    <row r="21" spans="1:10" ht="13" hidden="1" x14ac:dyDescent="0.3">
      <c r="A21" s="45" t="s">
        <v>415</v>
      </c>
      <c r="B21" s="39" t="s">
        <v>416</v>
      </c>
      <c r="C21" s="40"/>
      <c r="D21" s="41">
        <v>0</v>
      </c>
      <c r="E21" s="41">
        <v>6000000</v>
      </c>
      <c r="F21" s="41">
        <v>0</v>
      </c>
      <c r="G21" s="41">
        <f t="shared" si="0"/>
        <v>6000000</v>
      </c>
      <c r="H21" s="40"/>
      <c r="I21" s="42">
        <v>0</v>
      </c>
      <c r="J21" s="10"/>
    </row>
    <row r="22" spans="1:10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38040092</v>
      </c>
      <c r="F22" s="41">
        <v>0</v>
      </c>
      <c r="G22" s="41">
        <f t="shared" si="0"/>
        <v>38040092</v>
      </c>
      <c r="H22" s="40"/>
      <c r="I22" s="42">
        <f t="shared" si="1"/>
        <v>0</v>
      </c>
      <c r="J22" s="10"/>
    </row>
    <row r="23" spans="1:10" ht="13" hidden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hidden="1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7685384</v>
      </c>
      <c r="G25" s="36">
        <f t="shared" si="4"/>
        <v>78616</v>
      </c>
      <c r="H25" s="40"/>
      <c r="I25" s="37">
        <f t="shared" ref="I25:I26" si="5">+F25/E25</f>
        <v>0.98987429160226692</v>
      </c>
      <c r="J25" s="10"/>
    </row>
    <row r="26" spans="1:10" ht="13" hidden="1" x14ac:dyDescent="0.3">
      <c r="A26" s="45" t="s">
        <v>401</v>
      </c>
      <c r="B26" s="39" t="s">
        <v>402</v>
      </c>
      <c r="C26" s="40"/>
      <c r="D26" s="41">
        <v>0</v>
      </c>
      <c r="E26" s="41">
        <v>7764000</v>
      </c>
      <c r="F26" s="41">
        <v>7685384</v>
      </c>
      <c r="G26" s="41">
        <f t="shared" si="0"/>
        <v>78616</v>
      </c>
      <c r="H26" s="40"/>
      <c r="I26" s="42">
        <f t="shared" si="5"/>
        <v>0.98987429160226692</v>
      </c>
      <c r="J26" s="10"/>
    </row>
    <row r="27" spans="1:10" ht="13" hidden="1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5304500</v>
      </c>
      <c r="F27" s="36">
        <f>+F28</f>
        <v>0</v>
      </c>
      <c r="G27" s="36">
        <f>+G28</f>
        <v>5304500</v>
      </c>
      <c r="H27" s="38"/>
      <c r="I27" s="37">
        <f t="shared" si="1"/>
        <v>0</v>
      </c>
      <c r="J27" s="10"/>
    </row>
    <row r="28" spans="1:10" ht="13" hidden="1" x14ac:dyDescent="0.3">
      <c r="A28" s="39" t="s">
        <v>56</v>
      </c>
      <c r="B28" s="39" t="s">
        <v>57</v>
      </c>
      <c r="C28" s="40"/>
      <c r="D28" s="41">
        <v>5304500</v>
      </c>
      <c r="E28" s="41">
        <v>5304500</v>
      </c>
      <c r="F28" s="41">
        <v>0</v>
      </c>
      <c r="G28" s="41">
        <f t="shared" si="0"/>
        <v>5304500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+E30+E110</f>
        <v>16417889338</v>
      </c>
      <c r="F29" s="36">
        <v>13032304070</v>
      </c>
      <c r="G29" s="43">
        <f t="shared" si="0"/>
        <v>3385585268</v>
      </c>
      <c r="H29" s="38"/>
      <c r="I29" s="37">
        <f t="shared" si="1"/>
        <v>0.79378681398686868</v>
      </c>
      <c r="J29" s="10"/>
    </row>
    <row r="30" spans="1:10" ht="13" hidden="1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+E31+E34+E42+E80</f>
        <v>1502627882</v>
      </c>
      <c r="F30" s="36">
        <f>+F31+F34+F42+F80</f>
        <v>312883056</v>
      </c>
      <c r="G30" s="43">
        <f t="shared" si="0"/>
        <v>1189744826</v>
      </c>
      <c r="H30" s="38"/>
      <c r="I30" s="37">
        <f t="shared" si="1"/>
        <v>0.20822391208630586</v>
      </c>
      <c r="J30" s="10"/>
    </row>
    <row r="31" spans="1:10" ht="13" hidden="1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0"/>
        <v>6929</v>
      </c>
      <c r="H31" s="38"/>
      <c r="I31" s="37">
        <v>0</v>
      </c>
      <c r="J31" s="10"/>
    </row>
    <row r="32" spans="1:10" ht="13" hidden="1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0"/>
        <v>6929</v>
      </c>
      <c r="H32" s="38"/>
      <c r="I32" s="37">
        <v>0</v>
      </c>
      <c r="J32" s="10"/>
    </row>
    <row r="33" spans="1:12" ht="13" hidden="1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0"/>
        <v>6929</v>
      </c>
      <c r="H33" s="40"/>
      <c r="I33" s="42">
        <v>0</v>
      </c>
      <c r="J33" s="10"/>
    </row>
    <row r="34" spans="1:12" ht="13" hidden="1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159022460</v>
      </c>
      <c r="F34" s="36">
        <f t="shared" ref="F34" si="6">+F39+F35</f>
        <v>4350000</v>
      </c>
      <c r="G34" s="36">
        <f>+G39+G35</f>
        <v>154672460</v>
      </c>
      <c r="H34" s="38"/>
      <c r="I34" s="37">
        <f>+F34/E34</f>
        <v>2.7354626509991105E-2</v>
      </c>
      <c r="J34" s="10"/>
    </row>
    <row r="35" spans="1:12" ht="13" hidden="1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3790000</v>
      </c>
      <c r="F35" s="36">
        <f t="shared" ref="F35:G35" si="7">SUM(F36:F38)</f>
        <v>3790000</v>
      </c>
      <c r="G35" s="36">
        <f t="shared" si="7"/>
        <v>0</v>
      </c>
      <c r="H35" s="38"/>
      <c r="I35" s="37">
        <f t="shared" si="1"/>
        <v>1</v>
      </c>
      <c r="J35" s="10"/>
    </row>
    <row r="36" spans="1:12" ht="13" hidden="1" x14ac:dyDescent="0.3">
      <c r="A36" s="45" t="s">
        <v>343</v>
      </c>
      <c r="B36" s="39" t="s">
        <v>344</v>
      </c>
      <c r="C36" s="40"/>
      <c r="D36" s="41">
        <v>0</v>
      </c>
      <c r="E36" s="41">
        <v>980000</v>
      </c>
      <c r="F36" s="41">
        <v>980000</v>
      </c>
      <c r="G36" s="44">
        <f t="shared" si="0"/>
        <v>0</v>
      </c>
      <c r="H36" s="40"/>
      <c r="I36" s="42">
        <v>0</v>
      </c>
      <c r="J36" s="10"/>
    </row>
    <row r="37" spans="1:12" ht="13" hidden="1" x14ac:dyDescent="0.3">
      <c r="A37" s="45" t="s">
        <v>345</v>
      </c>
      <c r="B37" s="39" t="s">
        <v>346</v>
      </c>
      <c r="C37" s="40"/>
      <c r="D37" s="41">
        <v>0</v>
      </c>
      <c r="E37" s="41">
        <v>2570000</v>
      </c>
      <c r="F37" s="41">
        <v>2570000</v>
      </c>
      <c r="G37" s="44">
        <f t="shared" si="0"/>
        <v>0</v>
      </c>
      <c r="H37" s="40"/>
      <c r="I37" s="42">
        <v>0</v>
      </c>
      <c r="J37" s="10"/>
    </row>
    <row r="38" spans="1:12" ht="13" hidden="1" x14ac:dyDescent="0.3">
      <c r="A38" s="45" t="s">
        <v>347</v>
      </c>
      <c r="B38" s="39" t="s">
        <v>348</v>
      </c>
      <c r="C38" s="40"/>
      <c r="D38" s="41">
        <v>0</v>
      </c>
      <c r="E38" s="41">
        <v>240000</v>
      </c>
      <c r="F38" s="41">
        <v>240000</v>
      </c>
      <c r="G38" s="44">
        <f t="shared" si="0"/>
        <v>0</v>
      </c>
      <c r="H38" s="40"/>
      <c r="I38" s="42">
        <v>0</v>
      </c>
      <c r="J38" s="10"/>
    </row>
    <row r="39" spans="1:12" ht="13" hidden="1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155232460</v>
      </c>
      <c r="F39" s="36">
        <f>SUM(F40:F41)</f>
        <v>560000</v>
      </c>
      <c r="G39" s="43">
        <f t="shared" si="0"/>
        <v>154672460</v>
      </c>
      <c r="H39" s="38"/>
      <c r="I39" s="37">
        <f t="shared" si="1"/>
        <v>3.6074929173962713E-3</v>
      </c>
      <c r="J39" s="10"/>
    </row>
    <row r="40" spans="1:12" ht="13" hidden="1" x14ac:dyDescent="0.3">
      <c r="A40" s="39" t="s">
        <v>72</v>
      </c>
      <c r="B40" s="39" t="s">
        <v>71</v>
      </c>
      <c r="C40" s="40"/>
      <c r="D40" s="41">
        <v>53045000</v>
      </c>
      <c r="E40" s="41">
        <f>53045000+10000000+72000000+4273960</f>
        <v>139318960</v>
      </c>
      <c r="F40" s="41">
        <v>560000</v>
      </c>
      <c r="G40" s="44">
        <f t="shared" si="0"/>
        <v>138758960</v>
      </c>
      <c r="H40" s="40"/>
      <c r="I40" s="42">
        <f t="shared" si="1"/>
        <v>4.0195534046478668E-3</v>
      </c>
      <c r="J40" s="10"/>
    </row>
    <row r="41" spans="1:12" ht="13" hidden="1" x14ac:dyDescent="0.3">
      <c r="A41" s="39" t="s">
        <v>72</v>
      </c>
      <c r="B41" s="39" t="s">
        <v>73</v>
      </c>
      <c r="C41" s="40"/>
      <c r="D41" s="41">
        <v>15913500</v>
      </c>
      <c r="E41" s="41">
        <v>15913500</v>
      </c>
      <c r="F41" s="41">
        <v>0</v>
      </c>
      <c r="G41" s="44">
        <f t="shared" si="0"/>
        <v>15913500</v>
      </c>
      <c r="H41" s="40"/>
      <c r="I41" s="42">
        <f t="shared" si="1"/>
        <v>0</v>
      </c>
      <c r="J41" s="10"/>
      <c r="L41" s="48"/>
    </row>
    <row r="42" spans="1:12" ht="13" hidden="1" x14ac:dyDescent="0.3">
      <c r="A42" s="33" t="s">
        <v>74</v>
      </c>
      <c r="B42" s="33" t="s">
        <v>75</v>
      </c>
      <c r="C42" s="38"/>
      <c r="D42" s="36">
        <v>303302000</v>
      </c>
      <c r="E42" s="36">
        <f>+E45+E50+E53+E58+E64+E70+E77+E43</f>
        <v>795556720</v>
      </c>
      <c r="F42" s="36">
        <f>+F45+F50+F53+F58+F64+F70+F77+F43</f>
        <v>144138130</v>
      </c>
      <c r="G42" s="43">
        <f>+E42-F42</f>
        <v>651418590</v>
      </c>
      <c r="H42" s="38"/>
      <c r="I42" s="37">
        <f t="shared" si="1"/>
        <v>0.18117894849785193</v>
      </c>
      <c r="J42" s="10"/>
    </row>
    <row r="43" spans="1:12" ht="13" hidden="1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2742950</v>
      </c>
      <c r="F43" s="36">
        <f>+F44</f>
        <v>2742950</v>
      </c>
      <c r="G43" s="43">
        <f>+G44</f>
        <v>0</v>
      </c>
      <c r="H43" s="38"/>
      <c r="I43" s="37">
        <f t="shared" si="1"/>
        <v>1</v>
      </c>
      <c r="J43" s="10"/>
    </row>
    <row r="44" spans="1:12" ht="13" hidden="1" x14ac:dyDescent="0.3">
      <c r="A44" s="45" t="s">
        <v>350</v>
      </c>
      <c r="B44" s="39" t="s">
        <v>351</v>
      </c>
      <c r="C44" s="38"/>
      <c r="D44" s="41">
        <v>0</v>
      </c>
      <c r="E44" s="41">
        <v>2742950</v>
      </c>
      <c r="F44" s="41">
        <v>2742950</v>
      </c>
      <c r="G44" s="44">
        <f t="shared" si="0"/>
        <v>0</v>
      </c>
      <c r="H44" s="40"/>
      <c r="I44" s="42">
        <f t="shared" si="1"/>
        <v>1</v>
      </c>
      <c r="J44" s="10"/>
    </row>
    <row r="45" spans="1:12" ht="13" hidden="1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104715852</v>
      </c>
      <c r="F45" s="36">
        <f>SUM(F46:F49)</f>
        <v>33276000</v>
      </c>
      <c r="G45" s="43">
        <f>+E45-F45</f>
        <v>71439852</v>
      </c>
      <c r="H45" s="38"/>
      <c r="I45" s="37">
        <f t="shared" si="1"/>
        <v>0.31777423727593795</v>
      </c>
      <c r="J45" s="10"/>
    </row>
    <row r="46" spans="1:12" ht="13" hidden="1" x14ac:dyDescent="0.3">
      <c r="A46" s="39" t="s">
        <v>78</v>
      </c>
      <c r="B46" s="39" t="s">
        <v>79</v>
      </c>
      <c r="C46" s="40"/>
      <c r="D46" s="41">
        <v>30900000</v>
      </c>
      <c r="E46" s="41">
        <v>92459852</v>
      </c>
      <c r="F46" s="41">
        <v>33276000</v>
      </c>
      <c r="G46" s="44">
        <f t="shared" si="0"/>
        <v>59183852</v>
      </c>
      <c r="H46" s="40"/>
      <c r="I46" s="42">
        <f t="shared" si="1"/>
        <v>0.35989674740123961</v>
      </c>
      <c r="J46" s="10"/>
    </row>
    <row r="47" spans="1:12" ht="13" hidden="1" x14ac:dyDescent="0.3">
      <c r="A47" s="45" t="s">
        <v>417</v>
      </c>
      <c r="B47" s="39" t="s">
        <v>418</v>
      </c>
      <c r="C47" s="40"/>
      <c r="D47" s="41">
        <v>0</v>
      </c>
      <c r="E47" s="41">
        <v>5000000</v>
      </c>
      <c r="F47" s="41">
        <v>0</v>
      </c>
      <c r="G47" s="44">
        <f t="shared" si="0"/>
        <v>5000000</v>
      </c>
      <c r="H47" s="40"/>
      <c r="I47" s="42">
        <f t="shared" si="1"/>
        <v>0</v>
      </c>
      <c r="J47" s="10"/>
    </row>
    <row r="48" spans="1:12" ht="13" hidden="1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0"/>
        <v>4400000</v>
      </c>
      <c r="H48" s="40"/>
      <c r="I48" s="42">
        <f t="shared" si="1"/>
        <v>0</v>
      </c>
      <c r="J48" s="10"/>
    </row>
    <row r="49" spans="1:10" ht="13" hidden="1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0"/>
        <v>2856000</v>
      </c>
      <c r="H49" s="40"/>
      <c r="I49" s="42">
        <f t="shared" si="1"/>
        <v>0</v>
      </c>
      <c r="J49" s="10"/>
    </row>
    <row r="50" spans="1:10" ht="13" hidden="1" x14ac:dyDescent="0.3">
      <c r="A50" s="33" t="s">
        <v>82</v>
      </c>
      <c r="B50" s="33" t="s">
        <v>83</v>
      </c>
      <c r="C50" s="38"/>
      <c r="D50" s="36">
        <v>41200000</v>
      </c>
      <c r="E50" s="36">
        <f>+E51+E52</f>
        <v>44186900</v>
      </c>
      <c r="F50" s="36">
        <f>+F51+F52</f>
        <v>15891302</v>
      </c>
      <c r="G50" s="43">
        <f>+E50-F50</f>
        <v>28295598</v>
      </c>
      <c r="H50" s="38"/>
      <c r="I50" s="37">
        <f t="shared" si="1"/>
        <v>0.3596383090916086</v>
      </c>
      <c r="J50" s="10"/>
    </row>
    <row r="51" spans="1:10" ht="13" hidden="1" x14ac:dyDescent="0.3">
      <c r="A51" s="39" t="s">
        <v>84</v>
      </c>
      <c r="B51" s="39" t="s">
        <v>85</v>
      </c>
      <c r="C51" s="40"/>
      <c r="D51" s="41">
        <v>41200000</v>
      </c>
      <c r="E51" s="41">
        <v>41557000</v>
      </c>
      <c r="F51" s="41">
        <v>13994552</v>
      </c>
      <c r="G51" s="44">
        <f t="shared" si="0"/>
        <v>27562448</v>
      </c>
      <c r="H51" s="40"/>
      <c r="I51" s="42">
        <f t="shared" si="1"/>
        <v>0.33675558870948336</v>
      </c>
      <c r="J51" s="10"/>
    </row>
    <row r="52" spans="1:10" ht="13" hidden="1" x14ac:dyDescent="0.3">
      <c r="A52" s="45" t="s">
        <v>353</v>
      </c>
      <c r="B52" s="39" t="s">
        <v>352</v>
      </c>
      <c r="C52" s="40"/>
      <c r="D52" s="41">
        <v>0</v>
      </c>
      <c r="E52" s="41">
        <v>2629900</v>
      </c>
      <c r="F52" s="41">
        <v>1896750</v>
      </c>
      <c r="G52" s="44">
        <f t="shared" si="0"/>
        <v>733150</v>
      </c>
      <c r="H52" s="40"/>
      <c r="I52" s="42">
        <f t="shared" si="1"/>
        <v>0.72122514164036655</v>
      </c>
      <c r="J52" s="10"/>
    </row>
    <row r="53" spans="1:10" ht="13" hidden="1" x14ac:dyDescent="0.3">
      <c r="A53" s="33" t="s">
        <v>86</v>
      </c>
      <c r="B53" s="33" t="s">
        <v>87</v>
      </c>
      <c r="C53" s="38"/>
      <c r="D53" s="36">
        <v>27000000</v>
      </c>
      <c r="E53" s="36">
        <f>SUM(E54:E57)</f>
        <v>48538350</v>
      </c>
      <c r="F53" s="36">
        <f>SUM(F54:F57)</f>
        <v>27680000</v>
      </c>
      <c r="G53" s="43">
        <f>+E53-F53</f>
        <v>20858350</v>
      </c>
      <c r="H53" s="38"/>
      <c r="I53" s="37">
        <f t="shared" si="1"/>
        <v>0.57027072407694124</v>
      </c>
      <c r="J53" s="10"/>
    </row>
    <row r="54" spans="1:10" ht="13" hidden="1" x14ac:dyDescent="0.3">
      <c r="A54" s="45" t="s">
        <v>419</v>
      </c>
      <c r="B54" s="39" t="s">
        <v>420</v>
      </c>
      <c r="C54" s="38"/>
      <c r="D54" s="41">
        <v>0</v>
      </c>
      <c r="E54" s="41">
        <v>11858350</v>
      </c>
      <c r="F54" s="41">
        <v>0</v>
      </c>
      <c r="G54" s="44">
        <f t="shared" si="0"/>
        <v>11858350</v>
      </c>
      <c r="H54" s="40"/>
      <c r="I54" s="42">
        <f t="shared" si="1"/>
        <v>0</v>
      </c>
      <c r="J54" s="10"/>
    </row>
    <row r="55" spans="1:10" ht="13" hidden="1" x14ac:dyDescent="0.3">
      <c r="A55" s="45" t="s">
        <v>421</v>
      </c>
      <c r="B55" s="39" t="s">
        <v>422</v>
      </c>
      <c r="C55" s="38"/>
      <c r="D55" s="41">
        <v>0</v>
      </c>
      <c r="E55" s="41">
        <v>6000000</v>
      </c>
      <c r="F55" s="41">
        <v>0</v>
      </c>
      <c r="G55" s="44">
        <f t="shared" si="0"/>
        <v>6000000</v>
      </c>
      <c r="H55" s="40"/>
      <c r="I55" s="42">
        <f t="shared" si="1"/>
        <v>0</v>
      </c>
      <c r="J55" s="10"/>
    </row>
    <row r="56" spans="1:10" ht="13" hidden="1" x14ac:dyDescent="0.3">
      <c r="A56" s="39" t="s">
        <v>88</v>
      </c>
      <c r="B56" s="39" t="s">
        <v>89</v>
      </c>
      <c r="C56" s="40"/>
      <c r="D56" s="41">
        <v>27000000</v>
      </c>
      <c r="E56" s="41">
        <v>30000000</v>
      </c>
      <c r="F56" s="41">
        <v>27000000</v>
      </c>
      <c r="G56" s="44">
        <f t="shared" si="0"/>
        <v>3000000</v>
      </c>
      <c r="H56" s="40"/>
      <c r="I56" s="42">
        <f t="shared" si="1"/>
        <v>0.9</v>
      </c>
      <c r="J56" s="10"/>
    </row>
    <row r="57" spans="1:10" ht="13" hidden="1" x14ac:dyDescent="0.3">
      <c r="A57" s="45" t="s">
        <v>354</v>
      </c>
      <c r="B57" s="39" t="s">
        <v>286</v>
      </c>
      <c r="C57" s="40"/>
      <c r="D57" s="41">
        <v>0</v>
      </c>
      <c r="E57" s="41">
        <v>680000</v>
      </c>
      <c r="F57" s="41">
        <v>680000</v>
      </c>
      <c r="G57" s="44">
        <f t="shared" si="0"/>
        <v>0</v>
      </c>
      <c r="H57" s="40"/>
      <c r="I57" s="42">
        <f t="shared" si="1"/>
        <v>1</v>
      </c>
      <c r="J57" s="10"/>
    </row>
    <row r="58" spans="1:10" ht="13" hidden="1" x14ac:dyDescent="0.3">
      <c r="A58" s="33" t="s">
        <v>90</v>
      </c>
      <c r="B58" s="33" t="s">
        <v>91</v>
      </c>
      <c r="C58" s="38"/>
      <c r="D58" s="36">
        <v>151827000</v>
      </c>
      <c r="E58" s="36">
        <f>SUM(E59:E63)</f>
        <v>114537728</v>
      </c>
      <c r="F58" s="36">
        <f>SUM(F59:F63)</f>
        <v>40350386</v>
      </c>
      <c r="G58" s="43">
        <f t="shared" si="0"/>
        <v>74187342</v>
      </c>
      <c r="H58" s="38"/>
      <c r="I58" s="37">
        <f t="shared" si="1"/>
        <v>0.35228903789675309</v>
      </c>
      <c r="J58" s="10"/>
    </row>
    <row r="59" spans="1:10" ht="13" hidden="1" x14ac:dyDescent="0.3">
      <c r="A59" s="39" t="s">
        <v>92</v>
      </c>
      <c r="B59" s="39" t="s">
        <v>93</v>
      </c>
      <c r="C59" s="40"/>
      <c r="D59" s="41">
        <v>0</v>
      </c>
      <c r="E59" s="41">
        <v>83761720</v>
      </c>
      <c r="F59" s="41">
        <v>36153341</v>
      </c>
      <c r="G59" s="44">
        <f t="shared" si="0"/>
        <v>47608379</v>
      </c>
      <c r="H59" s="40"/>
      <c r="I59" s="42">
        <v>0</v>
      </c>
      <c r="J59" s="10"/>
    </row>
    <row r="60" spans="1:10" ht="13" hidden="1" x14ac:dyDescent="0.3">
      <c r="A60" s="39" t="s">
        <v>94</v>
      </c>
      <c r="B60" s="39" t="s">
        <v>95</v>
      </c>
      <c r="C60" s="40"/>
      <c r="D60" s="41">
        <v>120000000</v>
      </c>
      <c r="E60" s="41">
        <v>0</v>
      </c>
      <c r="F60" s="41">
        <v>0</v>
      </c>
      <c r="G60" s="44">
        <f t="shared" si="0"/>
        <v>0</v>
      </c>
      <c r="H60" s="40"/>
      <c r="I60" s="42">
        <v>0</v>
      </c>
      <c r="J60" s="10"/>
    </row>
    <row r="61" spans="1:10" ht="13" hidden="1" x14ac:dyDescent="0.3">
      <c r="A61" s="39" t="s">
        <v>96</v>
      </c>
      <c r="B61" s="39" t="s">
        <v>97</v>
      </c>
      <c r="C61" s="40"/>
      <c r="D61" s="41">
        <v>31827000</v>
      </c>
      <c r="E61" s="41">
        <v>20248800</v>
      </c>
      <c r="F61" s="41">
        <v>2732000</v>
      </c>
      <c r="G61" s="44">
        <f t="shared" si="0"/>
        <v>17516800</v>
      </c>
      <c r="H61" s="40"/>
      <c r="I61" s="42">
        <f t="shared" si="1"/>
        <v>0.13492157559954171</v>
      </c>
      <c r="J61" s="10"/>
    </row>
    <row r="62" spans="1:10" ht="13" hidden="1" x14ac:dyDescent="0.3">
      <c r="A62" s="45" t="s">
        <v>424</v>
      </c>
      <c r="B62" s="39" t="s">
        <v>423</v>
      </c>
      <c r="C62" s="40"/>
      <c r="D62" s="41">
        <v>0</v>
      </c>
      <c r="E62" s="41">
        <v>8000000</v>
      </c>
      <c r="F62" s="41">
        <v>0</v>
      </c>
      <c r="G62" s="44">
        <f t="shared" si="0"/>
        <v>8000000</v>
      </c>
      <c r="H62" s="40"/>
      <c r="I62" s="42">
        <f t="shared" si="1"/>
        <v>0</v>
      </c>
      <c r="J62" s="10"/>
    </row>
    <row r="63" spans="1:10" ht="13" hidden="1" x14ac:dyDescent="0.3">
      <c r="A63" s="45" t="s">
        <v>355</v>
      </c>
      <c r="B63" s="39" t="s">
        <v>356</v>
      </c>
      <c r="C63" s="40"/>
      <c r="D63" s="41">
        <v>0</v>
      </c>
      <c r="E63" s="41">
        <v>2527208</v>
      </c>
      <c r="F63" s="41">
        <v>1465045</v>
      </c>
      <c r="G63" s="44">
        <f t="shared" si="0"/>
        <v>1062163</v>
      </c>
      <c r="H63" s="40"/>
      <c r="I63" s="42">
        <f t="shared" si="1"/>
        <v>0.57970891196925622</v>
      </c>
      <c r="J63" s="10"/>
    </row>
    <row r="64" spans="1:10" ht="13" hidden="1" x14ac:dyDescent="0.3">
      <c r="A64" s="33" t="s">
        <v>98</v>
      </c>
      <c r="B64" s="33" t="s">
        <v>99</v>
      </c>
      <c r="C64" s="38"/>
      <c r="D64" s="36">
        <v>0</v>
      </c>
      <c r="E64" s="36">
        <f>SUM(E65:E69)</f>
        <v>34112692</v>
      </c>
      <c r="F64" s="36">
        <f>SUM(F65:F69)</f>
        <v>13126602</v>
      </c>
      <c r="G64" s="43">
        <f t="shared" si="0"/>
        <v>20986090</v>
      </c>
      <c r="H64" s="38"/>
      <c r="I64" s="37">
        <v>0</v>
      </c>
      <c r="J64" s="10"/>
    </row>
    <row r="65" spans="1:10" ht="13" hidden="1" x14ac:dyDescent="0.3">
      <c r="A65" s="45" t="s">
        <v>357</v>
      </c>
      <c r="B65" s="39" t="s">
        <v>358</v>
      </c>
      <c r="C65" s="38"/>
      <c r="D65" s="41">
        <v>0</v>
      </c>
      <c r="E65" s="41">
        <v>309400</v>
      </c>
      <c r="F65" s="41">
        <v>143300</v>
      </c>
      <c r="G65" s="44">
        <f t="shared" si="0"/>
        <v>166100</v>
      </c>
      <c r="H65" s="40"/>
      <c r="I65" s="42">
        <v>0</v>
      </c>
      <c r="J65" s="10"/>
    </row>
    <row r="66" spans="1:10" ht="13" hidden="1" x14ac:dyDescent="0.3">
      <c r="A66" s="39" t="s">
        <v>100</v>
      </c>
      <c r="B66" s="39" t="s">
        <v>101</v>
      </c>
      <c r="C66" s="40"/>
      <c r="D66" s="41">
        <v>0</v>
      </c>
      <c r="E66" s="41">
        <v>7023822</v>
      </c>
      <c r="F66" s="41">
        <v>5897321</v>
      </c>
      <c r="G66" s="44">
        <f t="shared" si="0"/>
        <v>1126501</v>
      </c>
      <c r="H66" s="40"/>
      <c r="I66" s="42">
        <v>0</v>
      </c>
      <c r="J66" s="10"/>
    </row>
    <row r="67" spans="1:10" ht="13" hidden="1" x14ac:dyDescent="0.3">
      <c r="A67" s="45" t="s">
        <v>359</v>
      </c>
      <c r="B67" s="39" t="s">
        <v>360</v>
      </c>
      <c r="C67" s="40"/>
      <c r="D67" s="41">
        <v>0</v>
      </c>
      <c r="E67" s="41">
        <v>473000</v>
      </c>
      <c r="F67" s="41">
        <v>356200</v>
      </c>
      <c r="G67" s="44">
        <f t="shared" si="0"/>
        <v>116800</v>
      </c>
      <c r="H67" s="40"/>
      <c r="I67" s="42">
        <v>0</v>
      </c>
      <c r="J67" s="10"/>
    </row>
    <row r="68" spans="1:10" ht="13" hidden="1" x14ac:dyDescent="0.3">
      <c r="A68" s="45" t="s">
        <v>361</v>
      </c>
      <c r="B68" s="39" t="s">
        <v>362</v>
      </c>
      <c r="C68" s="40"/>
      <c r="D68" s="41">
        <v>0</v>
      </c>
      <c r="E68" s="41">
        <v>25306470</v>
      </c>
      <c r="F68" s="41">
        <v>6729781</v>
      </c>
      <c r="G68" s="44">
        <f t="shared" si="0"/>
        <v>18576689</v>
      </c>
      <c r="H68" s="40"/>
      <c r="I68" s="42">
        <v>0</v>
      </c>
      <c r="J68" s="10"/>
    </row>
    <row r="69" spans="1:10" ht="13" hidden="1" x14ac:dyDescent="0.3">
      <c r="A69" s="45" t="s">
        <v>426</v>
      </c>
      <c r="B69" s="39" t="s">
        <v>425</v>
      </c>
      <c r="C69" s="40"/>
      <c r="D69" s="41">
        <v>0</v>
      </c>
      <c r="E69" s="41">
        <v>1000000</v>
      </c>
      <c r="F69" s="41">
        <v>0</v>
      </c>
      <c r="G69" s="44">
        <f t="shared" si="0"/>
        <v>1000000</v>
      </c>
      <c r="H69" s="40"/>
      <c r="I69" s="42">
        <v>0</v>
      </c>
      <c r="J69" s="10"/>
    </row>
    <row r="70" spans="1:10" ht="13" hidden="1" x14ac:dyDescent="0.3">
      <c r="A70" s="33" t="s">
        <v>102</v>
      </c>
      <c r="B70" s="33" t="s">
        <v>103</v>
      </c>
      <c r="C70" s="38"/>
      <c r="D70" s="36">
        <v>23175000</v>
      </c>
      <c r="E70" s="36">
        <f>SUM(E71:E76)</f>
        <v>35434260</v>
      </c>
      <c r="F70" s="36">
        <f>SUM(F71:F76)</f>
        <v>7818650</v>
      </c>
      <c r="G70" s="43">
        <f t="shared" si="0"/>
        <v>27615610</v>
      </c>
      <c r="H70" s="38"/>
      <c r="I70" s="37">
        <f t="shared" si="1"/>
        <v>0.2206522726875064</v>
      </c>
      <c r="J70" s="10"/>
    </row>
    <row r="71" spans="1:10" ht="13" hidden="1" x14ac:dyDescent="0.3">
      <c r="A71" s="39" t="s">
        <v>104</v>
      </c>
      <c r="B71" s="39" t="s">
        <v>105</v>
      </c>
      <c r="C71" s="40"/>
      <c r="D71" s="41">
        <v>23175000</v>
      </c>
      <c r="E71" s="41">
        <v>23175000</v>
      </c>
      <c r="F71" s="41">
        <v>7712</v>
      </c>
      <c r="G71" s="44">
        <f t="shared" si="0"/>
        <v>23167288</v>
      </c>
      <c r="H71" s="40"/>
      <c r="I71" s="42">
        <f t="shared" si="1"/>
        <v>3.3277238403451996E-4</v>
      </c>
      <c r="J71" s="10"/>
    </row>
    <row r="72" spans="1:10" ht="13" hidden="1" x14ac:dyDescent="0.3">
      <c r="A72" s="45" t="s">
        <v>363</v>
      </c>
      <c r="B72" s="39" t="s">
        <v>364</v>
      </c>
      <c r="C72" s="40"/>
      <c r="D72" s="41">
        <v>0</v>
      </c>
      <c r="E72" s="41">
        <v>2415700</v>
      </c>
      <c r="F72" s="41">
        <v>1020877</v>
      </c>
      <c r="G72" s="44">
        <f t="shared" si="0"/>
        <v>1394823</v>
      </c>
      <c r="H72" s="40"/>
      <c r="I72" s="42">
        <f t="shared" si="1"/>
        <v>0.42260090242993748</v>
      </c>
      <c r="J72" s="10"/>
    </row>
    <row r="73" spans="1:10" ht="13" hidden="1" x14ac:dyDescent="0.3">
      <c r="A73" s="45" t="s">
        <v>365</v>
      </c>
      <c r="B73" s="39" t="s">
        <v>366</v>
      </c>
      <c r="C73" s="40"/>
      <c r="D73" s="41">
        <v>0</v>
      </c>
      <c r="E73" s="41">
        <v>422450</v>
      </c>
      <c r="F73" s="41">
        <v>0</v>
      </c>
      <c r="G73" s="44">
        <f t="shared" si="0"/>
        <v>422450</v>
      </c>
      <c r="H73" s="40"/>
      <c r="I73" s="42">
        <f t="shared" si="1"/>
        <v>0</v>
      </c>
      <c r="J73" s="10"/>
    </row>
    <row r="74" spans="1:10" ht="13" hidden="1" x14ac:dyDescent="0.3">
      <c r="A74" s="39" t="s">
        <v>106</v>
      </c>
      <c r="B74" s="39" t="s">
        <v>107</v>
      </c>
      <c r="C74" s="40"/>
      <c r="D74" s="41">
        <v>0</v>
      </c>
      <c r="E74" s="41">
        <v>2866710</v>
      </c>
      <c r="F74" s="41">
        <v>2752133</v>
      </c>
      <c r="G74" s="44">
        <f t="shared" si="0"/>
        <v>114577</v>
      </c>
      <c r="H74" s="40"/>
      <c r="I74" s="42">
        <v>0</v>
      </c>
      <c r="J74" s="10"/>
    </row>
    <row r="75" spans="1:10" ht="13" hidden="1" x14ac:dyDescent="0.3">
      <c r="A75" s="45" t="s">
        <v>367</v>
      </c>
      <c r="B75" s="39" t="s">
        <v>368</v>
      </c>
      <c r="C75" s="40"/>
      <c r="D75" s="41">
        <v>0</v>
      </c>
      <c r="E75" s="41">
        <v>2510900</v>
      </c>
      <c r="F75" s="41">
        <v>492444</v>
      </c>
      <c r="G75" s="44">
        <f t="shared" ref="G75:G160" si="8">+E75-F75</f>
        <v>2018456</v>
      </c>
      <c r="H75" s="40"/>
      <c r="I75" s="42">
        <v>0</v>
      </c>
      <c r="J75" s="10"/>
    </row>
    <row r="76" spans="1:10" ht="13" hidden="1" x14ac:dyDescent="0.3">
      <c r="A76" s="45" t="s">
        <v>369</v>
      </c>
      <c r="B76" s="39" t="s">
        <v>370</v>
      </c>
      <c r="C76" s="40"/>
      <c r="D76" s="41">
        <v>0</v>
      </c>
      <c r="E76" s="41">
        <v>4043500</v>
      </c>
      <c r="F76" s="41">
        <v>3545484</v>
      </c>
      <c r="G76" s="44">
        <f t="shared" si="8"/>
        <v>498016</v>
      </c>
      <c r="H76" s="40"/>
      <c r="I76" s="42">
        <v>0</v>
      </c>
      <c r="J76" s="10"/>
    </row>
    <row r="77" spans="1:10" ht="13" hidden="1" x14ac:dyDescent="0.3">
      <c r="A77" s="33" t="s">
        <v>108</v>
      </c>
      <c r="B77" s="33" t="s">
        <v>109</v>
      </c>
      <c r="C77" s="38"/>
      <c r="D77" s="36">
        <v>23300000</v>
      </c>
      <c r="E77" s="36">
        <f>SUM(E78:E79)</f>
        <v>411287988</v>
      </c>
      <c r="F77" s="36">
        <f>SUM(F78:F79)</f>
        <v>3252240</v>
      </c>
      <c r="G77" s="43">
        <f t="shared" si="8"/>
        <v>408035748</v>
      </c>
      <c r="H77" s="38"/>
      <c r="I77" s="37">
        <f t="shared" si="1"/>
        <v>7.9074519433813377E-3</v>
      </c>
      <c r="J77" s="10"/>
    </row>
    <row r="78" spans="1:10" ht="13" hidden="1" x14ac:dyDescent="0.3">
      <c r="A78" s="45" t="s">
        <v>371</v>
      </c>
      <c r="B78" s="39" t="s">
        <v>372</v>
      </c>
      <c r="C78" s="38"/>
      <c r="D78" s="41">
        <v>0</v>
      </c>
      <c r="E78" s="41">
        <v>373003958</v>
      </c>
      <c r="F78" s="36">
        <v>0</v>
      </c>
      <c r="G78" s="44">
        <f t="shared" si="8"/>
        <v>373003958</v>
      </c>
      <c r="H78" s="38"/>
      <c r="I78" s="42">
        <f t="shared" si="1"/>
        <v>0</v>
      </c>
      <c r="J78" s="10"/>
    </row>
    <row r="79" spans="1:10" ht="13" hidden="1" x14ac:dyDescent="0.3">
      <c r="A79" s="39" t="s">
        <v>110</v>
      </c>
      <c r="B79" s="39" t="s">
        <v>111</v>
      </c>
      <c r="C79" s="40"/>
      <c r="D79" s="41">
        <v>23300000</v>
      </c>
      <c r="E79" s="41">
        <v>38284030</v>
      </c>
      <c r="F79" s="41">
        <v>3252240</v>
      </c>
      <c r="G79" s="44">
        <f t="shared" si="8"/>
        <v>35031790</v>
      </c>
      <c r="H79" s="40"/>
      <c r="I79" s="42">
        <f t="shared" si="1"/>
        <v>8.4950304343612726E-2</v>
      </c>
      <c r="J79" s="10"/>
    </row>
    <row r="80" spans="1:10" ht="13" hidden="1" x14ac:dyDescent="0.3">
      <c r="A80" s="33" t="s">
        <v>112</v>
      </c>
      <c r="B80" s="33" t="s">
        <v>113</v>
      </c>
      <c r="C80" s="38"/>
      <c r="D80" s="36">
        <v>226034000</v>
      </c>
      <c r="E80" s="36">
        <f>+E81+E85+E92+E95+E102+E108+E89+E105</f>
        <v>546933077</v>
      </c>
      <c r="F80" s="36">
        <f>+F81+F85+F92+F95+F102+F108+F89+F105</f>
        <v>163286230</v>
      </c>
      <c r="G80" s="43">
        <f t="shared" si="8"/>
        <v>383646847</v>
      </c>
      <c r="H80" s="38"/>
      <c r="I80" s="37">
        <f t="shared" si="1"/>
        <v>0.29854882958559847</v>
      </c>
      <c r="J80" s="10"/>
    </row>
    <row r="81" spans="1:10" ht="13" hidden="1" x14ac:dyDescent="0.3">
      <c r="A81" s="33" t="s">
        <v>114</v>
      </c>
      <c r="B81" s="33" t="s">
        <v>115</v>
      </c>
      <c r="C81" s="38"/>
      <c r="D81" s="36">
        <v>51809000</v>
      </c>
      <c r="E81" s="36">
        <f>SUM(E82:E84)</f>
        <v>110034067</v>
      </c>
      <c r="F81" s="36">
        <f>SUM(F82:F84)</f>
        <v>44214255</v>
      </c>
      <c r="G81" s="43">
        <f t="shared" si="8"/>
        <v>65819812</v>
      </c>
      <c r="H81" s="38"/>
      <c r="I81" s="37">
        <f t="shared" si="1"/>
        <v>0.40182332804257792</v>
      </c>
      <c r="J81" s="10"/>
    </row>
    <row r="82" spans="1:10" ht="13" hidden="1" x14ac:dyDescent="0.3">
      <c r="A82" s="45" t="s">
        <v>405</v>
      </c>
      <c r="B82" s="39" t="s">
        <v>406</v>
      </c>
      <c r="C82" s="38"/>
      <c r="D82" s="41">
        <v>0</v>
      </c>
      <c r="E82" s="41">
        <v>11995000</v>
      </c>
      <c r="F82" s="41">
        <v>11638664</v>
      </c>
      <c r="G82" s="44">
        <f t="shared" si="8"/>
        <v>356336</v>
      </c>
      <c r="H82" s="40"/>
      <c r="I82" s="42">
        <f t="shared" si="1"/>
        <v>0.97029295539808258</v>
      </c>
      <c r="J82" s="10"/>
    </row>
    <row r="83" spans="1:10" ht="13" hidden="1" x14ac:dyDescent="0.3">
      <c r="A83" s="45" t="s">
        <v>373</v>
      </c>
      <c r="B83" s="39" t="s">
        <v>374</v>
      </c>
      <c r="C83" s="40"/>
      <c r="D83" s="41">
        <v>0</v>
      </c>
      <c r="E83" s="41">
        <v>44559387</v>
      </c>
      <c r="F83" s="41">
        <v>31972591</v>
      </c>
      <c r="G83" s="44">
        <f t="shared" si="8"/>
        <v>12586796</v>
      </c>
      <c r="H83" s="40"/>
      <c r="I83" s="42">
        <f t="shared" si="1"/>
        <v>0.71752762218205557</v>
      </c>
      <c r="J83" s="47"/>
    </row>
    <row r="84" spans="1:10" ht="13" hidden="1" x14ac:dyDescent="0.3">
      <c r="A84" s="39" t="s">
        <v>116</v>
      </c>
      <c r="B84" s="39" t="s">
        <v>117</v>
      </c>
      <c r="C84" s="40"/>
      <c r="D84" s="41">
        <v>51809000</v>
      </c>
      <c r="E84" s="41">
        <v>53479680</v>
      </c>
      <c r="F84" s="41">
        <v>603000</v>
      </c>
      <c r="G84" s="44">
        <f t="shared" si="8"/>
        <v>52876680</v>
      </c>
      <c r="H84" s="40"/>
      <c r="I84" s="42">
        <f t="shared" si="1"/>
        <v>1.1275310547856682E-2</v>
      </c>
      <c r="J84" s="10"/>
    </row>
    <row r="85" spans="1:10" ht="13" hidden="1" x14ac:dyDescent="0.3">
      <c r="A85" s="33" t="s">
        <v>118</v>
      </c>
      <c r="B85" s="33" t="s">
        <v>45</v>
      </c>
      <c r="C85" s="38"/>
      <c r="D85" s="36">
        <v>23175000</v>
      </c>
      <c r="E85" s="36">
        <f>SUM(E86:E88)</f>
        <v>39641208</v>
      </c>
      <c r="F85" s="36">
        <f>SUM(F86:F88)</f>
        <v>7468358</v>
      </c>
      <c r="G85" s="43">
        <f t="shared" si="8"/>
        <v>32172850</v>
      </c>
      <c r="H85" s="38"/>
      <c r="I85" s="37">
        <f t="shared" si="1"/>
        <v>0.1883988500047728</v>
      </c>
      <c r="J85" s="10"/>
    </row>
    <row r="86" spans="1:10" ht="13" hidden="1" x14ac:dyDescent="0.3">
      <c r="A86" s="39" t="s">
        <v>119</v>
      </c>
      <c r="B86" s="39" t="s">
        <v>120</v>
      </c>
      <c r="C86" s="40"/>
      <c r="D86" s="41">
        <v>0</v>
      </c>
      <c r="E86" s="41">
        <v>11240502</v>
      </c>
      <c r="F86" s="41">
        <v>6330800</v>
      </c>
      <c r="G86" s="44">
        <f t="shared" si="8"/>
        <v>4909702</v>
      </c>
      <c r="H86" s="40"/>
      <c r="I86" s="42">
        <v>0</v>
      </c>
      <c r="J86" s="10"/>
    </row>
    <row r="87" spans="1:10" ht="13" hidden="1" x14ac:dyDescent="0.3">
      <c r="A87" s="45" t="s">
        <v>427</v>
      </c>
      <c r="B87" s="39" t="s">
        <v>416</v>
      </c>
      <c r="C87" s="40"/>
      <c r="D87" s="41">
        <v>0</v>
      </c>
      <c r="E87" s="41">
        <v>3000000</v>
      </c>
      <c r="F87" s="41">
        <v>0</v>
      </c>
      <c r="G87" s="44">
        <f t="shared" si="8"/>
        <v>3000000</v>
      </c>
      <c r="H87" s="40"/>
      <c r="I87" s="42">
        <v>0</v>
      </c>
      <c r="J87" s="10"/>
    </row>
    <row r="88" spans="1:10" ht="13" hidden="1" x14ac:dyDescent="0.3">
      <c r="A88" s="39" t="s">
        <v>121</v>
      </c>
      <c r="B88" s="39" t="s">
        <v>122</v>
      </c>
      <c r="C88" s="40"/>
      <c r="D88" s="41">
        <v>23175000</v>
      </c>
      <c r="E88" s="41">
        <v>25400706</v>
      </c>
      <c r="F88" s="41">
        <v>1137558</v>
      </c>
      <c r="G88" s="44">
        <f t="shared" si="8"/>
        <v>24263148</v>
      </c>
      <c r="H88" s="40"/>
      <c r="I88" s="42">
        <f t="shared" si="1"/>
        <v>4.478450323388649E-2</v>
      </c>
      <c r="J88" s="10"/>
    </row>
    <row r="89" spans="1:10" ht="13" hidden="1" x14ac:dyDescent="0.3">
      <c r="A89" s="46" t="s">
        <v>375</v>
      </c>
      <c r="B89" s="33" t="s">
        <v>376</v>
      </c>
      <c r="C89" s="38"/>
      <c r="D89" s="36">
        <v>0</v>
      </c>
      <c r="E89" s="36">
        <f>SUM(E90:E91)</f>
        <v>9564030</v>
      </c>
      <c r="F89" s="36">
        <f>SUM(F90:F91)</f>
        <v>0</v>
      </c>
      <c r="G89" s="43">
        <f t="shared" si="8"/>
        <v>9564030</v>
      </c>
      <c r="H89" s="38"/>
      <c r="I89" s="37">
        <f t="shared" si="1"/>
        <v>0</v>
      </c>
      <c r="J89" s="10"/>
    </row>
    <row r="90" spans="1:10" ht="13" hidden="1" x14ac:dyDescent="0.3">
      <c r="A90" s="45" t="s">
        <v>377</v>
      </c>
      <c r="B90" s="39" t="s">
        <v>378</v>
      </c>
      <c r="C90" s="40"/>
      <c r="D90" s="41">
        <v>0</v>
      </c>
      <c r="E90" s="41">
        <v>8617980</v>
      </c>
      <c r="F90" s="41">
        <v>0</v>
      </c>
      <c r="G90" s="44">
        <f t="shared" si="8"/>
        <v>8617980</v>
      </c>
      <c r="H90" s="40"/>
      <c r="I90" s="42">
        <v>0</v>
      </c>
      <c r="J90" s="10"/>
    </row>
    <row r="91" spans="1:10" ht="13" hidden="1" x14ac:dyDescent="0.3">
      <c r="A91" s="45" t="s">
        <v>428</v>
      </c>
      <c r="B91" s="39" t="s">
        <v>429</v>
      </c>
      <c r="C91" s="40"/>
      <c r="D91" s="41">
        <v>0</v>
      </c>
      <c r="E91" s="41">
        <v>946050</v>
      </c>
      <c r="F91" s="41">
        <v>0</v>
      </c>
      <c r="G91" s="44">
        <f t="shared" si="8"/>
        <v>946050</v>
      </c>
      <c r="H91" s="40"/>
      <c r="I91" s="42">
        <v>0</v>
      </c>
      <c r="J91" s="10"/>
    </row>
    <row r="92" spans="1:10" ht="13" hidden="1" x14ac:dyDescent="0.3">
      <c r="A92" s="33" t="s">
        <v>123</v>
      </c>
      <c r="B92" s="33" t="s">
        <v>51</v>
      </c>
      <c r="C92" s="38"/>
      <c r="D92" s="36">
        <v>30900000</v>
      </c>
      <c r="E92" s="36">
        <f>SUM(E93:E94)</f>
        <v>44439800</v>
      </c>
      <c r="F92" s="36">
        <f>SUM(F93:F94)</f>
        <v>1590000</v>
      </c>
      <c r="G92" s="43">
        <f t="shared" si="8"/>
        <v>42849800</v>
      </c>
      <c r="H92" s="38"/>
      <c r="I92" s="37">
        <f t="shared" si="1"/>
        <v>3.5778738878212771E-2</v>
      </c>
      <c r="J92" s="10"/>
    </row>
    <row r="93" spans="1:10" ht="13" hidden="1" x14ac:dyDescent="0.3">
      <c r="A93" s="45" t="s">
        <v>379</v>
      </c>
      <c r="B93" s="39" t="s">
        <v>380</v>
      </c>
      <c r="C93" s="38"/>
      <c r="D93" s="41">
        <v>0</v>
      </c>
      <c r="E93" s="41">
        <v>3953500</v>
      </c>
      <c r="F93" s="41">
        <v>1590000</v>
      </c>
      <c r="G93" s="44">
        <f t="shared" si="8"/>
        <v>2363500</v>
      </c>
      <c r="H93" s="40"/>
      <c r="I93" s="42">
        <f t="shared" si="1"/>
        <v>0.40217528771974198</v>
      </c>
      <c r="J93" s="10"/>
    </row>
    <row r="94" spans="1:10" ht="13" hidden="1" x14ac:dyDescent="0.3">
      <c r="A94" s="39" t="s">
        <v>124</v>
      </c>
      <c r="B94" s="39" t="s">
        <v>125</v>
      </c>
      <c r="C94" s="40"/>
      <c r="D94" s="41">
        <v>30900000</v>
      </c>
      <c r="E94" s="41">
        <v>40486300</v>
      </c>
      <c r="F94" s="41">
        <v>0</v>
      </c>
      <c r="G94" s="44">
        <f t="shared" si="8"/>
        <v>40486300</v>
      </c>
      <c r="H94" s="40"/>
      <c r="I94" s="42">
        <f t="shared" si="1"/>
        <v>0</v>
      </c>
      <c r="J94" s="10"/>
    </row>
    <row r="95" spans="1:10" ht="13" hidden="1" x14ac:dyDescent="0.3">
      <c r="A95" s="33" t="s">
        <v>126</v>
      </c>
      <c r="B95" s="33" t="s">
        <v>127</v>
      </c>
      <c r="C95" s="38"/>
      <c r="D95" s="36">
        <v>61800000</v>
      </c>
      <c r="E95" s="36">
        <f>SUM(E96:E101)</f>
        <v>158921422</v>
      </c>
      <c r="F95" s="36">
        <f>SUM(F96:F101)</f>
        <v>110013617</v>
      </c>
      <c r="G95" s="43">
        <f t="shared" si="8"/>
        <v>48907805</v>
      </c>
      <c r="H95" s="38"/>
      <c r="I95" s="37">
        <f t="shared" si="1"/>
        <v>0.6922516525179343</v>
      </c>
      <c r="J95" s="10"/>
    </row>
    <row r="96" spans="1:10" ht="13" hidden="1" x14ac:dyDescent="0.3">
      <c r="A96" s="45" t="s">
        <v>407</v>
      </c>
      <c r="B96" s="39" t="s">
        <v>402</v>
      </c>
      <c r="C96" s="38"/>
      <c r="D96" s="41">
        <v>0</v>
      </c>
      <c r="E96" s="41">
        <v>649000</v>
      </c>
      <c r="F96" s="41">
        <v>642315</v>
      </c>
      <c r="G96" s="44">
        <f t="shared" si="8"/>
        <v>6685</v>
      </c>
      <c r="H96" s="38"/>
      <c r="I96" s="42">
        <f t="shared" si="1"/>
        <v>0.98969953775038522</v>
      </c>
      <c r="J96" s="10"/>
    </row>
    <row r="97" spans="1:10" ht="13" hidden="1" x14ac:dyDescent="0.3">
      <c r="A97" s="45" t="s">
        <v>408</v>
      </c>
      <c r="B97" s="39" t="s">
        <v>411</v>
      </c>
      <c r="C97" s="38"/>
      <c r="D97" s="41">
        <v>0</v>
      </c>
      <c r="E97" s="41">
        <v>41037000</v>
      </c>
      <c r="F97" s="41">
        <v>40623182</v>
      </c>
      <c r="G97" s="44">
        <f t="shared" si="8"/>
        <v>413818</v>
      </c>
      <c r="H97" s="38"/>
      <c r="I97" s="42">
        <f t="shared" si="1"/>
        <v>0.98991597826351829</v>
      </c>
      <c r="J97" s="10"/>
    </row>
    <row r="98" spans="1:10" ht="13" hidden="1" x14ac:dyDescent="0.3">
      <c r="A98" s="45" t="s">
        <v>409</v>
      </c>
      <c r="B98" s="39" t="s">
        <v>412</v>
      </c>
      <c r="C98" s="38"/>
      <c r="D98" s="41">
        <v>0</v>
      </c>
      <c r="E98" s="41">
        <v>208000</v>
      </c>
      <c r="F98" s="41">
        <v>205270</v>
      </c>
      <c r="G98" s="44">
        <f t="shared" si="8"/>
        <v>2730</v>
      </c>
      <c r="H98" s="38"/>
      <c r="I98" s="42">
        <f t="shared" si="1"/>
        <v>0.98687499999999995</v>
      </c>
      <c r="J98" s="10"/>
    </row>
    <row r="99" spans="1:10" ht="13" hidden="1" x14ac:dyDescent="0.3">
      <c r="A99" s="45" t="s">
        <v>381</v>
      </c>
      <c r="B99" s="39" t="s">
        <v>382</v>
      </c>
      <c r="C99" s="40"/>
      <c r="D99" s="41">
        <v>0</v>
      </c>
      <c r="E99" s="41">
        <v>3049480</v>
      </c>
      <c r="F99" s="41">
        <v>0</v>
      </c>
      <c r="G99" s="44">
        <f t="shared" si="8"/>
        <v>3049480</v>
      </c>
      <c r="H99" s="40"/>
      <c r="I99" s="42">
        <f t="shared" si="1"/>
        <v>0</v>
      </c>
      <c r="J99" s="10"/>
    </row>
    <row r="100" spans="1:10" ht="13" hidden="1" x14ac:dyDescent="0.3">
      <c r="A100" s="39" t="s">
        <v>128</v>
      </c>
      <c r="B100" s="39" t="s">
        <v>129</v>
      </c>
      <c r="C100" s="40"/>
      <c r="D100" s="41">
        <v>61800000</v>
      </c>
      <c r="E100" s="41">
        <v>87517342</v>
      </c>
      <c r="F100" s="41">
        <v>42630383</v>
      </c>
      <c r="G100" s="44">
        <f t="shared" si="8"/>
        <v>44886959</v>
      </c>
      <c r="H100" s="40"/>
      <c r="I100" s="42">
        <f t="shared" si="1"/>
        <v>0.48710783515340306</v>
      </c>
      <c r="J100" s="10"/>
    </row>
    <row r="101" spans="1:10" ht="13" hidden="1" x14ac:dyDescent="0.3">
      <c r="A101" s="45" t="s">
        <v>410</v>
      </c>
      <c r="B101" s="39" t="s">
        <v>413</v>
      </c>
      <c r="C101" s="40"/>
      <c r="D101" s="41">
        <v>0</v>
      </c>
      <c r="E101" s="41">
        <v>26460600</v>
      </c>
      <c r="F101" s="41">
        <v>25912467</v>
      </c>
      <c r="G101" s="44">
        <f t="shared" si="8"/>
        <v>548133</v>
      </c>
      <c r="H101" s="40"/>
      <c r="I101" s="42">
        <f t="shared" si="1"/>
        <v>0.97928493684950457</v>
      </c>
      <c r="J101" s="10"/>
    </row>
    <row r="102" spans="1:10" ht="13" hidden="1" x14ac:dyDescent="0.3">
      <c r="A102" s="33" t="s">
        <v>130</v>
      </c>
      <c r="B102" s="33" t="s">
        <v>55</v>
      </c>
      <c r="C102" s="38"/>
      <c r="D102" s="36">
        <v>12000000</v>
      </c>
      <c r="E102" s="36">
        <f>SUM(E103:E104)</f>
        <v>14760000</v>
      </c>
      <c r="F102" s="36">
        <f>SUM(F103:F104)</f>
        <v>0</v>
      </c>
      <c r="G102" s="43">
        <f t="shared" si="8"/>
        <v>14760000</v>
      </c>
      <c r="H102" s="38"/>
      <c r="I102" s="37">
        <f t="shared" si="1"/>
        <v>0</v>
      </c>
      <c r="J102" s="10"/>
    </row>
    <row r="103" spans="1:10" ht="13" hidden="1" x14ac:dyDescent="0.3">
      <c r="A103" s="45" t="s">
        <v>383</v>
      </c>
      <c r="B103" s="39" t="s">
        <v>384</v>
      </c>
      <c r="C103" s="40"/>
      <c r="D103" s="41">
        <v>0</v>
      </c>
      <c r="E103" s="41">
        <v>1260000</v>
      </c>
      <c r="F103" s="41">
        <v>0</v>
      </c>
      <c r="G103" s="44">
        <f t="shared" si="8"/>
        <v>1260000</v>
      </c>
      <c r="H103" s="40"/>
      <c r="I103" s="42">
        <f t="shared" si="1"/>
        <v>0</v>
      </c>
      <c r="J103" s="10"/>
    </row>
    <row r="104" spans="1:10" ht="13" hidden="1" x14ac:dyDescent="0.3">
      <c r="A104" s="39" t="s">
        <v>131</v>
      </c>
      <c r="B104" s="39" t="s">
        <v>132</v>
      </c>
      <c r="C104" s="40"/>
      <c r="D104" s="41">
        <v>12000000</v>
      </c>
      <c r="E104" s="41">
        <v>13500000</v>
      </c>
      <c r="F104" s="41">
        <v>0</v>
      </c>
      <c r="G104" s="44">
        <f t="shared" si="8"/>
        <v>13500000</v>
      </c>
      <c r="H104" s="40"/>
      <c r="I104" s="42">
        <f t="shared" si="1"/>
        <v>0</v>
      </c>
      <c r="J104" s="10"/>
    </row>
    <row r="105" spans="1:10" ht="13" hidden="1" x14ac:dyDescent="0.3">
      <c r="A105" s="46" t="s">
        <v>385</v>
      </c>
      <c r="B105" s="33" t="s">
        <v>386</v>
      </c>
      <c r="C105" s="38"/>
      <c r="D105" s="36">
        <v>0</v>
      </c>
      <c r="E105" s="36">
        <f>SUM(E106:E107)</f>
        <v>123222550</v>
      </c>
      <c r="F105" s="36">
        <f>SUM(F106:F107)</f>
        <v>0</v>
      </c>
      <c r="G105" s="43">
        <f t="shared" si="8"/>
        <v>123222550</v>
      </c>
      <c r="H105" s="38"/>
      <c r="I105" s="37">
        <f t="shared" si="1"/>
        <v>0</v>
      </c>
      <c r="J105" s="10"/>
    </row>
    <row r="106" spans="1:10" ht="13" hidden="1" x14ac:dyDescent="0.3">
      <c r="A106" s="45" t="s">
        <v>388</v>
      </c>
      <c r="B106" s="39" t="s">
        <v>387</v>
      </c>
      <c r="C106" s="40"/>
      <c r="D106" s="41">
        <v>0</v>
      </c>
      <c r="E106" s="41">
        <v>3222550</v>
      </c>
      <c r="F106" s="41">
        <v>0</v>
      </c>
      <c r="G106" s="44">
        <f t="shared" si="8"/>
        <v>3222550</v>
      </c>
      <c r="H106" s="40"/>
      <c r="I106" s="42">
        <f t="shared" si="1"/>
        <v>0</v>
      </c>
      <c r="J106" s="10"/>
    </row>
    <row r="107" spans="1:10" ht="13" hidden="1" x14ac:dyDescent="0.3">
      <c r="A107" s="45" t="s">
        <v>430</v>
      </c>
      <c r="B107" s="39" t="s">
        <v>431</v>
      </c>
      <c r="C107" s="40"/>
      <c r="D107" s="41">
        <v>0</v>
      </c>
      <c r="E107" s="41">
        <v>120000000</v>
      </c>
      <c r="F107" s="41">
        <v>0</v>
      </c>
      <c r="G107" s="44">
        <f t="shared" si="8"/>
        <v>120000000</v>
      </c>
      <c r="H107" s="40"/>
      <c r="I107" s="42">
        <f t="shared" si="1"/>
        <v>0</v>
      </c>
      <c r="J107" s="10"/>
    </row>
    <row r="108" spans="1:10" ht="13" hidden="1" x14ac:dyDescent="0.3">
      <c r="A108" s="33" t="s">
        <v>133</v>
      </c>
      <c r="B108" s="33" t="s">
        <v>134</v>
      </c>
      <c r="C108" s="38"/>
      <c r="D108" s="36">
        <v>46350000</v>
      </c>
      <c r="E108" s="36">
        <f>+E109</f>
        <v>46350000</v>
      </c>
      <c r="F108" s="36">
        <f>+F109</f>
        <v>0</v>
      </c>
      <c r="G108" s="43">
        <f t="shared" si="8"/>
        <v>46350000</v>
      </c>
      <c r="H108" s="38"/>
      <c r="I108" s="37">
        <f t="shared" si="1"/>
        <v>0</v>
      </c>
      <c r="J108" s="10"/>
    </row>
    <row r="109" spans="1:10" ht="13" hidden="1" x14ac:dyDescent="0.3">
      <c r="A109" s="39" t="s">
        <v>135</v>
      </c>
      <c r="B109" s="39" t="s">
        <v>136</v>
      </c>
      <c r="C109" s="40"/>
      <c r="D109" s="41">
        <v>46350000</v>
      </c>
      <c r="E109" s="41">
        <v>46350000</v>
      </c>
      <c r="F109" s="41">
        <v>0</v>
      </c>
      <c r="G109" s="44">
        <f t="shared" si="8"/>
        <v>46350000</v>
      </c>
      <c r="H109" s="40"/>
      <c r="I109" s="42">
        <f t="shared" si="1"/>
        <v>0</v>
      </c>
      <c r="J109" s="10"/>
    </row>
    <row r="110" spans="1:10" ht="13" hidden="1" x14ac:dyDescent="0.3">
      <c r="A110" s="33" t="s">
        <v>137</v>
      </c>
      <c r="B110" s="33" t="s">
        <v>138</v>
      </c>
      <c r="C110" s="38"/>
      <c r="D110" s="36">
        <v>8486175761.1800003</v>
      </c>
      <c r="E110" s="36">
        <f>+E111+E115+E132+E149+E191+E209+E211</f>
        <v>14915261456</v>
      </c>
      <c r="F110" s="36">
        <f>+F111+F115+F132+F149+F191+F209+F211</f>
        <v>11632259673</v>
      </c>
      <c r="G110" s="43">
        <f t="shared" si="8"/>
        <v>3283001783</v>
      </c>
      <c r="H110" s="38"/>
      <c r="I110" s="37">
        <f t="shared" si="1"/>
        <v>0.77988975971458152</v>
      </c>
      <c r="J110" s="10"/>
    </row>
    <row r="111" spans="1:10" ht="13" hidden="1" x14ac:dyDescent="0.3">
      <c r="A111" s="33" t="s">
        <v>139</v>
      </c>
      <c r="B111" s="33" t="s">
        <v>140</v>
      </c>
      <c r="C111" s="38"/>
      <c r="D111" s="36">
        <v>0</v>
      </c>
      <c r="E111" s="36">
        <f t="shared" ref="E111:F113" si="9">+E112</f>
        <v>11000000</v>
      </c>
      <c r="F111" s="36">
        <f t="shared" si="9"/>
        <v>0</v>
      </c>
      <c r="G111" s="43">
        <f t="shared" si="8"/>
        <v>11000000</v>
      </c>
      <c r="H111" s="38"/>
      <c r="I111" s="37">
        <v>0</v>
      </c>
      <c r="J111" s="10"/>
    </row>
    <row r="112" spans="1:10" ht="13" hidden="1" x14ac:dyDescent="0.3">
      <c r="A112" s="33" t="s">
        <v>141</v>
      </c>
      <c r="B112" s="33" t="s">
        <v>142</v>
      </c>
      <c r="C112" s="38"/>
      <c r="D112" s="36">
        <v>0</v>
      </c>
      <c r="E112" s="36">
        <f t="shared" si="9"/>
        <v>11000000</v>
      </c>
      <c r="F112" s="36">
        <f t="shared" si="9"/>
        <v>0</v>
      </c>
      <c r="G112" s="43">
        <f t="shared" si="8"/>
        <v>11000000</v>
      </c>
      <c r="H112" s="38"/>
      <c r="I112" s="37">
        <v>0</v>
      </c>
      <c r="J112" s="10"/>
    </row>
    <row r="113" spans="1:10" ht="13" hidden="1" x14ac:dyDescent="0.3">
      <c r="A113" s="46" t="s">
        <v>389</v>
      </c>
      <c r="B113" s="33" t="s">
        <v>390</v>
      </c>
      <c r="C113" s="38"/>
      <c r="D113" s="36">
        <v>0</v>
      </c>
      <c r="E113" s="36">
        <f t="shared" si="9"/>
        <v>11000000</v>
      </c>
      <c r="F113" s="36">
        <f t="shared" si="9"/>
        <v>0</v>
      </c>
      <c r="G113" s="43">
        <f t="shared" si="8"/>
        <v>11000000</v>
      </c>
      <c r="H113" s="38"/>
      <c r="I113" s="37">
        <v>0</v>
      </c>
      <c r="J113" s="10"/>
    </row>
    <row r="114" spans="1:10" ht="13" hidden="1" x14ac:dyDescent="0.3">
      <c r="A114" s="45" t="s">
        <v>391</v>
      </c>
      <c r="B114" s="39" t="s">
        <v>390</v>
      </c>
      <c r="C114" s="40"/>
      <c r="D114" s="41">
        <v>0</v>
      </c>
      <c r="E114" s="41">
        <v>11000000</v>
      </c>
      <c r="F114" s="41">
        <v>0</v>
      </c>
      <c r="G114" s="44">
        <f t="shared" si="8"/>
        <v>11000000</v>
      </c>
      <c r="H114" s="40"/>
      <c r="I114" s="42">
        <v>0</v>
      </c>
      <c r="J114" s="10"/>
    </row>
    <row r="115" spans="1:10" ht="13" hidden="1" x14ac:dyDescent="0.3">
      <c r="A115" s="33" t="s">
        <v>147</v>
      </c>
      <c r="B115" s="33" t="s">
        <v>148</v>
      </c>
      <c r="C115" s="38"/>
      <c r="D115" s="36">
        <v>1808153591.0999999</v>
      </c>
      <c r="E115" s="36">
        <f>+E116+E121+E123+E125+E128</f>
        <v>2045706639</v>
      </c>
      <c r="F115" s="36">
        <f>+F116+F121+F123+F125+F128</f>
        <v>1509063400</v>
      </c>
      <c r="G115" s="43">
        <f t="shared" si="8"/>
        <v>536643239</v>
      </c>
      <c r="H115" s="38"/>
      <c r="I115" s="37">
        <f t="shared" ref="I115:I213" si="10">+F115/E115</f>
        <v>0.73767341378804607</v>
      </c>
      <c r="J115" s="10"/>
    </row>
    <row r="116" spans="1:10" ht="13" hidden="1" x14ac:dyDescent="0.3">
      <c r="A116" s="33" t="s">
        <v>149</v>
      </c>
      <c r="B116" s="33" t="s">
        <v>150</v>
      </c>
      <c r="C116" s="38"/>
      <c r="D116" s="36">
        <v>470736000</v>
      </c>
      <c r="E116" s="36">
        <f>SUM(E117:E120)</f>
        <v>464001048</v>
      </c>
      <c r="F116" s="36">
        <f>SUM(F117:F120)</f>
        <v>184790000</v>
      </c>
      <c r="G116" s="43">
        <f t="shared" si="8"/>
        <v>279211048</v>
      </c>
      <c r="H116" s="38"/>
      <c r="I116" s="37">
        <f t="shared" si="10"/>
        <v>0.39825341084143412</v>
      </c>
      <c r="J116" s="10"/>
    </row>
    <row r="117" spans="1:10" ht="13" hidden="1" x14ac:dyDescent="0.3">
      <c r="A117" s="39" t="s">
        <v>151</v>
      </c>
      <c r="B117" s="39" t="s">
        <v>152</v>
      </c>
      <c r="C117" s="40"/>
      <c r="D117" s="41">
        <v>82400000</v>
      </c>
      <c r="E117" s="41">
        <v>201400000</v>
      </c>
      <c r="F117" s="41">
        <v>105982000</v>
      </c>
      <c r="G117" s="44">
        <f t="shared" si="8"/>
        <v>95418000</v>
      </c>
      <c r="H117" s="40"/>
      <c r="I117" s="42">
        <f t="shared" si="10"/>
        <v>0.52622641509433965</v>
      </c>
      <c r="J117" s="10"/>
    </row>
    <row r="118" spans="1:10" ht="13" hidden="1" x14ac:dyDescent="0.3">
      <c r="A118" s="39" t="s">
        <v>153</v>
      </c>
      <c r="B118" s="39" t="s">
        <v>154</v>
      </c>
      <c r="C118" s="40"/>
      <c r="D118" s="41">
        <v>85400000</v>
      </c>
      <c r="E118" s="41">
        <v>197601048</v>
      </c>
      <c r="F118" s="41">
        <v>78808000</v>
      </c>
      <c r="G118" s="44">
        <f t="shared" si="8"/>
        <v>118793048</v>
      </c>
      <c r="H118" s="40"/>
      <c r="I118" s="42">
        <f t="shared" si="10"/>
        <v>0.39882379571185272</v>
      </c>
      <c r="J118" s="10"/>
    </row>
    <row r="119" spans="1:10" ht="13" hidden="1" x14ac:dyDescent="0.3">
      <c r="A119" s="45" t="s">
        <v>290</v>
      </c>
      <c r="B119" s="39" t="s">
        <v>289</v>
      </c>
      <c r="C119" s="40"/>
      <c r="D119" s="41">
        <v>0</v>
      </c>
      <c r="E119" s="41">
        <v>65000000</v>
      </c>
      <c r="F119" s="41">
        <v>0</v>
      </c>
      <c r="G119" s="44">
        <f t="shared" si="8"/>
        <v>65000000</v>
      </c>
      <c r="H119" s="40"/>
      <c r="I119" s="42">
        <f t="shared" si="10"/>
        <v>0</v>
      </c>
      <c r="J119" s="10"/>
    </row>
    <row r="120" spans="1:10" ht="13" hidden="1" x14ac:dyDescent="0.3">
      <c r="A120" s="39" t="s">
        <v>155</v>
      </c>
      <c r="B120" s="39" t="s">
        <v>156</v>
      </c>
      <c r="C120" s="40"/>
      <c r="D120" s="41">
        <v>302936000</v>
      </c>
      <c r="E120" s="41">
        <v>0</v>
      </c>
      <c r="F120" s="41">
        <v>0</v>
      </c>
      <c r="G120" s="44">
        <f t="shared" si="8"/>
        <v>0</v>
      </c>
      <c r="H120" s="40"/>
      <c r="I120" s="42" t="e">
        <f t="shared" si="10"/>
        <v>#DIV/0!</v>
      </c>
      <c r="J120" s="10"/>
    </row>
    <row r="121" spans="1:10" ht="13" hidden="1" x14ac:dyDescent="0.3">
      <c r="A121" s="33" t="s">
        <v>157</v>
      </c>
      <c r="B121" s="33" t="s">
        <v>158</v>
      </c>
      <c r="C121" s="38"/>
      <c r="D121" s="36">
        <v>0</v>
      </c>
      <c r="E121" s="36">
        <f>+E122</f>
        <v>0</v>
      </c>
      <c r="F121" s="36">
        <f>+F122</f>
        <v>0</v>
      </c>
      <c r="G121" s="43">
        <f t="shared" si="8"/>
        <v>0</v>
      </c>
      <c r="H121" s="38"/>
      <c r="I121" s="37">
        <v>0</v>
      </c>
      <c r="J121" s="10"/>
    </row>
    <row r="122" spans="1:10" ht="13" hidden="1" x14ac:dyDescent="0.3">
      <c r="A122" s="39" t="s">
        <v>159</v>
      </c>
      <c r="B122" s="39" t="s">
        <v>160</v>
      </c>
      <c r="C122" s="40"/>
      <c r="D122" s="41">
        <v>0</v>
      </c>
      <c r="E122" s="41">
        <v>0</v>
      </c>
      <c r="F122" s="41">
        <v>0</v>
      </c>
      <c r="G122" s="44">
        <f t="shared" si="8"/>
        <v>0</v>
      </c>
      <c r="H122" s="40"/>
      <c r="I122" s="42">
        <v>0</v>
      </c>
      <c r="J122" s="10"/>
    </row>
    <row r="123" spans="1:10" ht="13" hidden="1" x14ac:dyDescent="0.3">
      <c r="A123" s="33" t="s">
        <v>161</v>
      </c>
      <c r="B123" s="33" t="s">
        <v>162</v>
      </c>
      <c r="C123" s="38"/>
      <c r="D123" s="36">
        <v>2067591.1</v>
      </c>
      <c r="E123" s="36">
        <f>+E124</f>
        <v>234035591</v>
      </c>
      <c r="F123" s="36">
        <f>+F124</f>
        <v>94953400</v>
      </c>
      <c r="G123" s="43">
        <f t="shared" si="8"/>
        <v>139082191</v>
      </c>
      <c r="H123" s="38"/>
      <c r="I123" s="37">
        <f t="shared" si="10"/>
        <v>0.40572205105333742</v>
      </c>
      <c r="J123" s="10"/>
    </row>
    <row r="124" spans="1:10" ht="13" hidden="1" x14ac:dyDescent="0.3">
      <c r="A124" s="39" t="s">
        <v>163</v>
      </c>
      <c r="B124" s="39" t="s">
        <v>164</v>
      </c>
      <c r="C124" s="40"/>
      <c r="D124" s="41">
        <v>2067591.1</v>
      </c>
      <c r="E124" s="41">
        <v>234035591</v>
      </c>
      <c r="F124" s="41">
        <v>94953400</v>
      </c>
      <c r="G124" s="44">
        <f t="shared" si="8"/>
        <v>139082191</v>
      </c>
      <c r="H124" s="40"/>
      <c r="I124" s="42">
        <f t="shared" si="10"/>
        <v>0.40572205105333742</v>
      </c>
      <c r="J124" s="10"/>
    </row>
    <row r="125" spans="1:10" ht="13" hidden="1" x14ac:dyDescent="0.3">
      <c r="A125" s="33" t="s">
        <v>165</v>
      </c>
      <c r="B125" s="33" t="s">
        <v>166</v>
      </c>
      <c r="C125" s="38"/>
      <c r="D125" s="36">
        <v>25750000</v>
      </c>
      <c r="E125" s="36">
        <f>+E126</f>
        <v>38070000</v>
      </c>
      <c r="F125" s="36">
        <f>+F126</f>
        <v>27320000</v>
      </c>
      <c r="G125" s="43">
        <f t="shared" si="8"/>
        <v>10750000</v>
      </c>
      <c r="H125" s="38"/>
      <c r="I125" s="37">
        <f t="shared" si="10"/>
        <v>0.71762542684528496</v>
      </c>
      <c r="J125" s="10"/>
    </row>
    <row r="126" spans="1:10" ht="13" hidden="1" x14ac:dyDescent="0.3">
      <c r="A126" s="33" t="s">
        <v>167</v>
      </c>
      <c r="B126" s="33" t="s">
        <v>166</v>
      </c>
      <c r="C126" s="38"/>
      <c r="D126" s="36">
        <v>0</v>
      </c>
      <c r="E126" s="36">
        <f>+E127</f>
        <v>38070000</v>
      </c>
      <c r="F126" s="36">
        <f>+F127</f>
        <v>27320000</v>
      </c>
      <c r="G126" s="43">
        <f t="shared" si="8"/>
        <v>10750000</v>
      </c>
      <c r="H126" s="38"/>
      <c r="I126" s="37">
        <f t="shared" si="10"/>
        <v>0.71762542684528496</v>
      </c>
      <c r="J126" s="10"/>
    </row>
    <row r="127" spans="1:10" ht="13" hidden="1" x14ac:dyDescent="0.3">
      <c r="A127" s="39" t="s">
        <v>168</v>
      </c>
      <c r="B127" s="39" t="s">
        <v>166</v>
      </c>
      <c r="C127" s="40"/>
      <c r="D127" s="41">
        <v>25750000</v>
      </c>
      <c r="E127" s="41">
        <v>38070000</v>
      </c>
      <c r="F127" s="41">
        <v>27320000</v>
      </c>
      <c r="G127" s="44">
        <f t="shared" si="8"/>
        <v>10750000</v>
      </c>
      <c r="H127" s="40"/>
      <c r="I127" s="42">
        <f t="shared" si="10"/>
        <v>0.71762542684528496</v>
      </c>
      <c r="J127" s="10"/>
    </row>
    <row r="128" spans="1:10" ht="13" hidden="1" x14ac:dyDescent="0.3">
      <c r="A128" s="33" t="s">
        <v>169</v>
      </c>
      <c r="B128" s="33" t="s">
        <v>170</v>
      </c>
      <c r="C128" s="38"/>
      <c r="D128" s="36">
        <v>1309600000</v>
      </c>
      <c r="E128" s="36">
        <f>SUM(E129:E131)</f>
        <v>1309600000</v>
      </c>
      <c r="F128" s="36">
        <f>SUM(F129:F131)</f>
        <v>1202000000</v>
      </c>
      <c r="G128" s="43">
        <f t="shared" si="8"/>
        <v>107600000</v>
      </c>
      <c r="H128" s="38"/>
      <c r="I128" s="37">
        <f t="shared" si="10"/>
        <v>0.91783750763591931</v>
      </c>
      <c r="J128" s="10"/>
    </row>
    <row r="129" spans="1:10" ht="13" hidden="1" x14ac:dyDescent="0.3">
      <c r="A129" s="45" t="s">
        <v>432</v>
      </c>
      <c r="B129" s="39" t="s">
        <v>172</v>
      </c>
      <c r="C129" s="38"/>
      <c r="D129" s="41">
        <v>0</v>
      </c>
      <c r="E129" s="41">
        <v>510000000</v>
      </c>
      <c r="F129" s="41">
        <v>510000000</v>
      </c>
      <c r="G129" s="44">
        <f t="shared" si="8"/>
        <v>0</v>
      </c>
      <c r="H129" s="40"/>
      <c r="I129" s="42">
        <f t="shared" si="10"/>
        <v>1</v>
      </c>
      <c r="J129" s="10"/>
    </row>
    <row r="130" spans="1:10" ht="13" hidden="1" x14ac:dyDescent="0.3">
      <c r="A130" s="39" t="s">
        <v>171</v>
      </c>
      <c r="B130" s="39" t="s">
        <v>172</v>
      </c>
      <c r="C130" s="40"/>
      <c r="D130" s="41">
        <v>1030000000</v>
      </c>
      <c r="E130" s="41">
        <v>520000000</v>
      </c>
      <c r="F130" s="41">
        <v>502000000</v>
      </c>
      <c r="G130" s="44">
        <f t="shared" si="8"/>
        <v>18000000</v>
      </c>
      <c r="H130" s="40"/>
      <c r="I130" s="42">
        <f t="shared" si="10"/>
        <v>0.9653846153846154</v>
      </c>
      <c r="J130" s="10"/>
    </row>
    <row r="131" spans="1:10" ht="13" hidden="1" x14ac:dyDescent="0.3">
      <c r="A131" s="39" t="s">
        <v>173</v>
      </c>
      <c r="B131" s="39" t="s">
        <v>174</v>
      </c>
      <c r="C131" s="40"/>
      <c r="D131" s="41">
        <v>279600000</v>
      </c>
      <c r="E131" s="41">
        <v>279600000</v>
      </c>
      <c r="F131" s="41">
        <v>190000000</v>
      </c>
      <c r="G131" s="44">
        <f t="shared" si="8"/>
        <v>89600000</v>
      </c>
      <c r="H131" s="40"/>
      <c r="I131" s="42">
        <f t="shared" si="10"/>
        <v>0.67954220314735336</v>
      </c>
      <c r="J131" s="10"/>
    </row>
    <row r="132" spans="1:10" ht="13" hidden="1" x14ac:dyDescent="0.3">
      <c r="A132" s="33" t="s">
        <v>175</v>
      </c>
      <c r="B132" s="33" t="s">
        <v>176</v>
      </c>
      <c r="C132" s="38"/>
      <c r="D132" s="36">
        <v>352218800</v>
      </c>
      <c r="E132" s="36">
        <f>+E133+E145+E135</f>
        <v>1397731959</v>
      </c>
      <c r="F132" s="36">
        <f>+F133+F145+F135</f>
        <v>924452340</v>
      </c>
      <c r="G132" s="43">
        <f t="shared" si="8"/>
        <v>473279619</v>
      </c>
      <c r="H132" s="38"/>
      <c r="I132" s="37">
        <f t="shared" si="10"/>
        <v>0.66139457858672313</v>
      </c>
      <c r="J132" s="10"/>
    </row>
    <row r="133" spans="1:10" ht="13" hidden="1" x14ac:dyDescent="0.3">
      <c r="A133" s="33" t="s">
        <v>177</v>
      </c>
      <c r="B133" s="33" t="s">
        <v>178</v>
      </c>
      <c r="C133" s="38"/>
      <c r="D133" s="36">
        <v>339488000</v>
      </c>
      <c r="E133" s="36">
        <f>+E134</f>
        <v>150000000</v>
      </c>
      <c r="F133" s="36">
        <f>+F134</f>
        <v>64793374</v>
      </c>
      <c r="G133" s="43">
        <f t="shared" si="8"/>
        <v>85206626</v>
      </c>
      <c r="H133" s="38"/>
      <c r="I133" s="37">
        <f t="shared" si="10"/>
        <v>0.43195582666666665</v>
      </c>
      <c r="J133" s="10"/>
    </row>
    <row r="134" spans="1:10" ht="13" hidden="1" x14ac:dyDescent="0.3">
      <c r="A134" s="45" t="s">
        <v>308</v>
      </c>
      <c r="B134" s="39" t="s">
        <v>309</v>
      </c>
      <c r="C134" s="40"/>
      <c r="D134" s="41">
        <v>0</v>
      </c>
      <c r="E134" s="41">
        <v>150000000</v>
      </c>
      <c r="F134" s="41">
        <v>64793374</v>
      </c>
      <c r="G134" s="44">
        <f t="shared" si="8"/>
        <v>85206626</v>
      </c>
      <c r="H134" s="40"/>
      <c r="I134" s="42">
        <f t="shared" si="10"/>
        <v>0.43195582666666665</v>
      </c>
      <c r="J134" s="10"/>
    </row>
    <row r="135" spans="1:10" ht="13" hidden="1" x14ac:dyDescent="0.3">
      <c r="A135" s="33" t="s">
        <v>179</v>
      </c>
      <c r="B135" s="33" t="s">
        <v>180</v>
      </c>
      <c r="C135" s="38"/>
      <c r="D135" s="36">
        <v>339488000</v>
      </c>
      <c r="E135" s="36">
        <f>SUM(E136:E144)</f>
        <v>1204138359</v>
      </c>
      <c r="F135" s="36">
        <f>SUM(F136:F144)</f>
        <v>836307783</v>
      </c>
      <c r="G135" s="43">
        <f t="shared" si="8"/>
        <v>367830576</v>
      </c>
      <c r="H135" s="38"/>
      <c r="I135" s="37">
        <f t="shared" si="10"/>
        <v>0.6945279807334831</v>
      </c>
      <c r="J135" s="10"/>
    </row>
    <row r="136" spans="1:10" ht="13" hidden="1" x14ac:dyDescent="0.3">
      <c r="A136" s="39" t="s">
        <v>181</v>
      </c>
      <c r="B136" s="39" t="s">
        <v>182</v>
      </c>
      <c r="C136" s="40"/>
      <c r="D136" s="41">
        <v>339488000</v>
      </c>
      <c r="E136" s="41">
        <v>190305000</v>
      </c>
      <c r="F136" s="41">
        <v>134928555</v>
      </c>
      <c r="G136" s="43">
        <f t="shared" si="8"/>
        <v>55376445</v>
      </c>
      <c r="H136" s="40"/>
      <c r="I136" s="42">
        <f t="shared" si="10"/>
        <v>0.70901213840939548</v>
      </c>
      <c r="J136" s="10"/>
    </row>
    <row r="137" spans="1:10" ht="13" hidden="1" x14ac:dyDescent="0.3">
      <c r="A137" s="45" t="s">
        <v>292</v>
      </c>
      <c r="B137" s="39" t="s">
        <v>291</v>
      </c>
      <c r="C137" s="40"/>
      <c r="D137" s="41">
        <v>0</v>
      </c>
      <c r="E137" s="41">
        <v>238505459</v>
      </c>
      <c r="F137" s="41">
        <v>127571000</v>
      </c>
      <c r="G137" s="43">
        <f t="shared" si="8"/>
        <v>110934459</v>
      </c>
      <c r="H137" s="40"/>
      <c r="I137" s="42">
        <f t="shared" si="10"/>
        <v>0.53487664615676578</v>
      </c>
      <c r="J137" s="10"/>
    </row>
    <row r="138" spans="1:10" ht="13" hidden="1" x14ac:dyDescent="0.3">
      <c r="A138" s="45" t="s">
        <v>293</v>
      </c>
      <c r="B138" s="39" t="s">
        <v>294</v>
      </c>
      <c r="C138" s="40"/>
      <c r="D138" s="41">
        <v>0</v>
      </c>
      <c r="E138" s="41">
        <v>223935900</v>
      </c>
      <c r="F138" s="41">
        <v>144031700</v>
      </c>
      <c r="G138" s="43">
        <f t="shared" si="8"/>
        <v>79904200</v>
      </c>
      <c r="H138" s="40"/>
      <c r="I138" s="42">
        <f t="shared" si="10"/>
        <v>0.64318271433923724</v>
      </c>
      <c r="J138" s="10"/>
    </row>
    <row r="139" spans="1:10" ht="13" hidden="1" x14ac:dyDescent="0.3">
      <c r="A139" s="45" t="s">
        <v>297</v>
      </c>
      <c r="B139" s="39" t="s">
        <v>295</v>
      </c>
      <c r="C139" s="40"/>
      <c r="D139" s="41">
        <v>0</v>
      </c>
      <c r="E139" s="41">
        <v>31000000</v>
      </c>
      <c r="F139" s="41">
        <v>25398619</v>
      </c>
      <c r="G139" s="43">
        <f t="shared" si="8"/>
        <v>5601381</v>
      </c>
      <c r="H139" s="40"/>
      <c r="I139" s="42">
        <f t="shared" si="10"/>
        <v>0.81931029032258063</v>
      </c>
      <c r="J139" s="10"/>
    </row>
    <row r="140" spans="1:10" ht="13" hidden="1" x14ac:dyDescent="0.3">
      <c r="A140" s="45" t="s">
        <v>296</v>
      </c>
      <c r="B140" s="39" t="s">
        <v>298</v>
      </c>
      <c r="C140" s="40"/>
      <c r="D140" s="41">
        <v>0</v>
      </c>
      <c r="E140" s="41">
        <v>295210000</v>
      </c>
      <c r="F140" s="41">
        <v>201145754</v>
      </c>
      <c r="G140" s="43">
        <f t="shared" si="8"/>
        <v>94064246</v>
      </c>
      <c r="H140" s="40"/>
      <c r="I140" s="42">
        <f t="shared" si="10"/>
        <v>0.68136497408624364</v>
      </c>
      <c r="J140" s="10"/>
    </row>
    <row r="141" spans="1:10" ht="13" hidden="1" x14ac:dyDescent="0.3">
      <c r="A141" s="45" t="s">
        <v>299</v>
      </c>
      <c r="B141" s="39" t="s">
        <v>300</v>
      </c>
      <c r="C141" s="40"/>
      <c r="D141" s="41">
        <v>0</v>
      </c>
      <c r="E141" s="41">
        <v>97027000</v>
      </c>
      <c r="F141" s="41">
        <v>82604337</v>
      </c>
      <c r="G141" s="43">
        <f t="shared" si="8"/>
        <v>14422663</v>
      </c>
      <c r="H141" s="40"/>
      <c r="I141" s="42">
        <f t="shared" si="10"/>
        <v>0.85135412823234768</v>
      </c>
      <c r="J141" s="10"/>
    </row>
    <row r="142" spans="1:10" ht="13" hidden="1" x14ac:dyDescent="0.3">
      <c r="A142" s="45" t="s">
        <v>301</v>
      </c>
      <c r="B142" s="39" t="s">
        <v>302</v>
      </c>
      <c r="C142" s="40"/>
      <c r="D142" s="41">
        <v>0</v>
      </c>
      <c r="E142" s="41">
        <v>6800000</v>
      </c>
      <c r="F142" s="41">
        <v>6684000</v>
      </c>
      <c r="G142" s="43">
        <f t="shared" si="8"/>
        <v>116000</v>
      </c>
      <c r="H142" s="40"/>
      <c r="I142" s="42">
        <f t="shared" si="10"/>
        <v>0.98294117647058821</v>
      </c>
      <c r="J142" s="10"/>
    </row>
    <row r="143" spans="1:10" ht="13" hidden="1" x14ac:dyDescent="0.3">
      <c r="A143" s="45" t="s">
        <v>303</v>
      </c>
      <c r="B143" s="39" t="s">
        <v>304</v>
      </c>
      <c r="C143" s="40"/>
      <c r="D143" s="41">
        <v>0</v>
      </c>
      <c r="E143" s="41">
        <v>54803000</v>
      </c>
      <c r="F143" s="41">
        <v>47392485</v>
      </c>
      <c r="G143" s="43">
        <f t="shared" si="8"/>
        <v>7410515</v>
      </c>
      <c r="H143" s="40"/>
      <c r="I143" s="42">
        <f t="shared" si="10"/>
        <v>0.8647790266956189</v>
      </c>
      <c r="J143" s="10"/>
    </row>
    <row r="144" spans="1:10" ht="13" hidden="1" x14ac:dyDescent="0.3">
      <c r="A144" s="45" t="s">
        <v>305</v>
      </c>
      <c r="B144" s="39" t="s">
        <v>216</v>
      </c>
      <c r="C144" s="40"/>
      <c r="D144" s="41">
        <v>0</v>
      </c>
      <c r="E144" s="41">
        <v>66552000</v>
      </c>
      <c r="F144" s="41">
        <v>66551333</v>
      </c>
      <c r="G144" s="43">
        <f t="shared" si="8"/>
        <v>667</v>
      </c>
      <c r="H144" s="40"/>
      <c r="I144" s="42">
        <f t="shared" si="10"/>
        <v>0.99998997776175025</v>
      </c>
      <c r="J144" s="10"/>
    </row>
    <row r="145" spans="1:10" ht="13" hidden="1" x14ac:dyDescent="0.3">
      <c r="A145" s="33" t="s">
        <v>183</v>
      </c>
      <c r="B145" s="33" t="s">
        <v>184</v>
      </c>
      <c r="C145" s="38"/>
      <c r="D145" s="36">
        <v>12730800</v>
      </c>
      <c r="E145" s="36">
        <f>+E146</f>
        <v>43593600</v>
      </c>
      <c r="F145" s="36">
        <f>+F146</f>
        <v>23351183</v>
      </c>
      <c r="G145" s="43">
        <f t="shared" si="8"/>
        <v>20242417</v>
      </c>
      <c r="H145" s="38"/>
      <c r="I145" s="37">
        <f t="shared" si="10"/>
        <v>0.53565622017910886</v>
      </c>
      <c r="J145" s="10"/>
    </row>
    <row r="146" spans="1:10" ht="13" hidden="1" x14ac:dyDescent="0.3">
      <c r="A146" s="33" t="s">
        <v>185</v>
      </c>
      <c r="B146" s="33" t="s">
        <v>186</v>
      </c>
      <c r="C146" s="38"/>
      <c r="D146" s="36">
        <v>12730800</v>
      </c>
      <c r="E146" s="36">
        <f>SUM(E147:E148)</f>
        <v>43593600</v>
      </c>
      <c r="F146" s="36">
        <f>SUM(F147:F148)</f>
        <v>23351183</v>
      </c>
      <c r="G146" s="43">
        <f t="shared" si="8"/>
        <v>20242417</v>
      </c>
      <c r="H146" s="38"/>
      <c r="I146" s="37">
        <f t="shared" si="10"/>
        <v>0.53565622017910886</v>
      </c>
      <c r="J146" s="10"/>
    </row>
    <row r="147" spans="1:10" ht="13" hidden="1" x14ac:dyDescent="0.3">
      <c r="A147" s="45" t="s">
        <v>306</v>
      </c>
      <c r="B147" s="39" t="s">
        <v>307</v>
      </c>
      <c r="C147" s="40"/>
      <c r="D147" s="41">
        <v>0</v>
      </c>
      <c r="E147" s="41">
        <v>14620800</v>
      </c>
      <c r="F147" s="41">
        <v>10663003</v>
      </c>
      <c r="G147" s="43">
        <f t="shared" si="8"/>
        <v>3957797</v>
      </c>
      <c r="H147" s="40"/>
      <c r="I147" s="37">
        <f t="shared" si="10"/>
        <v>0.72930366327423946</v>
      </c>
      <c r="J147" s="10"/>
    </row>
    <row r="148" spans="1:10" ht="13" hidden="1" x14ac:dyDescent="0.3">
      <c r="A148" s="39" t="s">
        <v>187</v>
      </c>
      <c r="B148" s="39" t="s">
        <v>188</v>
      </c>
      <c r="C148" s="40"/>
      <c r="D148" s="41">
        <v>12730800</v>
      </c>
      <c r="E148" s="41">
        <v>28972800</v>
      </c>
      <c r="F148" s="41">
        <v>12688180</v>
      </c>
      <c r="G148" s="44">
        <f t="shared" si="8"/>
        <v>16284620</v>
      </c>
      <c r="H148" s="40"/>
      <c r="I148" s="42">
        <f t="shared" si="10"/>
        <v>0.43793420035343494</v>
      </c>
      <c r="J148" s="10"/>
    </row>
    <row r="149" spans="1:10" ht="13" hidden="1" x14ac:dyDescent="0.3">
      <c r="A149" s="33" t="s">
        <v>189</v>
      </c>
      <c r="B149" s="33" t="s">
        <v>190</v>
      </c>
      <c r="C149" s="38"/>
      <c r="D149" s="36">
        <v>5762354370.0799999</v>
      </c>
      <c r="E149" s="36">
        <f>+E155+E162+E167+E177+E179+E189+E150</f>
        <v>10368911944</v>
      </c>
      <c r="F149" s="36">
        <f>+F155+F162+F167+F177+F179+F189+F150</f>
        <v>8951876298</v>
      </c>
      <c r="G149" s="43">
        <f t="shared" si="8"/>
        <v>1417035646</v>
      </c>
      <c r="H149" s="38"/>
      <c r="I149" s="37">
        <f t="shared" si="10"/>
        <v>0.86333805768116567</v>
      </c>
      <c r="J149" s="10"/>
    </row>
    <row r="150" spans="1:10" ht="13" hidden="1" x14ac:dyDescent="0.3">
      <c r="A150" s="46" t="s">
        <v>310</v>
      </c>
      <c r="B150" s="33" t="s">
        <v>312</v>
      </c>
      <c r="C150" s="38"/>
      <c r="D150" s="36">
        <f>SUM(D151:D154)</f>
        <v>0</v>
      </c>
      <c r="E150" s="36">
        <f>SUM(E151:E154)</f>
        <v>933324553</v>
      </c>
      <c r="F150" s="36">
        <f t="shared" ref="F150" si="11">SUM(F151:F154)</f>
        <v>824108267</v>
      </c>
      <c r="G150" s="43">
        <f t="shared" si="8"/>
        <v>109216286</v>
      </c>
      <c r="H150" s="38"/>
      <c r="I150" s="37">
        <f t="shared" si="10"/>
        <v>0.88298144986227534</v>
      </c>
      <c r="J150" s="10"/>
    </row>
    <row r="151" spans="1:10" ht="13" hidden="1" x14ac:dyDescent="0.3">
      <c r="A151" s="45" t="s">
        <v>311</v>
      </c>
      <c r="B151" s="39" t="s">
        <v>313</v>
      </c>
      <c r="C151" s="40"/>
      <c r="D151" s="41">
        <v>0</v>
      </c>
      <c r="E151" s="41">
        <v>764555000</v>
      </c>
      <c r="F151" s="41">
        <v>747061602</v>
      </c>
      <c r="G151" s="43">
        <f t="shared" si="8"/>
        <v>17493398</v>
      </c>
      <c r="H151" s="40"/>
      <c r="I151" s="37">
        <f t="shared" si="10"/>
        <v>0.97711950350203713</v>
      </c>
      <c r="J151" s="10"/>
    </row>
    <row r="152" spans="1:10" ht="13" hidden="1" x14ac:dyDescent="0.3">
      <c r="A152" s="45" t="s">
        <v>434</v>
      </c>
      <c r="B152" s="39" t="s">
        <v>433</v>
      </c>
      <c r="C152" s="40"/>
      <c r="D152" s="41">
        <v>0</v>
      </c>
      <c r="E152" s="41">
        <v>84480553</v>
      </c>
      <c r="F152" s="41">
        <v>0</v>
      </c>
      <c r="G152" s="44">
        <f t="shared" si="8"/>
        <v>84480553</v>
      </c>
      <c r="H152" s="40"/>
      <c r="I152" s="42">
        <f t="shared" si="10"/>
        <v>0</v>
      </c>
      <c r="J152" s="10"/>
    </row>
    <row r="153" spans="1:10" ht="13" hidden="1" x14ac:dyDescent="0.3">
      <c r="A153" s="45" t="s">
        <v>435</v>
      </c>
      <c r="B153" s="39" t="s">
        <v>314</v>
      </c>
      <c r="C153" s="40"/>
      <c r="D153" s="41">
        <v>0</v>
      </c>
      <c r="E153" s="41">
        <v>10000000</v>
      </c>
      <c r="F153" s="41">
        <v>2946666</v>
      </c>
      <c r="G153" s="44">
        <f t="shared" si="8"/>
        <v>7053334</v>
      </c>
      <c r="H153" s="40"/>
      <c r="I153" s="42">
        <f t="shared" si="10"/>
        <v>0.2946666</v>
      </c>
      <c r="J153" s="10"/>
    </row>
    <row r="154" spans="1:10" ht="13" hidden="1" x14ac:dyDescent="0.3">
      <c r="A154" s="45" t="s">
        <v>315</v>
      </c>
      <c r="B154" s="39" t="s">
        <v>314</v>
      </c>
      <c r="C154" s="40"/>
      <c r="D154" s="41">
        <v>0</v>
      </c>
      <c r="E154" s="41">
        <v>74289000</v>
      </c>
      <c r="F154" s="41">
        <v>74099999</v>
      </c>
      <c r="G154" s="43">
        <f t="shared" si="8"/>
        <v>189001</v>
      </c>
      <c r="H154" s="40"/>
      <c r="I154" s="37">
        <f t="shared" si="10"/>
        <v>0.99745586829813293</v>
      </c>
      <c r="J154" s="10"/>
    </row>
    <row r="155" spans="1:10" ht="13" hidden="1" x14ac:dyDescent="0.3">
      <c r="A155" s="33" t="s">
        <v>191</v>
      </c>
      <c r="B155" s="33" t="s">
        <v>192</v>
      </c>
      <c r="C155" s="38"/>
      <c r="D155" s="36">
        <v>145581902.08000001</v>
      </c>
      <c r="E155" s="36">
        <f>SUM(E156:E161)</f>
        <v>474304902</v>
      </c>
      <c r="F155" s="36">
        <f>SUM(F156:F161)</f>
        <v>397562216</v>
      </c>
      <c r="G155" s="43">
        <f t="shared" si="8"/>
        <v>76742686</v>
      </c>
      <c r="H155" s="38"/>
      <c r="I155" s="37">
        <f t="shared" si="10"/>
        <v>0.83819967772544757</v>
      </c>
      <c r="J155" s="10"/>
    </row>
    <row r="156" spans="1:10" ht="13" hidden="1" x14ac:dyDescent="0.3">
      <c r="A156" s="39" t="s">
        <v>193</v>
      </c>
      <c r="B156" s="39" t="s">
        <v>194</v>
      </c>
      <c r="C156" s="40"/>
      <c r="D156" s="41">
        <v>0</v>
      </c>
      <c r="E156" s="41">
        <v>182252000</v>
      </c>
      <c r="F156" s="41">
        <v>182233268</v>
      </c>
      <c r="G156" s="44">
        <f t="shared" si="8"/>
        <v>18732</v>
      </c>
      <c r="H156" s="40"/>
      <c r="I156" s="42">
        <f t="shared" si="10"/>
        <v>0.99989721923490549</v>
      </c>
      <c r="J156" s="10"/>
    </row>
    <row r="157" spans="1:10" ht="13" hidden="1" x14ac:dyDescent="0.3">
      <c r="A157" s="39" t="s">
        <v>195</v>
      </c>
      <c r="B157" s="39" t="s">
        <v>196</v>
      </c>
      <c r="C157" s="40"/>
      <c r="D157" s="41">
        <v>112777408.90000001</v>
      </c>
      <c r="E157" s="41">
        <v>112777409</v>
      </c>
      <c r="F157" s="41">
        <v>88961614</v>
      </c>
      <c r="G157" s="44">
        <f t="shared" si="8"/>
        <v>23815795</v>
      </c>
      <c r="H157" s="40"/>
      <c r="I157" s="42">
        <f t="shared" si="10"/>
        <v>0.78882477252159611</v>
      </c>
      <c r="J157" s="10"/>
    </row>
    <row r="158" spans="1:10" ht="13" hidden="1" x14ac:dyDescent="0.3">
      <c r="A158" s="45" t="s">
        <v>316</v>
      </c>
      <c r="B158" s="39" t="s">
        <v>317</v>
      </c>
      <c r="C158" s="40"/>
      <c r="D158" s="41">
        <v>0</v>
      </c>
      <c r="E158" s="41">
        <v>126471000</v>
      </c>
      <c r="F158" s="41">
        <v>126367334</v>
      </c>
      <c r="G158" s="44">
        <f t="shared" si="8"/>
        <v>103666</v>
      </c>
      <c r="H158" s="40"/>
      <c r="I158" s="42">
        <f t="shared" si="10"/>
        <v>0.99918031801756924</v>
      </c>
      <c r="J158" s="10"/>
    </row>
    <row r="159" spans="1:10" ht="13" hidden="1" x14ac:dyDescent="0.3">
      <c r="A159" s="39" t="s">
        <v>197</v>
      </c>
      <c r="B159" s="39" t="s">
        <v>198</v>
      </c>
      <c r="C159" s="40"/>
      <c r="D159" s="41">
        <v>7000000</v>
      </c>
      <c r="E159" s="41">
        <v>7000000</v>
      </c>
      <c r="F159" s="41">
        <v>0</v>
      </c>
      <c r="G159" s="44">
        <f t="shared" si="8"/>
        <v>7000000</v>
      </c>
      <c r="H159" s="40"/>
      <c r="I159" s="42">
        <f t="shared" si="10"/>
        <v>0</v>
      </c>
      <c r="J159" s="10"/>
    </row>
    <row r="160" spans="1:10" ht="13" hidden="1" x14ac:dyDescent="0.3">
      <c r="A160" s="39" t="s">
        <v>199</v>
      </c>
      <c r="B160" s="39" t="s">
        <v>200</v>
      </c>
      <c r="C160" s="40"/>
      <c r="D160" s="41">
        <v>20600000</v>
      </c>
      <c r="E160" s="41">
        <v>40600000</v>
      </c>
      <c r="F160" s="41">
        <v>0</v>
      </c>
      <c r="G160" s="44">
        <f t="shared" si="8"/>
        <v>40600000</v>
      </c>
      <c r="H160" s="40"/>
      <c r="I160" s="42">
        <f t="shared" si="10"/>
        <v>0</v>
      </c>
      <c r="J160" s="10"/>
    </row>
    <row r="161" spans="1:11" ht="13" hidden="1" x14ac:dyDescent="0.3">
      <c r="A161" s="45" t="s">
        <v>318</v>
      </c>
      <c r="B161" s="39" t="s">
        <v>201</v>
      </c>
      <c r="C161" s="40"/>
      <c r="D161" s="41">
        <v>5204493.18</v>
      </c>
      <c r="E161" s="41">
        <v>5204493</v>
      </c>
      <c r="F161" s="41">
        <v>0</v>
      </c>
      <c r="G161" s="44">
        <f t="shared" ref="G161:H236" si="12">+E161-F161</f>
        <v>5204493</v>
      </c>
      <c r="H161" s="40"/>
      <c r="I161" s="42">
        <f t="shared" si="10"/>
        <v>0</v>
      </c>
      <c r="J161" s="10"/>
    </row>
    <row r="162" spans="1:11" ht="13" hidden="1" x14ac:dyDescent="0.3">
      <c r="A162" s="33" t="s">
        <v>202</v>
      </c>
      <c r="B162" s="33" t="s">
        <v>203</v>
      </c>
      <c r="C162" s="38"/>
      <c r="D162" s="36">
        <v>633495000</v>
      </c>
      <c r="E162" s="36">
        <f>SUM(E163:E166)</f>
        <v>939810000</v>
      </c>
      <c r="F162" s="36">
        <f>SUM(F163:F166)</f>
        <v>786268094</v>
      </c>
      <c r="G162" s="43">
        <f t="shared" si="12"/>
        <v>153541906</v>
      </c>
      <c r="H162" s="38"/>
      <c r="I162" s="37">
        <f t="shared" si="10"/>
        <v>0.83662452410593635</v>
      </c>
      <c r="J162" s="10"/>
    </row>
    <row r="163" spans="1:11" ht="13" hidden="1" x14ac:dyDescent="0.3">
      <c r="A163" s="39" t="s">
        <v>204</v>
      </c>
      <c r="B163" s="39" t="s">
        <v>205</v>
      </c>
      <c r="C163" s="40"/>
      <c r="D163" s="41">
        <v>50000000</v>
      </c>
      <c r="E163" s="41">
        <v>50000000</v>
      </c>
      <c r="F163" s="41">
        <v>15000000</v>
      </c>
      <c r="G163" s="44">
        <f t="shared" si="12"/>
        <v>35000000</v>
      </c>
      <c r="H163" s="40"/>
      <c r="I163" s="42">
        <f t="shared" si="10"/>
        <v>0.3</v>
      </c>
      <c r="J163" s="10"/>
    </row>
    <row r="164" spans="1:11" ht="13" hidden="1" x14ac:dyDescent="0.3">
      <c r="A164" s="39" t="s">
        <v>206</v>
      </c>
      <c r="B164" s="39" t="s">
        <v>207</v>
      </c>
      <c r="C164" s="40"/>
      <c r="D164" s="41">
        <v>583495000</v>
      </c>
      <c r="E164" s="41">
        <v>653595000</v>
      </c>
      <c r="F164" s="41">
        <v>537025428</v>
      </c>
      <c r="G164" s="44">
        <f>+E164-F164</f>
        <v>116569572</v>
      </c>
      <c r="H164" s="40"/>
      <c r="I164" s="42">
        <f t="shared" si="10"/>
        <v>0.82164861726298399</v>
      </c>
      <c r="J164" s="10"/>
    </row>
    <row r="165" spans="1:11" ht="13" hidden="1" x14ac:dyDescent="0.3">
      <c r="A165" s="45" t="s">
        <v>319</v>
      </c>
      <c r="B165" s="39" t="s">
        <v>320</v>
      </c>
      <c r="C165" s="40"/>
      <c r="D165" s="41">
        <v>0</v>
      </c>
      <c r="E165" s="41">
        <v>30000000</v>
      </c>
      <c r="F165" s="41">
        <v>29666666</v>
      </c>
      <c r="G165" s="44">
        <f>+E165-F165</f>
        <v>333334</v>
      </c>
      <c r="H165" s="40"/>
      <c r="I165" s="42">
        <f t="shared" si="10"/>
        <v>0.98888886666666664</v>
      </c>
      <c r="J165" s="10"/>
    </row>
    <row r="166" spans="1:11" ht="13" hidden="1" x14ac:dyDescent="0.3">
      <c r="A166" s="45" t="s">
        <v>321</v>
      </c>
      <c r="B166" s="39" t="s">
        <v>322</v>
      </c>
      <c r="C166" s="40"/>
      <c r="D166" s="41">
        <v>0</v>
      </c>
      <c r="E166" s="41">
        <v>206215000</v>
      </c>
      <c r="F166" s="41">
        <v>204576000</v>
      </c>
      <c r="G166" s="44">
        <f>+E166-F166</f>
        <v>1639000</v>
      </c>
      <c r="H166" s="40"/>
      <c r="I166" s="42">
        <f t="shared" si="10"/>
        <v>0.9920519845792013</v>
      </c>
      <c r="J166" s="10"/>
    </row>
    <row r="167" spans="1:11" ht="13" hidden="1" x14ac:dyDescent="0.3">
      <c r="A167" s="33" t="s">
        <v>208</v>
      </c>
      <c r="B167" s="33" t="s">
        <v>209</v>
      </c>
      <c r="C167" s="38"/>
      <c r="D167" s="36">
        <v>4870492468</v>
      </c>
      <c r="E167" s="36">
        <f>SUM(E168:E176)</f>
        <v>7800728005</v>
      </c>
      <c r="F167" s="36">
        <f>SUM(F168:F176)</f>
        <v>6932353821</v>
      </c>
      <c r="G167" s="43">
        <f t="shared" si="12"/>
        <v>868374184</v>
      </c>
      <c r="H167" s="38"/>
      <c r="I167" s="37">
        <f t="shared" si="10"/>
        <v>0.88868036631409253</v>
      </c>
      <c r="J167" s="10"/>
    </row>
    <row r="168" spans="1:11" ht="13" hidden="1" x14ac:dyDescent="0.3">
      <c r="A168" s="39" t="s">
        <v>210</v>
      </c>
      <c r="B168" s="39" t="s">
        <v>211</v>
      </c>
      <c r="C168" s="40"/>
      <c r="D168" s="41">
        <v>2658775680</v>
      </c>
      <c r="E168" s="41">
        <v>3029755680</v>
      </c>
      <c r="F168" s="41">
        <v>2947981058</v>
      </c>
      <c r="G168" s="44">
        <f t="shared" si="12"/>
        <v>81774622</v>
      </c>
      <c r="H168" s="40"/>
      <c r="I168" s="42">
        <f t="shared" si="10"/>
        <v>0.97300949956466454</v>
      </c>
      <c r="J168" s="10"/>
    </row>
    <row r="169" spans="1:11" ht="13" hidden="1" x14ac:dyDescent="0.3">
      <c r="A169" s="39" t="s">
        <v>212</v>
      </c>
      <c r="B169" s="39" t="s">
        <v>213</v>
      </c>
      <c r="C169" s="40"/>
      <c r="D169" s="41">
        <v>12360000</v>
      </c>
      <c r="E169" s="41">
        <v>12360000</v>
      </c>
      <c r="F169" s="41">
        <v>0</v>
      </c>
      <c r="G169" s="44">
        <f t="shared" si="12"/>
        <v>12360000</v>
      </c>
      <c r="H169" s="40"/>
      <c r="I169" s="42">
        <f t="shared" si="10"/>
        <v>0</v>
      </c>
      <c r="J169" s="10"/>
    </row>
    <row r="170" spans="1:11" ht="13" hidden="1" x14ac:dyDescent="0.3">
      <c r="A170" s="39" t="s">
        <v>212</v>
      </c>
      <c r="B170" s="39" t="s">
        <v>214</v>
      </c>
      <c r="C170" s="40"/>
      <c r="D170" s="41">
        <v>2172473788</v>
      </c>
      <c r="E170" s="41">
        <f>2172473788+114000000</f>
        <v>2286473788</v>
      </c>
      <c r="F170" s="41">
        <v>2282282053</v>
      </c>
      <c r="G170" s="44">
        <f t="shared" si="12"/>
        <v>4191735</v>
      </c>
      <c r="H170" s="40"/>
      <c r="I170" s="42">
        <f t="shared" si="10"/>
        <v>0.99816672510220794</v>
      </c>
      <c r="J170" s="10"/>
      <c r="K170" s="48"/>
    </row>
    <row r="171" spans="1:11" ht="13" hidden="1" x14ac:dyDescent="0.3">
      <c r="A171" s="45" t="s">
        <v>436</v>
      </c>
      <c r="B171" s="39" t="s">
        <v>324</v>
      </c>
      <c r="C171" s="40"/>
      <c r="D171" s="41">
        <v>0</v>
      </c>
      <c r="E171" s="41">
        <v>766270537</v>
      </c>
      <c r="F171" s="41">
        <v>24004000</v>
      </c>
      <c r="G171" s="44">
        <f t="shared" si="12"/>
        <v>742266537</v>
      </c>
      <c r="H171" s="40"/>
      <c r="I171" s="42">
        <f t="shared" si="10"/>
        <v>3.1325750946887838E-2</v>
      </c>
      <c r="J171" s="10"/>
      <c r="K171" s="48"/>
    </row>
    <row r="172" spans="1:11" ht="13" hidden="1" x14ac:dyDescent="0.3">
      <c r="A172" s="45" t="s">
        <v>323</v>
      </c>
      <c r="B172" s="39" t="s">
        <v>324</v>
      </c>
      <c r="C172" s="40"/>
      <c r="D172" s="41">
        <v>0</v>
      </c>
      <c r="E172" s="41">
        <v>1528350000</v>
      </c>
      <c r="F172" s="41">
        <v>1527451710</v>
      </c>
      <c r="G172" s="44">
        <f t="shared" si="12"/>
        <v>898290</v>
      </c>
      <c r="H172" s="40"/>
      <c r="I172" s="42">
        <f t="shared" si="10"/>
        <v>0.99941224850328791</v>
      </c>
      <c r="J172" s="10"/>
    </row>
    <row r="173" spans="1:11" ht="13" hidden="1" x14ac:dyDescent="0.3">
      <c r="A173" s="39" t="s">
        <v>215</v>
      </c>
      <c r="B173" s="39" t="s">
        <v>216</v>
      </c>
      <c r="C173" s="40"/>
      <c r="D173" s="41">
        <v>26883000</v>
      </c>
      <c r="E173" s="41">
        <v>0</v>
      </c>
      <c r="F173" s="41">
        <v>0</v>
      </c>
      <c r="G173" s="44">
        <f t="shared" si="12"/>
        <v>0</v>
      </c>
      <c r="H173" s="40"/>
      <c r="I173" s="42">
        <v>0</v>
      </c>
      <c r="J173" s="10"/>
    </row>
    <row r="174" spans="1:11" ht="13" hidden="1" x14ac:dyDescent="0.3">
      <c r="A174" s="39" t="s">
        <v>217</v>
      </c>
      <c r="B174" s="39" t="s">
        <v>218</v>
      </c>
      <c r="C174" s="40"/>
      <c r="D174" s="41">
        <v>21218000</v>
      </c>
      <c r="E174" s="41">
        <v>171853000</v>
      </c>
      <c r="F174" s="41">
        <v>150635000</v>
      </c>
      <c r="G174" s="44">
        <f t="shared" si="12"/>
        <v>21218000</v>
      </c>
      <c r="H174" s="40"/>
      <c r="I174" s="42">
        <f t="shared" si="10"/>
        <v>0.8765340145356787</v>
      </c>
      <c r="J174" s="10"/>
    </row>
    <row r="175" spans="1:11" ht="13" hidden="1" x14ac:dyDescent="0.3">
      <c r="A175" s="39" t="s">
        <v>219</v>
      </c>
      <c r="B175" s="39" t="s">
        <v>220</v>
      </c>
      <c r="C175" s="40"/>
      <c r="D175" s="41">
        <v>0</v>
      </c>
      <c r="E175" s="41">
        <v>0</v>
      </c>
      <c r="F175" s="41">
        <v>0</v>
      </c>
      <c r="G175" s="44">
        <f t="shared" si="12"/>
        <v>0</v>
      </c>
      <c r="H175" s="40"/>
      <c r="I175" s="42">
        <v>0</v>
      </c>
      <c r="J175" s="10"/>
    </row>
    <row r="176" spans="1:11" ht="13" hidden="1" x14ac:dyDescent="0.3">
      <c r="A176" s="39" t="s">
        <v>221</v>
      </c>
      <c r="B176" s="39" t="s">
        <v>222</v>
      </c>
      <c r="C176" s="40"/>
      <c r="D176" s="41">
        <v>5665000</v>
      </c>
      <c r="E176" s="41">
        <v>5665000</v>
      </c>
      <c r="F176" s="41">
        <v>0</v>
      </c>
      <c r="G176" s="44">
        <f t="shared" si="12"/>
        <v>5665000</v>
      </c>
      <c r="H176" s="40"/>
      <c r="I176" s="42">
        <f t="shared" si="10"/>
        <v>0</v>
      </c>
      <c r="J176" s="10"/>
    </row>
    <row r="177" spans="1:10" ht="13" hidden="1" x14ac:dyDescent="0.3">
      <c r="A177" s="33" t="s">
        <v>223</v>
      </c>
      <c r="B177" s="33" t="s">
        <v>224</v>
      </c>
      <c r="C177" s="38"/>
      <c r="D177" s="36">
        <v>0</v>
      </c>
      <c r="E177" s="36">
        <f>+E178</f>
        <v>0</v>
      </c>
      <c r="F177" s="36">
        <f>+F178</f>
        <v>0</v>
      </c>
      <c r="G177" s="43">
        <f t="shared" si="12"/>
        <v>0</v>
      </c>
      <c r="H177" s="38"/>
      <c r="I177" s="37">
        <v>0</v>
      </c>
      <c r="J177" s="10"/>
    </row>
    <row r="178" spans="1:10" ht="13" hidden="1" x14ac:dyDescent="0.3">
      <c r="A178" s="39" t="s">
        <v>225</v>
      </c>
      <c r="B178" s="39" t="s">
        <v>226</v>
      </c>
      <c r="C178" s="40"/>
      <c r="D178" s="41">
        <v>0</v>
      </c>
      <c r="E178" s="41">
        <v>0</v>
      </c>
      <c r="F178" s="41">
        <v>0</v>
      </c>
      <c r="G178" s="44">
        <f t="shared" si="12"/>
        <v>0</v>
      </c>
      <c r="H178" s="40"/>
      <c r="I178" s="42">
        <v>0</v>
      </c>
      <c r="J178" s="10"/>
    </row>
    <row r="179" spans="1:10" ht="13" hidden="1" x14ac:dyDescent="0.3">
      <c r="A179" s="33" t="s">
        <v>227</v>
      </c>
      <c r="B179" s="33" t="s">
        <v>228</v>
      </c>
      <c r="C179" s="38"/>
      <c r="D179" s="36">
        <v>97335000</v>
      </c>
      <c r="E179" s="36">
        <f>+E180+E187</f>
        <v>189542000</v>
      </c>
      <c r="F179" s="36">
        <f>+F180+F187</f>
        <v>11583900</v>
      </c>
      <c r="G179" s="43">
        <f t="shared" si="12"/>
        <v>177958100</v>
      </c>
      <c r="H179" s="38"/>
      <c r="I179" s="37">
        <f t="shared" si="10"/>
        <v>6.111521456985787E-2</v>
      </c>
      <c r="J179" s="10"/>
    </row>
    <row r="180" spans="1:10" ht="13" hidden="1" x14ac:dyDescent="0.3">
      <c r="A180" s="33" t="s">
        <v>229</v>
      </c>
      <c r="B180" s="33" t="s">
        <v>230</v>
      </c>
      <c r="C180" s="38"/>
      <c r="D180" s="36">
        <v>87035000</v>
      </c>
      <c r="E180" s="36">
        <f>SUM(E181:E186)</f>
        <v>179242000</v>
      </c>
      <c r="F180" s="36">
        <f>SUM(F181:F186)</f>
        <v>11583900</v>
      </c>
      <c r="G180" s="43">
        <f t="shared" si="12"/>
        <v>167658100</v>
      </c>
      <c r="H180" s="38"/>
      <c r="I180" s="37">
        <f t="shared" si="10"/>
        <v>6.4627152118365117E-2</v>
      </c>
      <c r="J180" s="10"/>
    </row>
    <row r="181" spans="1:10" ht="13" hidden="1" x14ac:dyDescent="0.3">
      <c r="A181" s="39" t="s">
        <v>231</v>
      </c>
      <c r="B181" s="39" t="s">
        <v>232</v>
      </c>
      <c r="C181" s="40"/>
      <c r="D181" s="41">
        <v>42230000</v>
      </c>
      <c r="E181" s="41">
        <v>42230000</v>
      </c>
      <c r="F181" s="41">
        <v>0</v>
      </c>
      <c r="G181" s="44">
        <f t="shared" si="12"/>
        <v>42230000</v>
      </c>
      <c r="H181" s="44">
        <f t="shared" si="12"/>
        <v>-42230000</v>
      </c>
      <c r="I181" s="42">
        <f t="shared" si="10"/>
        <v>0</v>
      </c>
      <c r="J181" s="10"/>
    </row>
    <row r="182" spans="1:10" ht="13" hidden="1" x14ac:dyDescent="0.3">
      <c r="A182" s="45" t="s">
        <v>325</v>
      </c>
      <c r="B182" s="39" t="s">
        <v>326</v>
      </c>
      <c r="C182" s="40"/>
      <c r="D182" s="41">
        <v>0</v>
      </c>
      <c r="E182" s="41">
        <v>7140000</v>
      </c>
      <c r="F182" s="41">
        <v>7140000</v>
      </c>
      <c r="G182" s="44">
        <f t="shared" si="12"/>
        <v>0</v>
      </c>
      <c r="H182" s="40"/>
      <c r="I182" s="42">
        <f t="shared" si="10"/>
        <v>1</v>
      </c>
      <c r="J182" s="10"/>
    </row>
    <row r="183" spans="1:10" ht="13" hidden="1" x14ac:dyDescent="0.3">
      <c r="A183" s="39" t="s">
        <v>233</v>
      </c>
      <c r="B183" s="39" t="s">
        <v>234</v>
      </c>
      <c r="C183" s="40"/>
      <c r="D183" s="41">
        <v>0</v>
      </c>
      <c r="E183" s="41">
        <v>0</v>
      </c>
      <c r="F183" s="41">
        <v>0</v>
      </c>
      <c r="G183" s="44">
        <f t="shared" si="12"/>
        <v>0</v>
      </c>
      <c r="H183" s="40"/>
      <c r="I183" s="42">
        <v>0</v>
      </c>
      <c r="J183" s="10"/>
    </row>
    <row r="184" spans="1:10" ht="13" hidden="1" x14ac:dyDescent="0.3">
      <c r="A184" s="39" t="s">
        <v>235</v>
      </c>
      <c r="B184" s="39" t="s">
        <v>236</v>
      </c>
      <c r="C184" s="40"/>
      <c r="D184" s="41">
        <v>30900000</v>
      </c>
      <c r="E184" s="41">
        <v>30900000</v>
      </c>
      <c r="F184" s="41">
        <v>4443900</v>
      </c>
      <c r="G184" s="44">
        <f t="shared" si="12"/>
        <v>26456100</v>
      </c>
      <c r="H184" s="40"/>
      <c r="I184" s="42">
        <f t="shared" si="10"/>
        <v>0.14381553398058253</v>
      </c>
      <c r="J184" s="10"/>
    </row>
    <row r="185" spans="1:10" ht="13" hidden="1" x14ac:dyDescent="0.3">
      <c r="A185" s="39" t="s">
        <v>237</v>
      </c>
      <c r="B185" s="39" t="s">
        <v>238</v>
      </c>
      <c r="C185" s="40"/>
      <c r="D185" s="41">
        <v>13905000</v>
      </c>
      <c r="E185" s="41">
        <v>90095000</v>
      </c>
      <c r="F185" s="41">
        <v>0</v>
      </c>
      <c r="G185" s="44">
        <f t="shared" si="12"/>
        <v>90095000</v>
      </c>
      <c r="H185" s="40"/>
      <c r="I185" s="42">
        <f t="shared" si="10"/>
        <v>0</v>
      </c>
      <c r="J185" s="10"/>
    </row>
    <row r="186" spans="1:10" ht="13" hidden="1" x14ac:dyDescent="0.3">
      <c r="A186" s="45" t="s">
        <v>392</v>
      </c>
      <c r="B186" s="39" t="s">
        <v>393</v>
      </c>
      <c r="C186" s="40"/>
      <c r="D186" s="41">
        <v>0</v>
      </c>
      <c r="E186" s="41">
        <v>8877000</v>
      </c>
      <c r="F186" s="41">
        <v>0</v>
      </c>
      <c r="G186" s="44">
        <f t="shared" si="12"/>
        <v>8877000</v>
      </c>
      <c r="H186" s="40"/>
      <c r="I186" s="42">
        <f t="shared" si="10"/>
        <v>0</v>
      </c>
      <c r="J186" s="10"/>
    </row>
    <row r="187" spans="1:10" ht="13" hidden="1" x14ac:dyDescent="0.3">
      <c r="A187" s="33" t="s">
        <v>239</v>
      </c>
      <c r="B187" s="33" t="s">
        <v>240</v>
      </c>
      <c r="C187" s="38"/>
      <c r="D187" s="36">
        <v>10300000</v>
      </c>
      <c r="E187" s="36">
        <f>+E188</f>
        <v>10300000</v>
      </c>
      <c r="F187" s="36">
        <f>+F188</f>
        <v>0</v>
      </c>
      <c r="G187" s="43">
        <f t="shared" si="12"/>
        <v>10300000</v>
      </c>
      <c r="H187" s="38"/>
      <c r="I187" s="37">
        <f t="shared" si="10"/>
        <v>0</v>
      </c>
      <c r="J187" s="10"/>
    </row>
    <row r="188" spans="1:10" ht="13" hidden="1" x14ac:dyDescent="0.3">
      <c r="A188" s="39" t="s">
        <v>241</v>
      </c>
      <c r="B188" s="39" t="s">
        <v>242</v>
      </c>
      <c r="C188" s="40"/>
      <c r="D188" s="41">
        <v>10300000</v>
      </c>
      <c r="E188" s="41">
        <v>10300000</v>
      </c>
      <c r="F188" s="41">
        <v>0</v>
      </c>
      <c r="G188" s="44">
        <f t="shared" si="12"/>
        <v>10300000</v>
      </c>
      <c r="H188" s="40"/>
      <c r="I188" s="42">
        <f t="shared" si="10"/>
        <v>0</v>
      </c>
      <c r="J188" s="10"/>
    </row>
    <row r="189" spans="1:10" ht="13" hidden="1" x14ac:dyDescent="0.3">
      <c r="A189" s="33" t="s">
        <v>243</v>
      </c>
      <c r="B189" s="33" t="s">
        <v>244</v>
      </c>
      <c r="C189" s="38"/>
      <c r="D189" s="36">
        <v>15450000</v>
      </c>
      <c r="E189" s="36">
        <f>+E190</f>
        <v>31202484</v>
      </c>
      <c r="F189" s="36">
        <f>+F190</f>
        <v>0</v>
      </c>
      <c r="G189" s="43">
        <f t="shared" si="12"/>
        <v>31202484</v>
      </c>
      <c r="H189" s="38"/>
      <c r="I189" s="37">
        <f t="shared" si="10"/>
        <v>0</v>
      </c>
      <c r="J189" s="10"/>
    </row>
    <row r="190" spans="1:10" ht="13" hidden="1" x14ac:dyDescent="0.3">
      <c r="A190" s="39" t="s">
        <v>245</v>
      </c>
      <c r="B190" s="39" t="s">
        <v>246</v>
      </c>
      <c r="C190" s="40"/>
      <c r="D190" s="41">
        <v>15450000</v>
      </c>
      <c r="E190" s="41">
        <v>31202484</v>
      </c>
      <c r="F190" s="41">
        <v>0</v>
      </c>
      <c r="G190" s="44">
        <f t="shared" si="12"/>
        <v>31202484</v>
      </c>
      <c r="H190" s="40"/>
      <c r="I190" s="42">
        <f t="shared" si="10"/>
        <v>0</v>
      </c>
      <c r="J190" s="10"/>
    </row>
    <row r="191" spans="1:10" ht="13" hidden="1" x14ac:dyDescent="0.3">
      <c r="A191" s="33" t="s">
        <v>247</v>
      </c>
      <c r="B191" s="33" t="s">
        <v>248</v>
      </c>
      <c r="C191" s="38"/>
      <c r="D191" s="36">
        <v>198095000</v>
      </c>
      <c r="E191" s="36">
        <f>+E198+E200+E203+E207+E192+E194</f>
        <v>364010714</v>
      </c>
      <c r="F191" s="36">
        <f>+F198+F200+F203+F207+F192+F194</f>
        <v>186412072</v>
      </c>
      <c r="G191" s="43">
        <f t="shared" si="12"/>
        <v>177598642</v>
      </c>
      <c r="H191" s="38"/>
      <c r="I191" s="37">
        <f t="shared" si="10"/>
        <v>0.51210600356120284</v>
      </c>
      <c r="J191" s="10"/>
    </row>
    <row r="192" spans="1:10" ht="13" hidden="1" x14ac:dyDescent="0.3">
      <c r="A192" s="46" t="s">
        <v>327</v>
      </c>
      <c r="B192" s="33" t="s">
        <v>328</v>
      </c>
      <c r="C192" s="38"/>
      <c r="D192" s="36">
        <v>0</v>
      </c>
      <c r="E192" s="36">
        <f>+E193</f>
        <v>51221000</v>
      </c>
      <c r="F192" s="36">
        <f>+F193</f>
        <v>33221000</v>
      </c>
      <c r="G192" s="43">
        <f t="shared" si="12"/>
        <v>18000000</v>
      </c>
      <c r="H192" s="38"/>
      <c r="I192" s="37">
        <f t="shared" si="10"/>
        <v>0.64858163643817968</v>
      </c>
      <c r="J192" s="10"/>
    </row>
    <row r="193" spans="1:10" ht="13" hidden="1" x14ac:dyDescent="0.3">
      <c r="A193" s="45" t="s">
        <v>329</v>
      </c>
      <c r="B193" s="39" t="s">
        <v>328</v>
      </c>
      <c r="C193" s="40"/>
      <c r="D193" s="41">
        <v>0</v>
      </c>
      <c r="E193" s="41">
        <v>51221000</v>
      </c>
      <c r="F193" s="41">
        <v>33221000</v>
      </c>
      <c r="G193" s="44">
        <f t="shared" si="12"/>
        <v>18000000</v>
      </c>
      <c r="H193" s="40"/>
      <c r="I193" s="42">
        <f t="shared" si="10"/>
        <v>0.64858163643817968</v>
      </c>
      <c r="J193" s="10"/>
    </row>
    <row r="194" spans="1:10" ht="13" hidden="1" x14ac:dyDescent="0.3">
      <c r="A194" s="46" t="s">
        <v>330</v>
      </c>
      <c r="B194" s="33" t="s">
        <v>331</v>
      </c>
      <c r="C194" s="38"/>
      <c r="D194" s="36">
        <v>0</v>
      </c>
      <c r="E194" s="36">
        <f>SUM(E195:E197)</f>
        <v>128694714</v>
      </c>
      <c r="F194" s="36">
        <f>SUM(F195:F197)</f>
        <v>28510240</v>
      </c>
      <c r="G194" s="43">
        <f t="shared" si="12"/>
        <v>100184474</v>
      </c>
      <c r="H194" s="38"/>
      <c r="I194" s="37">
        <f t="shared" si="10"/>
        <v>0.22153388522235654</v>
      </c>
      <c r="J194" s="10"/>
    </row>
    <row r="195" spans="1:10" ht="13" hidden="1" x14ac:dyDescent="0.3">
      <c r="A195" s="45" t="s">
        <v>332</v>
      </c>
      <c r="B195" s="39" t="s">
        <v>331</v>
      </c>
      <c r="C195" s="40"/>
      <c r="D195" s="41">
        <v>0</v>
      </c>
      <c r="E195" s="41">
        <v>102694714</v>
      </c>
      <c r="F195" s="41">
        <v>28510240</v>
      </c>
      <c r="G195" s="44">
        <f t="shared" si="12"/>
        <v>74184474</v>
      </c>
      <c r="H195" s="40"/>
      <c r="I195" s="42">
        <f t="shared" si="10"/>
        <v>0.27762129996291729</v>
      </c>
      <c r="J195" s="10"/>
    </row>
    <row r="196" spans="1:10" ht="13" hidden="1" x14ac:dyDescent="0.3">
      <c r="A196" s="45" t="s">
        <v>437</v>
      </c>
      <c r="B196" s="39" t="s">
        <v>334</v>
      </c>
      <c r="C196" s="40"/>
      <c r="D196" s="41">
        <v>0</v>
      </c>
      <c r="E196" s="41">
        <v>16000000</v>
      </c>
      <c r="F196" s="41">
        <v>0</v>
      </c>
      <c r="G196" s="44">
        <f t="shared" si="12"/>
        <v>16000000</v>
      </c>
      <c r="H196" s="40"/>
      <c r="I196" s="42">
        <f t="shared" si="10"/>
        <v>0</v>
      </c>
      <c r="J196" s="10"/>
    </row>
    <row r="197" spans="1:10" ht="13" hidden="1" x14ac:dyDescent="0.3">
      <c r="A197" s="45" t="s">
        <v>333</v>
      </c>
      <c r="B197" s="39" t="s">
        <v>334</v>
      </c>
      <c r="C197" s="40"/>
      <c r="D197" s="41">
        <v>0</v>
      </c>
      <c r="E197" s="41">
        <v>10000000</v>
      </c>
      <c r="F197" s="41">
        <v>0</v>
      </c>
      <c r="G197" s="44">
        <f t="shared" si="12"/>
        <v>10000000</v>
      </c>
      <c r="H197" s="40"/>
      <c r="I197" s="42">
        <f t="shared" si="10"/>
        <v>0</v>
      </c>
      <c r="J197" s="10"/>
    </row>
    <row r="198" spans="1:10" ht="13" hidden="1" x14ac:dyDescent="0.3">
      <c r="A198" s="33" t="s">
        <v>249</v>
      </c>
      <c r="B198" s="33" t="s">
        <v>250</v>
      </c>
      <c r="C198" s="38"/>
      <c r="D198" s="36">
        <v>38000000</v>
      </c>
      <c r="E198" s="36">
        <f>+E199</f>
        <v>25000000</v>
      </c>
      <c r="F198" s="36">
        <f>+F199</f>
        <v>25000000</v>
      </c>
      <c r="G198" s="43">
        <f t="shared" si="12"/>
        <v>0</v>
      </c>
      <c r="H198" s="38"/>
      <c r="I198" s="37">
        <f t="shared" si="10"/>
        <v>1</v>
      </c>
      <c r="J198" s="10"/>
    </row>
    <row r="199" spans="1:10" ht="13" hidden="1" x14ac:dyDescent="0.3">
      <c r="A199" s="39" t="s">
        <v>251</v>
      </c>
      <c r="B199" s="39" t="s">
        <v>252</v>
      </c>
      <c r="C199" s="40"/>
      <c r="D199" s="41">
        <v>38000000</v>
      </c>
      <c r="E199" s="41">
        <v>25000000</v>
      </c>
      <c r="F199" s="41">
        <v>25000000</v>
      </c>
      <c r="G199" s="44">
        <f t="shared" si="12"/>
        <v>0</v>
      </c>
      <c r="H199" s="40"/>
      <c r="I199" s="42">
        <f t="shared" si="10"/>
        <v>1</v>
      </c>
      <c r="J199" s="10"/>
    </row>
    <row r="200" spans="1:10" ht="13" hidden="1" x14ac:dyDescent="0.3">
      <c r="A200" s="33" t="s">
        <v>253</v>
      </c>
      <c r="B200" s="33" t="s">
        <v>254</v>
      </c>
      <c r="C200" s="38"/>
      <c r="D200" s="36">
        <v>82400000</v>
      </c>
      <c r="E200" s="36">
        <f>SUM(E201:E202)</f>
        <v>103600000</v>
      </c>
      <c r="F200" s="36">
        <f>SUM(F201:F202)</f>
        <v>67000000</v>
      </c>
      <c r="G200" s="43">
        <f t="shared" si="12"/>
        <v>36600000</v>
      </c>
      <c r="H200" s="38"/>
      <c r="I200" s="37">
        <f t="shared" si="10"/>
        <v>0.64671814671814676</v>
      </c>
      <c r="J200" s="10"/>
    </row>
    <row r="201" spans="1:10" ht="13" hidden="1" x14ac:dyDescent="0.3">
      <c r="A201" s="39" t="s">
        <v>255</v>
      </c>
      <c r="B201" s="39" t="s">
        <v>256</v>
      </c>
      <c r="C201" s="40"/>
      <c r="D201" s="41">
        <v>82400000</v>
      </c>
      <c r="E201" s="41">
        <v>82400000</v>
      </c>
      <c r="F201" s="41">
        <v>67000000</v>
      </c>
      <c r="G201" s="44">
        <f t="shared" si="12"/>
        <v>15400000</v>
      </c>
      <c r="H201" s="40"/>
      <c r="I201" s="42">
        <f t="shared" si="10"/>
        <v>0.81310679611650483</v>
      </c>
      <c r="J201" s="10"/>
    </row>
    <row r="202" spans="1:10" ht="13" hidden="1" x14ac:dyDescent="0.3">
      <c r="A202" s="45" t="s">
        <v>395</v>
      </c>
      <c r="B202" s="39" t="s">
        <v>394</v>
      </c>
      <c r="C202" s="40"/>
      <c r="D202" s="41">
        <v>0</v>
      </c>
      <c r="E202" s="41">
        <v>21200000</v>
      </c>
      <c r="F202" s="41">
        <v>0</v>
      </c>
      <c r="G202" s="44">
        <f t="shared" si="12"/>
        <v>21200000</v>
      </c>
      <c r="H202" s="40"/>
      <c r="I202" s="42">
        <f t="shared" si="10"/>
        <v>0</v>
      </c>
      <c r="J202" s="10"/>
    </row>
    <row r="203" spans="1:10" ht="13" hidden="1" x14ac:dyDescent="0.3">
      <c r="A203" s="33" t="s">
        <v>257</v>
      </c>
      <c r="B203" s="33" t="s">
        <v>258</v>
      </c>
      <c r="C203" s="38"/>
      <c r="D203" s="36">
        <v>71000000</v>
      </c>
      <c r="E203" s="36">
        <f>SUM(E204:E206)</f>
        <v>48800000</v>
      </c>
      <c r="F203" s="36">
        <f>SUM(F204:F206)</f>
        <v>32680832</v>
      </c>
      <c r="G203" s="43">
        <f t="shared" si="12"/>
        <v>16119168</v>
      </c>
      <c r="H203" s="38"/>
      <c r="I203" s="37">
        <f t="shared" si="10"/>
        <v>0.66968918032786884</v>
      </c>
      <c r="J203" s="10"/>
    </row>
    <row r="204" spans="1:10" ht="13" hidden="1" x14ac:dyDescent="0.3">
      <c r="A204" s="45" t="s">
        <v>396</v>
      </c>
      <c r="B204" s="39" t="s">
        <v>398</v>
      </c>
      <c r="C204" s="40"/>
      <c r="D204" s="41">
        <v>0</v>
      </c>
      <c r="E204" s="41">
        <v>0</v>
      </c>
      <c r="F204" s="41">
        <v>0</v>
      </c>
      <c r="G204" s="44">
        <f t="shared" si="12"/>
        <v>0</v>
      </c>
      <c r="H204" s="40"/>
      <c r="I204" s="42">
        <v>0</v>
      </c>
      <c r="J204" s="10"/>
    </row>
    <row r="205" spans="1:10" ht="13" hidden="1" x14ac:dyDescent="0.3">
      <c r="A205" s="45" t="s">
        <v>397</v>
      </c>
      <c r="B205" s="39" t="s">
        <v>399</v>
      </c>
      <c r="C205" s="40"/>
      <c r="D205" s="41">
        <v>0</v>
      </c>
      <c r="E205" s="41">
        <v>0</v>
      </c>
      <c r="F205" s="41">
        <v>0</v>
      </c>
      <c r="G205" s="44">
        <f t="shared" si="12"/>
        <v>0</v>
      </c>
      <c r="H205" s="40"/>
      <c r="I205" s="42">
        <v>0</v>
      </c>
      <c r="J205" s="10"/>
    </row>
    <row r="206" spans="1:10" ht="13" hidden="1" x14ac:dyDescent="0.3">
      <c r="A206" s="39" t="s">
        <v>259</v>
      </c>
      <c r="B206" s="39" t="s">
        <v>260</v>
      </c>
      <c r="C206" s="40"/>
      <c r="D206" s="41">
        <v>71000000</v>
      </c>
      <c r="E206" s="41">
        <v>48800000</v>
      </c>
      <c r="F206" s="41">
        <v>32680832</v>
      </c>
      <c r="G206" s="44">
        <f t="shared" si="12"/>
        <v>16119168</v>
      </c>
      <c r="H206" s="40"/>
      <c r="I206" s="42">
        <f t="shared" si="10"/>
        <v>0.66968918032786884</v>
      </c>
      <c r="J206" s="10"/>
    </row>
    <row r="207" spans="1:10" ht="13" hidden="1" x14ac:dyDescent="0.3">
      <c r="A207" s="33" t="s">
        <v>261</v>
      </c>
      <c r="B207" s="33" t="s">
        <v>262</v>
      </c>
      <c r="C207" s="38"/>
      <c r="D207" s="36">
        <v>6695000</v>
      </c>
      <c r="E207" s="36">
        <f>+E208</f>
        <v>6695000</v>
      </c>
      <c r="F207" s="36">
        <f>+F208</f>
        <v>0</v>
      </c>
      <c r="G207" s="43">
        <f t="shared" si="12"/>
        <v>6695000</v>
      </c>
      <c r="H207" s="38"/>
      <c r="I207" s="37">
        <f t="shared" si="10"/>
        <v>0</v>
      </c>
      <c r="J207" s="10"/>
    </row>
    <row r="208" spans="1:10" ht="13" hidden="1" x14ac:dyDescent="0.3">
      <c r="A208" s="39" t="s">
        <v>263</v>
      </c>
      <c r="B208" s="39" t="s">
        <v>264</v>
      </c>
      <c r="C208" s="40"/>
      <c r="D208" s="41">
        <v>6695000</v>
      </c>
      <c r="E208" s="41">
        <v>6695000</v>
      </c>
      <c r="F208" s="41">
        <v>0</v>
      </c>
      <c r="G208" s="44">
        <f t="shared" si="12"/>
        <v>6695000</v>
      </c>
      <c r="H208" s="40"/>
      <c r="I208" s="42">
        <f t="shared" si="10"/>
        <v>0</v>
      </c>
      <c r="J208" s="10"/>
    </row>
    <row r="209" spans="1:10" ht="13" hidden="1" x14ac:dyDescent="0.3">
      <c r="A209" s="33" t="s">
        <v>265</v>
      </c>
      <c r="B209" s="33" t="s">
        <v>266</v>
      </c>
      <c r="C209" s="38"/>
      <c r="D209" s="36">
        <v>365354000</v>
      </c>
      <c r="E209" s="36">
        <f>+E210</f>
        <v>352521000</v>
      </c>
      <c r="F209" s="36">
        <f>+F210</f>
        <v>60455563</v>
      </c>
      <c r="G209" s="43">
        <f t="shared" si="12"/>
        <v>292065437</v>
      </c>
      <c r="H209" s="38"/>
      <c r="I209" s="37">
        <f t="shared" si="10"/>
        <v>0.17149492654338322</v>
      </c>
      <c r="J209" s="10"/>
    </row>
    <row r="210" spans="1:10" ht="13" hidden="1" x14ac:dyDescent="0.3">
      <c r="A210" s="39" t="s">
        <v>267</v>
      </c>
      <c r="B210" s="39" t="s">
        <v>266</v>
      </c>
      <c r="C210" s="40"/>
      <c r="D210" s="41">
        <v>365354000</v>
      </c>
      <c r="E210" s="41">
        <v>352521000</v>
      </c>
      <c r="F210" s="41">
        <v>60455563</v>
      </c>
      <c r="G210" s="44">
        <f t="shared" si="12"/>
        <v>292065437</v>
      </c>
      <c r="H210" s="40"/>
      <c r="I210" s="42">
        <f t="shared" si="10"/>
        <v>0.17149492654338322</v>
      </c>
      <c r="J210" s="10"/>
    </row>
    <row r="211" spans="1:10" ht="13" hidden="1" x14ac:dyDescent="0.3">
      <c r="A211" s="46" t="s">
        <v>335</v>
      </c>
      <c r="B211" s="33" t="s">
        <v>336</v>
      </c>
      <c r="C211" s="38"/>
      <c r="D211" s="36">
        <v>0</v>
      </c>
      <c r="E211" s="36">
        <f>+E212</f>
        <v>375379200</v>
      </c>
      <c r="F211" s="36">
        <f>+F212</f>
        <v>0</v>
      </c>
      <c r="G211" s="44">
        <f t="shared" si="12"/>
        <v>375379200</v>
      </c>
      <c r="H211" s="38"/>
      <c r="I211" s="42">
        <f t="shared" si="10"/>
        <v>0</v>
      </c>
      <c r="J211" s="10"/>
    </row>
    <row r="212" spans="1:10" ht="13" hidden="1" x14ac:dyDescent="0.3">
      <c r="A212" s="45" t="s">
        <v>337</v>
      </c>
      <c r="B212" s="39" t="s">
        <v>336</v>
      </c>
      <c r="C212" s="40"/>
      <c r="D212" s="41">
        <v>0</v>
      </c>
      <c r="E212" s="41">
        <v>375379200</v>
      </c>
      <c r="F212" s="41">
        <v>0</v>
      </c>
      <c r="G212" s="44">
        <f t="shared" si="12"/>
        <v>375379200</v>
      </c>
      <c r="H212" s="40"/>
      <c r="I212" s="42">
        <f t="shared" si="10"/>
        <v>0</v>
      </c>
      <c r="J212" s="10"/>
    </row>
    <row r="213" spans="1:10" ht="13" x14ac:dyDescent="0.3">
      <c r="A213" s="33" t="s">
        <v>268</v>
      </c>
      <c r="B213" s="33" t="s">
        <v>285</v>
      </c>
      <c r="C213" s="38"/>
      <c r="D213" s="36">
        <v>233962500</v>
      </c>
      <c r="E213" s="36">
        <f>+E214</f>
        <v>233962500</v>
      </c>
      <c r="F213" s="36">
        <f>+F214</f>
        <v>0</v>
      </c>
      <c r="G213" s="43">
        <f t="shared" si="12"/>
        <v>233962500</v>
      </c>
      <c r="H213" s="38"/>
      <c r="I213" s="37">
        <f t="shared" si="10"/>
        <v>0</v>
      </c>
      <c r="J213" s="10"/>
    </row>
    <row r="214" spans="1:10" ht="13" x14ac:dyDescent="0.3">
      <c r="A214" s="33" t="s">
        <v>269</v>
      </c>
      <c r="B214" s="33" t="s">
        <v>285</v>
      </c>
      <c r="C214" s="38"/>
      <c r="D214" s="36">
        <v>233962500</v>
      </c>
      <c r="E214" s="36">
        <f>+E215+E226</f>
        <v>233962500</v>
      </c>
      <c r="F214" s="36">
        <f>+F215+F226</f>
        <v>0</v>
      </c>
      <c r="G214" s="43">
        <f t="shared" si="12"/>
        <v>233962500</v>
      </c>
      <c r="H214" s="38"/>
      <c r="I214" s="37">
        <f t="shared" ref="I214:I236" si="13">+F214/E214</f>
        <v>0</v>
      </c>
      <c r="J214" s="10"/>
    </row>
    <row r="215" spans="1:10" ht="13" hidden="1" x14ac:dyDescent="0.3">
      <c r="A215" s="33" t="s">
        <v>270</v>
      </c>
      <c r="B215" s="33" t="s">
        <v>61</v>
      </c>
      <c r="C215" s="38"/>
      <c r="D215" s="36">
        <v>148362500</v>
      </c>
      <c r="E215" s="36">
        <f>SUM(E216:E225)</f>
        <v>148362500</v>
      </c>
      <c r="F215" s="36">
        <f>SUM(F216:F225)</f>
        <v>0</v>
      </c>
      <c r="G215" s="43">
        <f t="shared" si="12"/>
        <v>148362500</v>
      </c>
      <c r="H215" s="38"/>
      <c r="I215" s="37">
        <f t="shared" si="13"/>
        <v>0</v>
      </c>
      <c r="J215" s="10"/>
    </row>
    <row r="216" spans="1:10" ht="13" hidden="1" x14ac:dyDescent="0.3">
      <c r="A216" s="39" t="s">
        <v>271</v>
      </c>
      <c r="B216" s="39" t="s">
        <v>67</v>
      </c>
      <c r="C216" s="40"/>
      <c r="D216" s="41">
        <v>30000000</v>
      </c>
      <c r="E216" s="41">
        <v>30000000</v>
      </c>
      <c r="F216" s="41">
        <v>0</v>
      </c>
      <c r="G216" s="44">
        <f t="shared" si="12"/>
        <v>30000000</v>
      </c>
      <c r="H216" s="40"/>
      <c r="I216" s="42">
        <f t="shared" si="13"/>
        <v>0</v>
      </c>
      <c r="J216" s="10"/>
    </row>
    <row r="217" spans="1:10" ht="13" hidden="1" x14ac:dyDescent="0.3">
      <c r="A217" s="39" t="s">
        <v>272</v>
      </c>
      <c r="B217" s="39" t="s">
        <v>85</v>
      </c>
      <c r="C217" s="40"/>
      <c r="D217" s="41">
        <v>10500000</v>
      </c>
      <c r="E217" s="41">
        <v>10500000</v>
      </c>
      <c r="F217" s="41">
        <v>0</v>
      </c>
      <c r="G217" s="44">
        <f t="shared" si="12"/>
        <v>10500000</v>
      </c>
      <c r="H217" s="40"/>
      <c r="I217" s="42">
        <f t="shared" si="13"/>
        <v>0</v>
      </c>
      <c r="J217" s="10"/>
    </row>
    <row r="218" spans="1:10" ht="13" hidden="1" x14ac:dyDescent="0.3">
      <c r="A218" s="39" t="s">
        <v>273</v>
      </c>
      <c r="B218" s="39" t="s">
        <v>286</v>
      </c>
      <c r="C218" s="40"/>
      <c r="D218" s="41">
        <v>80000000</v>
      </c>
      <c r="E218" s="41">
        <v>80000000</v>
      </c>
      <c r="F218" s="41">
        <v>0</v>
      </c>
      <c r="G218" s="44">
        <f t="shared" si="12"/>
        <v>80000000</v>
      </c>
      <c r="H218" s="40"/>
      <c r="I218" s="42">
        <f t="shared" si="13"/>
        <v>0</v>
      </c>
      <c r="J218" s="10"/>
    </row>
    <row r="219" spans="1:10" ht="13" hidden="1" x14ac:dyDescent="0.3">
      <c r="A219" s="39" t="s">
        <v>274</v>
      </c>
      <c r="B219" s="39" t="s">
        <v>93</v>
      </c>
      <c r="C219" s="40"/>
      <c r="D219" s="41">
        <v>1000000</v>
      </c>
      <c r="E219" s="41">
        <v>1000000</v>
      </c>
      <c r="F219" s="41">
        <v>0</v>
      </c>
      <c r="G219" s="44">
        <f t="shared" si="12"/>
        <v>1000000</v>
      </c>
      <c r="H219" s="40"/>
      <c r="I219" s="42">
        <f t="shared" si="13"/>
        <v>0</v>
      </c>
      <c r="J219" s="10"/>
    </row>
    <row r="220" spans="1:10" ht="13" hidden="1" x14ac:dyDescent="0.3">
      <c r="A220" s="39" t="s">
        <v>275</v>
      </c>
      <c r="B220" s="39" t="s">
        <v>101</v>
      </c>
      <c r="C220" s="40"/>
      <c r="D220" s="41">
        <v>3500000</v>
      </c>
      <c r="E220" s="41">
        <v>3500000</v>
      </c>
      <c r="F220" s="41">
        <v>0</v>
      </c>
      <c r="G220" s="44">
        <f t="shared" si="12"/>
        <v>3500000</v>
      </c>
      <c r="H220" s="40"/>
      <c r="I220" s="42">
        <f t="shared" si="13"/>
        <v>0</v>
      </c>
      <c r="J220" s="10"/>
    </row>
    <row r="221" spans="1:10" ht="13" hidden="1" x14ac:dyDescent="0.3">
      <c r="A221" s="39" t="s">
        <v>276</v>
      </c>
      <c r="B221" s="39" t="s">
        <v>287</v>
      </c>
      <c r="C221" s="40"/>
      <c r="D221" s="41">
        <v>2500000</v>
      </c>
      <c r="E221" s="41">
        <v>2500000</v>
      </c>
      <c r="F221" s="41">
        <v>0</v>
      </c>
      <c r="G221" s="44">
        <f t="shared" si="12"/>
        <v>2500000</v>
      </c>
      <c r="H221" s="40"/>
      <c r="I221" s="42">
        <f t="shared" si="13"/>
        <v>0</v>
      </c>
      <c r="J221" s="10"/>
    </row>
    <row r="222" spans="1:10" ht="13" hidden="1" x14ac:dyDescent="0.3">
      <c r="A222" s="39" t="s">
        <v>277</v>
      </c>
      <c r="B222" s="39" t="s">
        <v>117</v>
      </c>
      <c r="C222" s="40"/>
      <c r="D222" s="41">
        <v>3000000</v>
      </c>
      <c r="E222" s="41">
        <v>3000000</v>
      </c>
      <c r="F222" s="41">
        <v>0</v>
      </c>
      <c r="G222" s="44">
        <f t="shared" si="12"/>
        <v>3000000</v>
      </c>
      <c r="H222" s="40"/>
      <c r="I222" s="42">
        <v>0</v>
      </c>
      <c r="J222" s="10"/>
    </row>
    <row r="223" spans="1:10" ht="13" hidden="1" x14ac:dyDescent="0.3">
      <c r="A223" s="39" t="s">
        <v>278</v>
      </c>
      <c r="B223" s="39" t="s">
        <v>120</v>
      </c>
      <c r="C223" s="40"/>
      <c r="D223" s="41">
        <v>6000000</v>
      </c>
      <c r="E223" s="41">
        <v>6000000</v>
      </c>
      <c r="F223" s="41">
        <v>0</v>
      </c>
      <c r="G223" s="44">
        <f t="shared" si="12"/>
        <v>6000000</v>
      </c>
      <c r="H223" s="40"/>
      <c r="I223" s="42">
        <f t="shared" si="13"/>
        <v>0</v>
      </c>
      <c r="J223" s="10"/>
    </row>
    <row r="224" spans="1:10" ht="13" hidden="1" x14ac:dyDescent="0.3">
      <c r="A224" s="39" t="s">
        <v>279</v>
      </c>
      <c r="B224" s="39" t="s">
        <v>136</v>
      </c>
      <c r="C224" s="40"/>
      <c r="D224" s="41">
        <v>7000000</v>
      </c>
      <c r="E224" s="41">
        <v>7000000</v>
      </c>
      <c r="F224" s="41">
        <v>0</v>
      </c>
      <c r="G224" s="44">
        <f t="shared" si="12"/>
        <v>7000000</v>
      </c>
      <c r="H224" s="40"/>
      <c r="I224" s="42">
        <f t="shared" si="13"/>
        <v>0</v>
      </c>
      <c r="J224" s="10"/>
    </row>
    <row r="225" spans="1:10" ht="13" hidden="1" x14ac:dyDescent="0.3">
      <c r="A225" s="39" t="s">
        <v>280</v>
      </c>
      <c r="B225" s="39" t="s">
        <v>160</v>
      </c>
      <c r="C225" s="40"/>
      <c r="D225" s="41">
        <v>4862500</v>
      </c>
      <c r="E225" s="41">
        <v>4862500</v>
      </c>
      <c r="F225" s="41">
        <v>0</v>
      </c>
      <c r="G225" s="44">
        <f t="shared" si="12"/>
        <v>4862500</v>
      </c>
      <c r="H225" s="40"/>
      <c r="I225" s="42">
        <f t="shared" si="13"/>
        <v>0</v>
      </c>
      <c r="J225" s="10"/>
    </row>
    <row r="226" spans="1:10" ht="13" hidden="1" x14ac:dyDescent="0.3">
      <c r="A226" s="33" t="s">
        <v>281</v>
      </c>
      <c r="B226" s="33" t="s">
        <v>138</v>
      </c>
      <c r="C226" s="38"/>
      <c r="D226" s="36">
        <v>85600000</v>
      </c>
      <c r="E226" s="36">
        <f>SUM(E227:E229)</f>
        <v>85600000</v>
      </c>
      <c r="F226" s="36">
        <f>SUM(F227:F229)</f>
        <v>0</v>
      </c>
      <c r="G226" s="43">
        <f t="shared" si="12"/>
        <v>85600000</v>
      </c>
      <c r="H226" s="38"/>
      <c r="I226" s="37">
        <f t="shared" si="13"/>
        <v>0</v>
      </c>
      <c r="J226" s="10"/>
    </row>
    <row r="227" spans="1:10" ht="13" hidden="1" x14ac:dyDescent="0.3">
      <c r="A227" s="39" t="s">
        <v>282</v>
      </c>
      <c r="B227" s="39" t="s">
        <v>226</v>
      </c>
      <c r="C227" s="40"/>
      <c r="D227" s="41">
        <v>76600000</v>
      </c>
      <c r="E227" s="41">
        <v>76600000</v>
      </c>
      <c r="F227" s="41">
        <v>0</v>
      </c>
      <c r="G227" s="44">
        <f t="shared" si="12"/>
        <v>76600000</v>
      </c>
      <c r="H227" s="40"/>
      <c r="I227" s="42">
        <f t="shared" si="13"/>
        <v>0</v>
      </c>
      <c r="J227" s="10"/>
    </row>
    <row r="228" spans="1:10" ht="13" hidden="1" x14ac:dyDescent="0.3">
      <c r="A228" s="39" t="s">
        <v>283</v>
      </c>
      <c r="B228" s="39" t="s">
        <v>236</v>
      </c>
      <c r="C228" s="40"/>
      <c r="D228" s="41">
        <v>4000000</v>
      </c>
      <c r="E228" s="41">
        <v>4000000</v>
      </c>
      <c r="F228" s="41">
        <v>0</v>
      </c>
      <c r="G228" s="44">
        <f t="shared" si="12"/>
        <v>4000000</v>
      </c>
      <c r="H228" s="40"/>
      <c r="I228" s="42">
        <f t="shared" si="13"/>
        <v>0</v>
      </c>
      <c r="J228" s="10"/>
    </row>
    <row r="229" spans="1:10" ht="13" hidden="1" x14ac:dyDescent="0.3">
      <c r="A229" s="39" t="s">
        <v>284</v>
      </c>
      <c r="B229" s="39" t="s">
        <v>238</v>
      </c>
      <c r="C229" s="40"/>
      <c r="D229" s="41">
        <v>5000000</v>
      </c>
      <c r="E229" s="41">
        <v>5000000</v>
      </c>
      <c r="F229" s="41">
        <v>0</v>
      </c>
      <c r="G229" s="44">
        <f t="shared" si="12"/>
        <v>5000000</v>
      </c>
      <c r="H229" s="40"/>
      <c r="I229" s="42">
        <f t="shared" si="13"/>
        <v>0</v>
      </c>
      <c r="J229" s="10"/>
    </row>
    <row r="230" spans="1:10" ht="13" x14ac:dyDescent="0.3">
      <c r="A230" s="33">
        <v>24</v>
      </c>
      <c r="B230" s="33" t="s">
        <v>288</v>
      </c>
      <c r="C230" s="38"/>
      <c r="D230" s="36">
        <v>3794674185</v>
      </c>
      <c r="E230" s="36">
        <f>+E231+E235</f>
        <v>35139891076</v>
      </c>
      <c r="F230" s="36">
        <f>+F231+F235</f>
        <v>9893090495</v>
      </c>
      <c r="G230" s="43">
        <f t="shared" si="12"/>
        <v>25246800581</v>
      </c>
      <c r="H230" s="38"/>
      <c r="I230" s="37">
        <f t="shared" si="13"/>
        <v>0.28153446672909088</v>
      </c>
      <c r="J230" s="10"/>
    </row>
    <row r="231" spans="1:10" ht="13" x14ac:dyDescent="0.3">
      <c r="A231" s="33">
        <v>2402</v>
      </c>
      <c r="B231" s="33" t="s">
        <v>27</v>
      </c>
      <c r="C231" s="38"/>
      <c r="D231" s="36">
        <v>3794674185</v>
      </c>
      <c r="E231" s="36">
        <f t="shared" ref="E231:F233" si="14">+E232</f>
        <v>8092400765</v>
      </c>
      <c r="F231" s="36">
        <f t="shared" si="14"/>
        <v>1764797484</v>
      </c>
      <c r="G231" s="43">
        <f t="shared" si="12"/>
        <v>6327603281</v>
      </c>
      <c r="H231" s="38"/>
      <c r="I231" s="37">
        <f t="shared" si="13"/>
        <v>0.21808083104742279</v>
      </c>
      <c r="J231" s="10"/>
    </row>
    <row r="232" spans="1:10" ht="13" x14ac:dyDescent="0.3">
      <c r="A232" s="33">
        <v>240201</v>
      </c>
      <c r="B232" s="33" t="s">
        <v>29</v>
      </c>
      <c r="C232" s="38"/>
      <c r="D232" s="36">
        <v>1964973052</v>
      </c>
      <c r="E232" s="36">
        <v>8092400765</v>
      </c>
      <c r="F232" s="36">
        <v>1764797484</v>
      </c>
      <c r="G232" s="43">
        <f t="shared" si="12"/>
        <v>6327603281</v>
      </c>
      <c r="H232" s="38"/>
      <c r="I232" s="37">
        <f t="shared" si="13"/>
        <v>0.21808083104742279</v>
      </c>
      <c r="J232" s="10"/>
    </row>
    <row r="233" spans="1:10" ht="13" hidden="1" x14ac:dyDescent="0.3">
      <c r="A233" s="33">
        <v>24020101</v>
      </c>
      <c r="B233" s="33" t="s">
        <v>31</v>
      </c>
      <c r="C233" s="38"/>
      <c r="D233" s="36">
        <v>1964973052</v>
      </c>
      <c r="E233" s="36">
        <f t="shared" si="14"/>
        <v>7542743845</v>
      </c>
      <c r="F233" s="36">
        <f t="shared" si="14"/>
        <v>1214977682</v>
      </c>
      <c r="G233" s="43">
        <f t="shared" si="12"/>
        <v>6327766163</v>
      </c>
      <c r="H233" s="38"/>
      <c r="I233" s="37">
        <f t="shared" si="13"/>
        <v>0.16107900612393128</v>
      </c>
      <c r="J233" s="10"/>
    </row>
    <row r="234" spans="1:10" ht="13" hidden="1" x14ac:dyDescent="0.3">
      <c r="A234" s="39">
        <v>2402010101</v>
      </c>
      <c r="B234" s="39" t="s">
        <v>33</v>
      </c>
      <c r="C234" s="40"/>
      <c r="D234" s="41">
        <v>1964973052</v>
      </c>
      <c r="E234" s="41">
        <v>7542743845</v>
      </c>
      <c r="F234" s="41">
        <v>1214977682</v>
      </c>
      <c r="G234" s="44">
        <f t="shared" si="12"/>
        <v>6327766163</v>
      </c>
      <c r="H234" s="40"/>
      <c r="I234" s="42">
        <f t="shared" si="13"/>
        <v>0.16107900612393128</v>
      </c>
      <c r="J234" s="10"/>
    </row>
    <row r="235" spans="1:10" ht="13" x14ac:dyDescent="0.3">
      <c r="A235" s="33">
        <v>240202</v>
      </c>
      <c r="B235" s="33" t="s">
        <v>59</v>
      </c>
      <c r="C235" s="38"/>
      <c r="D235" s="36">
        <v>1829701133</v>
      </c>
      <c r="E235" s="36">
        <v>27047490311</v>
      </c>
      <c r="F235" s="36">
        <v>8128293011</v>
      </c>
      <c r="G235" s="43">
        <f t="shared" si="12"/>
        <v>18919197300</v>
      </c>
      <c r="H235" s="38"/>
      <c r="I235" s="37">
        <f t="shared" si="13"/>
        <v>0.30051930576694902</v>
      </c>
      <c r="J235" s="10"/>
    </row>
    <row r="236" spans="1:10" ht="13" hidden="1" x14ac:dyDescent="0.3">
      <c r="A236" s="39">
        <v>24020202</v>
      </c>
      <c r="B236" s="39" t="s">
        <v>138</v>
      </c>
      <c r="C236" s="40"/>
      <c r="D236" s="41">
        <v>1829701133</v>
      </c>
      <c r="E236" s="41">
        <v>22400707278</v>
      </c>
      <c r="F236" s="41">
        <v>6238778190</v>
      </c>
      <c r="G236" s="44">
        <f t="shared" si="12"/>
        <v>16161929088</v>
      </c>
      <c r="H236" s="40"/>
      <c r="I236" s="42">
        <f t="shared" si="13"/>
        <v>0.27850808961408008</v>
      </c>
      <c r="J236" s="10"/>
    </row>
    <row r="237" spans="1:10" ht="10.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0"/>
    </row>
    <row r="238" spans="1:10" ht="12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0"/>
    </row>
    <row r="239" spans="1:10" ht="12.75" customHeight="1" x14ac:dyDescent="0.25">
      <c r="A239" s="11" t="s">
        <v>21</v>
      </c>
      <c r="B239" s="12" t="s">
        <v>22</v>
      </c>
      <c r="C239" s="13"/>
      <c r="D239" s="11"/>
      <c r="E239" s="11"/>
      <c r="F239" s="11"/>
      <c r="G239" s="11"/>
      <c r="H239" s="11"/>
      <c r="I239" s="11"/>
      <c r="J239" s="10"/>
    </row>
    <row r="240" spans="1:10" ht="40.5" customHeight="1" x14ac:dyDescent="0.25">
      <c r="A240" s="11"/>
      <c r="B240" s="14" t="s">
        <v>23</v>
      </c>
      <c r="C240" s="13"/>
      <c r="D240" s="11"/>
      <c r="E240" s="11"/>
      <c r="F240" s="11"/>
      <c r="G240" s="11"/>
      <c r="H240" s="11"/>
      <c r="I240" s="11"/>
      <c r="J240" s="10"/>
    </row>
    <row r="241" spans="1:10" ht="12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0"/>
    </row>
    <row r="242" spans="1:10" ht="39" customHeight="1" x14ac:dyDescent="0.25">
      <c r="A242" s="55" t="s">
        <v>24</v>
      </c>
      <c r="B242" s="56"/>
      <c r="C242" s="56"/>
      <c r="D242" s="56"/>
      <c r="E242" s="56"/>
      <c r="F242" s="56"/>
      <c r="G242" s="56"/>
      <c r="H242" s="56"/>
      <c r="I242" s="56"/>
      <c r="J242" s="10"/>
    </row>
    <row r="243" spans="1:10" ht="12.75" customHeight="1" x14ac:dyDescent="0.25">
      <c r="J243" s="10"/>
    </row>
    <row r="244" spans="1:10" ht="12.75" customHeight="1" x14ac:dyDescent="0.25">
      <c r="J244" s="10"/>
    </row>
    <row r="245" spans="1:10" ht="12.75" customHeight="1" x14ac:dyDescent="0.25">
      <c r="J245" s="10"/>
    </row>
    <row r="246" spans="1:10" ht="12.75" customHeight="1" x14ac:dyDescent="0.25">
      <c r="J246" s="10"/>
    </row>
    <row r="247" spans="1:10" ht="12.75" customHeight="1" x14ac:dyDescent="0.25">
      <c r="J247" s="10"/>
    </row>
    <row r="248" spans="1:10" ht="12.75" customHeight="1" x14ac:dyDescent="0.25">
      <c r="J248" s="10"/>
    </row>
    <row r="249" spans="1:10" ht="12.75" customHeight="1" x14ac:dyDescent="0.25">
      <c r="J249" s="10"/>
    </row>
    <row r="250" spans="1:10" ht="12.75" customHeight="1" x14ac:dyDescent="0.25">
      <c r="J250" s="10"/>
    </row>
    <row r="251" spans="1:10" ht="12.75" customHeight="1" x14ac:dyDescent="0.25">
      <c r="J251" s="10"/>
    </row>
    <row r="252" spans="1:10" ht="12.75" customHeight="1" x14ac:dyDescent="0.25">
      <c r="J252" s="10"/>
    </row>
    <row r="253" spans="1:10" ht="12.75" customHeight="1" x14ac:dyDescent="0.25">
      <c r="J253" s="10"/>
    </row>
    <row r="254" spans="1:10" ht="12.75" customHeight="1" x14ac:dyDescent="0.25">
      <c r="J254" s="10"/>
    </row>
    <row r="255" spans="1:10" ht="12.75" customHeight="1" x14ac:dyDescent="0.25">
      <c r="J255" s="10"/>
    </row>
    <row r="256" spans="1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</sheetData>
  <mergeCells count="10">
    <mergeCell ref="A8:A9"/>
    <mergeCell ref="B8:C9"/>
    <mergeCell ref="G8:H9"/>
    <mergeCell ref="A242:I242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2"/>
  <sheetViews>
    <sheetView tabSelected="1" workbookViewId="0">
      <selection activeCell="G13" sqref="G13"/>
    </sheetView>
  </sheetViews>
  <sheetFormatPr baseColWidth="10" defaultColWidth="14.453125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438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+E11+E230+E247</f>
        <v>60661687722</v>
      </c>
      <c r="F10" s="36">
        <f>+F11+F230+F247</f>
        <v>23483864841</v>
      </c>
      <c r="G10" s="36">
        <f>+E10-F10</f>
        <v>37177822881</v>
      </c>
      <c r="H10" s="35"/>
      <c r="I10" s="37">
        <f>+F10/E10</f>
        <v>0.38712844503472615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18219928463</v>
      </c>
      <c r="F11" s="36">
        <f>+F12+F29</f>
        <v>13223876780</v>
      </c>
      <c r="G11" s="36">
        <f t="shared" ref="G11:G28" si="0">+E11-F11</f>
        <v>4996051683</v>
      </c>
      <c r="H11" s="38"/>
      <c r="I11" s="37">
        <f t="shared" ref="I11:I110" si="1">+F11/E11</f>
        <v>0.72579191553107913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98111592</v>
      </c>
      <c r="F12" s="36">
        <f>+F13</f>
        <v>13685384</v>
      </c>
      <c r="G12" s="36">
        <f t="shared" si="0"/>
        <v>84426208</v>
      </c>
      <c r="H12" s="38"/>
      <c r="I12" s="37">
        <f t="shared" si="1"/>
        <v>0.13948794144528814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98111592</v>
      </c>
      <c r="F13" s="36">
        <f>+F14+F15+F19</f>
        <v>13685384</v>
      </c>
      <c r="G13" s="36">
        <f t="shared" si="0"/>
        <v>84426208</v>
      </c>
      <c r="H13" s="38"/>
      <c r="I13" s="37">
        <f t="shared" si="1"/>
        <v>0.13948794144528814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0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0" ht="13" x14ac:dyDescent="0.3">
      <c r="A18" s="39" t="s">
        <v>40</v>
      </c>
      <c r="B18" s="39" t="s">
        <v>41</v>
      </c>
      <c r="C18" s="40"/>
      <c r="D18" s="41">
        <v>10918000</v>
      </c>
      <c r="E18" s="49">
        <v>0</v>
      </c>
      <c r="F18" s="41">
        <v>0</v>
      </c>
      <c r="G18" s="41">
        <f t="shared" si="0"/>
        <v>0</v>
      </c>
      <c r="H18" s="40"/>
      <c r="I18" s="42">
        <v>0</v>
      </c>
      <c r="J18" s="10"/>
    </row>
    <row r="19" spans="1:10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98111592</v>
      </c>
      <c r="F19" s="36">
        <f>+F20+F23+F27+F25</f>
        <v>13685384</v>
      </c>
      <c r="G19" s="36">
        <f>+E19-F19</f>
        <v>84426208</v>
      </c>
      <c r="H19" s="38"/>
      <c r="I19" s="37">
        <f t="shared" si="1"/>
        <v>0.13948794144528814</v>
      </c>
      <c r="J19" s="10"/>
    </row>
    <row r="20" spans="1:10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44040092</v>
      </c>
      <c r="F20" s="36">
        <f>SUM(F21:F22)</f>
        <v>6000000</v>
      </c>
      <c r="G20" s="36">
        <f>+E20-F20</f>
        <v>38040092</v>
      </c>
      <c r="H20" s="38"/>
      <c r="I20" s="37">
        <f t="shared" si="1"/>
        <v>0.13623949741067753</v>
      </c>
      <c r="J20" s="10"/>
    </row>
    <row r="21" spans="1:10" ht="13" x14ac:dyDescent="0.3">
      <c r="A21" s="45" t="s">
        <v>415</v>
      </c>
      <c r="B21" s="39" t="s">
        <v>416</v>
      </c>
      <c r="C21" s="40"/>
      <c r="D21" s="41">
        <v>0</v>
      </c>
      <c r="E21" s="49">
        <v>6000000</v>
      </c>
      <c r="F21" s="41">
        <v>6000000</v>
      </c>
      <c r="G21" s="41">
        <f t="shared" si="0"/>
        <v>0</v>
      </c>
      <c r="H21" s="40"/>
      <c r="I21" s="42">
        <v>0</v>
      </c>
      <c r="J21" s="10"/>
    </row>
    <row r="22" spans="1:10" ht="13" x14ac:dyDescent="0.3">
      <c r="A22" s="39" t="s">
        <v>48</v>
      </c>
      <c r="B22" s="39" t="s">
        <v>49</v>
      </c>
      <c r="C22" s="40"/>
      <c r="D22" s="41">
        <v>10300000</v>
      </c>
      <c r="E22" s="49">
        <v>38040092</v>
      </c>
      <c r="F22" s="41">
        <v>0</v>
      </c>
      <c r="G22" s="41">
        <f t="shared" si="0"/>
        <v>38040092</v>
      </c>
      <c r="H22" s="40"/>
      <c r="I22" s="42">
        <f t="shared" si="1"/>
        <v>0</v>
      </c>
      <c r="J22" s="10"/>
    </row>
    <row r="23" spans="1:10" ht="13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7685384</v>
      </c>
      <c r="G25" s="36">
        <f t="shared" si="4"/>
        <v>78616</v>
      </c>
      <c r="H25" s="40"/>
      <c r="I25" s="37">
        <f t="shared" ref="I25:I26" si="5">+F25/E25</f>
        <v>0.98987429160226692</v>
      </c>
      <c r="J25" s="10"/>
    </row>
    <row r="26" spans="1:10" ht="13" x14ac:dyDescent="0.3">
      <c r="A26" s="45" t="s">
        <v>401</v>
      </c>
      <c r="B26" s="39" t="s">
        <v>402</v>
      </c>
      <c r="C26" s="40"/>
      <c r="D26" s="41">
        <v>0</v>
      </c>
      <c r="E26" s="41">
        <v>7764000</v>
      </c>
      <c r="F26" s="41">
        <v>7685384</v>
      </c>
      <c r="G26" s="41">
        <f t="shared" si="0"/>
        <v>78616</v>
      </c>
      <c r="H26" s="40"/>
      <c r="I26" s="42">
        <f t="shared" si="5"/>
        <v>0.98987429160226692</v>
      </c>
      <c r="J26" s="10"/>
    </row>
    <row r="27" spans="1:10" ht="13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0" ht="13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+E30+E110</f>
        <v>18121816871</v>
      </c>
      <c r="F29" s="36">
        <f>+F30+F110</f>
        <v>13210191396</v>
      </c>
      <c r="G29" s="43">
        <f t="shared" ref="G29:G114" si="6">+E29-F29</f>
        <v>4911625475</v>
      </c>
      <c r="H29" s="38"/>
      <c r="I29" s="37">
        <f t="shared" si="1"/>
        <v>0.72896616768818689</v>
      </c>
      <c r="J29" s="10"/>
    </row>
    <row r="30" spans="1:10" ht="13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+E31+E34+E42+E80</f>
        <v>1453614596</v>
      </c>
      <c r="F30" s="36">
        <f>+F31+F34+F42+F80</f>
        <v>319610209</v>
      </c>
      <c r="G30" s="43">
        <f t="shared" si="6"/>
        <v>1134004387</v>
      </c>
      <c r="H30" s="38"/>
      <c r="I30" s="37">
        <f t="shared" si="1"/>
        <v>0.21987272959386273</v>
      </c>
      <c r="J30" s="10"/>
    </row>
    <row r="31" spans="1:10" ht="13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6"/>
        <v>6929</v>
      </c>
      <c r="H31" s="38"/>
      <c r="I31" s="37">
        <v>0</v>
      </c>
      <c r="J31" s="10"/>
    </row>
    <row r="32" spans="1:10" ht="13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6"/>
        <v>6929</v>
      </c>
      <c r="H32" s="38"/>
      <c r="I32" s="37">
        <v>0</v>
      </c>
      <c r="J32" s="10"/>
    </row>
    <row r="33" spans="1:12" ht="13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6"/>
        <v>6929</v>
      </c>
      <c r="H33" s="40"/>
      <c r="I33" s="42">
        <v>0</v>
      </c>
      <c r="J33" s="10"/>
    </row>
    <row r="34" spans="1:12" ht="13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189751760</v>
      </c>
      <c r="F34" s="36">
        <f t="shared" ref="F34" si="7">+F39+F35</f>
        <v>4350000</v>
      </c>
      <c r="G34" s="36">
        <f>+G39+G35</f>
        <v>185401760</v>
      </c>
      <c r="H34" s="38"/>
      <c r="I34" s="37">
        <f>+F34/E34</f>
        <v>2.2924688550978393E-2</v>
      </c>
      <c r="J34" s="10"/>
    </row>
    <row r="35" spans="1:12" ht="13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3790000</v>
      </c>
      <c r="F35" s="36">
        <f t="shared" ref="F35:G35" si="8">SUM(F36:F38)</f>
        <v>3790000</v>
      </c>
      <c r="G35" s="36">
        <f t="shared" si="8"/>
        <v>0</v>
      </c>
      <c r="H35" s="38"/>
      <c r="I35" s="37">
        <f t="shared" si="1"/>
        <v>1</v>
      </c>
      <c r="J35" s="10"/>
    </row>
    <row r="36" spans="1:12" ht="13" x14ac:dyDescent="0.3">
      <c r="A36" s="45" t="s">
        <v>343</v>
      </c>
      <c r="B36" s="39" t="s">
        <v>344</v>
      </c>
      <c r="C36" s="40"/>
      <c r="D36" s="41">
        <v>0</v>
      </c>
      <c r="E36" s="41">
        <v>980000</v>
      </c>
      <c r="F36" s="41">
        <v>980000</v>
      </c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45" t="s">
        <v>345</v>
      </c>
      <c r="B37" s="39" t="s">
        <v>346</v>
      </c>
      <c r="C37" s="40"/>
      <c r="D37" s="41">
        <v>0</v>
      </c>
      <c r="E37" s="41">
        <v>2570000</v>
      </c>
      <c r="F37" s="41">
        <v>2570000</v>
      </c>
      <c r="G37" s="44">
        <f t="shared" si="6"/>
        <v>0</v>
      </c>
      <c r="H37" s="40"/>
      <c r="I37" s="42">
        <v>0</v>
      </c>
      <c r="J37" s="10"/>
    </row>
    <row r="38" spans="1:12" ht="13" x14ac:dyDescent="0.3">
      <c r="A38" s="45" t="s">
        <v>347</v>
      </c>
      <c r="B38" s="39" t="s">
        <v>348</v>
      </c>
      <c r="C38" s="40"/>
      <c r="D38" s="41">
        <v>0</v>
      </c>
      <c r="E38" s="41">
        <v>240000</v>
      </c>
      <c r="F38" s="41">
        <v>240000</v>
      </c>
      <c r="G38" s="44">
        <f t="shared" si="6"/>
        <v>0</v>
      </c>
      <c r="H38" s="40"/>
      <c r="I38" s="42">
        <v>0</v>
      </c>
      <c r="J38" s="10"/>
    </row>
    <row r="39" spans="1:12" ht="13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185961760</v>
      </c>
      <c r="F39" s="36">
        <f>SUM(F40:F41)</f>
        <v>560000</v>
      </c>
      <c r="G39" s="43">
        <f t="shared" si="6"/>
        <v>185401760</v>
      </c>
      <c r="H39" s="38"/>
      <c r="I39" s="37">
        <f t="shared" si="1"/>
        <v>3.0113718003099131E-3</v>
      </c>
      <c r="J39" s="10"/>
    </row>
    <row r="40" spans="1:12" ht="13" x14ac:dyDescent="0.3">
      <c r="A40" s="39" t="s">
        <v>72</v>
      </c>
      <c r="B40" s="39" t="s">
        <v>71</v>
      </c>
      <c r="C40" s="40"/>
      <c r="D40" s="41">
        <v>53045000</v>
      </c>
      <c r="E40" s="41">
        <f>4273960+99687800+82000000-15913500</f>
        <v>170048260</v>
      </c>
      <c r="F40" s="41">
        <v>560000</v>
      </c>
      <c r="G40" s="44">
        <f t="shared" si="6"/>
        <v>169488260</v>
      </c>
      <c r="H40" s="40"/>
      <c r="I40" s="42">
        <f t="shared" si="1"/>
        <v>3.2931827705852445E-3</v>
      </c>
      <c r="J40" s="10"/>
    </row>
    <row r="41" spans="1:12" ht="13" x14ac:dyDescent="0.3">
      <c r="A41" s="39" t="s">
        <v>72</v>
      </c>
      <c r="B41" s="39" t="s">
        <v>73</v>
      </c>
      <c r="C41" s="40"/>
      <c r="D41" s="41">
        <v>15913500</v>
      </c>
      <c r="E41" s="41">
        <v>15913500</v>
      </c>
      <c r="F41" s="41">
        <v>0</v>
      </c>
      <c r="G41" s="44">
        <f t="shared" si="6"/>
        <v>15913500</v>
      </c>
      <c r="H41" s="40"/>
      <c r="I41" s="42">
        <f t="shared" si="1"/>
        <v>0</v>
      </c>
      <c r="J41" s="10"/>
      <c r="L41" s="48"/>
    </row>
    <row r="42" spans="1:12" ht="13" x14ac:dyDescent="0.3">
      <c r="A42" s="33" t="s">
        <v>74</v>
      </c>
      <c r="B42" s="33" t="s">
        <v>75</v>
      </c>
      <c r="C42" s="38"/>
      <c r="D42" s="36">
        <v>303302000</v>
      </c>
      <c r="E42" s="36">
        <f>+E45+E50+E53+E58+E64+E70+E77+E43</f>
        <v>715814134</v>
      </c>
      <c r="F42" s="36">
        <f>+F45+F50+F53+F58+F64+F70+F77+F43</f>
        <v>147865283</v>
      </c>
      <c r="G42" s="43">
        <f>+E42-F42</f>
        <v>567948851</v>
      </c>
      <c r="H42" s="38"/>
      <c r="I42" s="37">
        <f t="shared" si="1"/>
        <v>0.20656938159871541</v>
      </c>
      <c r="J42" s="10"/>
    </row>
    <row r="43" spans="1:12" ht="13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2742950</v>
      </c>
      <c r="F43" s="36">
        <f>+F44</f>
        <v>2742950</v>
      </c>
      <c r="G43" s="43">
        <f>+G44</f>
        <v>0</v>
      </c>
      <c r="H43" s="38"/>
      <c r="I43" s="37">
        <f t="shared" si="1"/>
        <v>1</v>
      </c>
      <c r="J43" s="10"/>
    </row>
    <row r="44" spans="1:12" ht="13" x14ac:dyDescent="0.3">
      <c r="A44" s="45" t="s">
        <v>350</v>
      </c>
      <c r="B44" s="39" t="s">
        <v>351</v>
      </c>
      <c r="C44" s="38"/>
      <c r="D44" s="41">
        <v>0</v>
      </c>
      <c r="E44" s="41">
        <v>2742950</v>
      </c>
      <c r="F44" s="41">
        <v>2742950</v>
      </c>
      <c r="G44" s="44">
        <f t="shared" si="6"/>
        <v>0</v>
      </c>
      <c r="H44" s="40"/>
      <c r="I44" s="42">
        <f t="shared" si="1"/>
        <v>1</v>
      </c>
      <c r="J44" s="10"/>
    </row>
    <row r="45" spans="1:12" ht="13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87229852</v>
      </c>
      <c r="F45" s="36">
        <f>SUM(F46:F49)</f>
        <v>33276000</v>
      </c>
      <c r="G45" s="43">
        <f>+E45-F45</f>
        <v>53953852</v>
      </c>
      <c r="H45" s="38"/>
      <c r="I45" s="37">
        <f t="shared" si="1"/>
        <v>0.38147491067622125</v>
      </c>
      <c r="J45" s="10"/>
    </row>
    <row r="46" spans="1:12" ht="13" x14ac:dyDescent="0.3">
      <c r="A46" s="39" t="s">
        <v>78</v>
      </c>
      <c r="B46" s="39" t="s">
        <v>79</v>
      </c>
      <c r="C46" s="40"/>
      <c r="D46" s="41">
        <v>30900000</v>
      </c>
      <c r="E46" s="41">
        <v>74973852</v>
      </c>
      <c r="F46" s="41">
        <v>33276000</v>
      </c>
      <c r="G46" s="44">
        <f t="shared" si="6"/>
        <v>41697852</v>
      </c>
      <c r="H46" s="40"/>
      <c r="I46" s="42">
        <f t="shared" si="1"/>
        <v>0.44383473854324573</v>
      </c>
      <c r="J46" s="10"/>
    </row>
    <row r="47" spans="1:12" ht="13" x14ac:dyDescent="0.3">
      <c r="A47" s="45" t="s">
        <v>417</v>
      </c>
      <c r="B47" s="39" t="s">
        <v>418</v>
      </c>
      <c r="C47" s="40"/>
      <c r="D47" s="41">
        <v>0</v>
      </c>
      <c r="E47" s="41">
        <v>5000000</v>
      </c>
      <c r="F47" s="41">
        <v>0</v>
      </c>
      <c r="G47" s="44">
        <f t="shared" si="6"/>
        <v>5000000</v>
      </c>
      <c r="H47" s="40"/>
      <c r="I47" s="42">
        <f t="shared" si="1"/>
        <v>0</v>
      </c>
      <c r="J47" s="10"/>
    </row>
    <row r="48" spans="1:12" ht="13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6"/>
        <v>4400000</v>
      </c>
      <c r="H48" s="40"/>
      <c r="I48" s="42">
        <f t="shared" si="1"/>
        <v>0</v>
      </c>
      <c r="J48" s="10"/>
    </row>
    <row r="49" spans="1:10" ht="13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6"/>
        <v>2856000</v>
      </c>
      <c r="H49" s="40"/>
      <c r="I49" s="42">
        <f t="shared" si="1"/>
        <v>0</v>
      </c>
      <c r="J49" s="10"/>
    </row>
    <row r="50" spans="1:10" ht="13" x14ac:dyDescent="0.3">
      <c r="A50" s="33" t="s">
        <v>82</v>
      </c>
      <c r="B50" s="33" t="s">
        <v>83</v>
      </c>
      <c r="C50" s="38"/>
      <c r="D50" s="36">
        <v>41200000</v>
      </c>
      <c r="E50" s="36">
        <f>+E51+E52</f>
        <v>25934272</v>
      </c>
      <c r="F50" s="36">
        <f>+F51+F52</f>
        <v>19618455</v>
      </c>
      <c r="G50" s="43">
        <f>+E50-F50</f>
        <v>6315817</v>
      </c>
      <c r="H50" s="38"/>
      <c r="I50" s="37">
        <f t="shared" si="1"/>
        <v>0.75646831343482479</v>
      </c>
      <c r="J50" s="10"/>
    </row>
    <row r="51" spans="1:10" ht="13" x14ac:dyDescent="0.3">
      <c r="A51" s="39" t="s">
        <v>84</v>
      </c>
      <c r="B51" s="39" t="s">
        <v>85</v>
      </c>
      <c r="C51" s="40"/>
      <c r="D51" s="41">
        <v>41200000</v>
      </c>
      <c r="E51" s="41">
        <v>23304372</v>
      </c>
      <c r="F51" s="41">
        <v>17721705</v>
      </c>
      <c r="G51" s="44">
        <f t="shared" si="6"/>
        <v>5582667</v>
      </c>
      <c r="H51" s="40"/>
      <c r="I51" s="42">
        <f t="shared" si="1"/>
        <v>0.76044550782145082</v>
      </c>
      <c r="J51" s="10"/>
    </row>
    <row r="52" spans="1:10" ht="13" x14ac:dyDescent="0.3">
      <c r="A52" s="45" t="s">
        <v>353</v>
      </c>
      <c r="B52" s="39" t="s">
        <v>352</v>
      </c>
      <c r="C52" s="40"/>
      <c r="D52" s="41">
        <v>0</v>
      </c>
      <c r="E52" s="41">
        <v>2629900</v>
      </c>
      <c r="F52" s="41">
        <v>1896750</v>
      </c>
      <c r="G52" s="44">
        <f t="shared" si="6"/>
        <v>733150</v>
      </c>
      <c r="H52" s="40"/>
      <c r="I52" s="42">
        <f t="shared" si="1"/>
        <v>0.72122514164036655</v>
      </c>
      <c r="J52" s="10"/>
    </row>
    <row r="53" spans="1:10" ht="13" x14ac:dyDescent="0.3">
      <c r="A53" s="33" t="s">
        <v>86</v>
      </c>
      <c r="B53" s="33" t="s">
        <v>87</v>
      </c>
      <c r="C53" s="38"/>
      <c r="D53" s="36">
        <v>27000000</v>
      </c>
      <c r="E53" s="36">
        <f>SUM(E54:E57)</f>
        <v>48538350</v>
      </c>
      <c r="F53" s="36">
        <f>SUM(F54:F57)</f>
        <v>27680000</v>
      </c>
      <c r="G53" s="43">
        <f>+E53-F53</f>
        <v>20858350</v>
      </c>
      <c r="H53" s="38"/>
      <c r="I53" s="37">
        <f t="shared" si="1"/>
        <v>0.57027072407694124</v>
      </c>
      <c r="J53" s="10"/>
    </row>
    <row r="54" spans="1:10" ht="13" x14ac:dyDescent="0.3">
      <c r="A54" s="45" t="s">
        <v>419</v>
      </c>
      <c r="B54" s="39" t="s">
        <v>420</v>
      </c>
      <c r="C54" s="38"/>
      <c r="D54" s="41">
        <v>0</v>
      </c>
      <c r="E54" s="41">
        <v>11858350</v>
      </c>
      <c r="F54" s="41">
        <v>0</v>
      </c>
      <c r="G54" s="44">
        <f t="shared" si="6"/>
        <v>11858350</v>
      </c>
      <c r="H54" s="40"/>
      <c r="I54" s="42">
        <f t="shared" si="1"/>
        <v>0</v>
      </c>
      <c r="J54" s="10"/>
    </row>
    <row r="55" spans="1:10" ht="13" x14ac:dyDescent="0.3">
      <c r="A55" s="45" t="s">
        <v>421</v>
      </c>
      <c r="B55" s="39" t="s">
        <v>422</v>
      </c>
      <c r="C55" s="38"/>
      <c r="D55" s="41">
        <v>0</v>
      </c>
      <c r="E55" s="41">
        <v>6000000</v>
      </c>
      <c r="F55" s="41">
        <v>0</v>
      </c>
      <c r="G55" s="44">
        <f t="shared" si="6"/>
        <v>6000000</v>
      </c>
      <c r="H55" s="40"/>
      <c r="I55" s="42">
        <f t="shared" si="1"/>
        <v>0</v>
      </c>
      <c r="J55" s="10"/>
    </row>
    <row r="56" spans="1:10" ht="13" x14ac:dyDescent="0.3">
      <c r="A56" s="39" t="s">
        <v>88</v>
      </c>
      <c r="B56" s="39" t="s">
        <v>89</v>
      </c>
      <c r="C56" s="40"/>
      <c r="D56" s="41">
        <v>27000000</v>
      </c>
      <c r="E56" s="41">
        <v>30000000</v>
      </c>
      <c r="F56" s="41">
        <v>27000000</v>
      </c>
      <c r="G56" s="44">
        <f t="shared" si="6"/>
        <v>3000000</v>
      </c>
      <c r="H56" s="40"/>
      <c r="I56" s="42">
        <f t="shared" si="1"/>
        <v>0.9</v>
      </c>
      <c r="J56" s="10"/>
    </row>
    <row r="57" spans="1:10" ht="13" x14ac:dyDescent="0.3">
      <c r="A57" s="45" t="s">
        <v>354</v>
      </c>
      <c r="B57" s="39" t="s">
        <v>286</v>
      </c>
      <c r="C57" s="40"/>
      <c r="D57" s="41">
        <v>0</v>
      </c>
      <c r="E57" s="41">
        <v>680000</v>
      </c>
      <c r="F57" s="41">
        <v>680000</v>
      </c>
      <c r="G57" s="44">
        <f t="shared" si="6"/>
        <v>0</v>
      </c>
      <c r="H57" s="40"/>
      <c r="I57" s="42">
        <f t="shared" si="1"/>
        <v>1</v>
      </c>
      <c r="J57" s="10"/>
    </row>
    <row r="58" spans="1:10" ht="13" x14ac:dyDescent="0.3">
      <c r="A58" s="33" t="s">
        <v>90</v>
      </c>
      <c r="B58" s="33" t="s">
        <v>91</v>
      </c>
      <c r="C58" s="38"/>
      <c r="D58" s="36">
        <v>151827000</v>
      </c>
      <c r="E58" s="36">
        <f>SUM(E59:E63)</f>
        <v>114537728</v>
      </c>
      <c r="F58" s="36">
        <f>SUM(F59:F63)</f>
        <v>40350386</v>
      </c>
      <c r="G58" s="43">
        <f t="shared" si="6"/>
        <v>74187342</v>
      </c>
      <c r="H58" s="38"/>
      <c r="I58" s="37">
        <f t="shared" si="1"/>
        <v>0.35228903789675309</v>
      </c>
      <c r="J58" s="10"/>
    </row>
    <row r="59" spans="1:10" ht="13" x14ac:dyDescent="0.3">
      <c r="A59" s="39" t="s">
        <v>92</v>
      </c>
      <c r="B59" s="39" t="s">
        <v>93</v>
      </c>
      <c r="C59" s="40"/>
      <c r="D59" s="41">
        <v>0</v>
      </c>
      <c r="E59" s="41">
        <v>83761720</v>
      </c>
      <c r="F59" s="41">
        <v>36153341</v>
      </c>
      <c r="G59" s="44">
        <f t="shared" si="6"/>
        <v>47608379</v>
      </c>
      <c r="H59" s="40"/>
      <c r="I59" s="42">
        <v>0</v>
      </c>
      <c r="J59" s="10"/>
    </row>
    <row r="60" spans="1:10" ht="13" x14ac:dyDescent="0.3">
      <c r="A60" s="39" t="s">
        <v>94</v>
      </c>
      <c r="B60" s="39" t="s">
        <v>95</v>
      </c>
      <c r="C60" s="40"/>
      <c r="D60" s="41">
        <v>120000000</v>
      </c>
      <c r="E60" s="41">
        <v>0</v>
      </c>
      <c r="F60" s="41">
        <v>0</v>
      </c>
      <c r="G60" s="44">
        <f t="shared" si="6"/>
        <v>0</v>
      </c>
      <c r="H60" s="40"/>
      <c r="I60" s="42">
        <v>0</v>
      </c>
      <c r="J60" s="10"/>
    </row>
    <row r="61" spans="1:10" ht="13" x14ac:dyDescent="0.3">
      <c r="A61" s="39" t="s">
        <v>96</v>
      </c>
      <c r="B61" s="39" t="s">
        <v>97</v>
      </c>
      <c r="C61" s="40"/>
      <c r="D61" s="41">
        <v>31827000</v>
      </c>
      <c r="E61" s="41">
        <v>20248800</v>
      </c>
      <c r="F61" s="41">
        <v>2732000</v>
      </c>
      <c r="G61" s="44">
        <f t="shared" si="6"/>
        <v>17516800</v>
      </c>
      <c r="H61" s="40"/>
      <c r="I61" s="42">
        <f t="shared" si="1"/>
        <v>0.13492157559954171</v>
      </c>
      <c r="J61" s="10"/>
    </row>
    <row r="62" spans="1:10" ht="13" x14ac:dyDescent="0.3">
      <c r="A62" s="45" t="s">
        <v>424</v>
      </c>
      <c r="B62" s="39" t="s">
        <v>423</v>
      </c>
      <c r="C62" s="40"/>
      <c r="D62" s="41">
        <v>0</v>
      </c>
      <c r="E62" s="41">
        <v>8000000</v>
      </c>
      <c r="F62" s="41">
        <v>0</v>
      </c>
      <c r="G62" s="44">
        <f t="shared" si="6"/>
        <v>8000000</v>
      </c>
      <c r="H62" s="40"/>
      <c r="I62" s="42">
        <f t="shared" si="1"/>
        <v>0</v>
      </c>
      <c r="J62" s="10"/>
    </row>
    <row r="63" spans="1:10" ht="13" x14ac:dyDescent="0.3">
      <c r="A63" s="45" t="s">
        <v>355</v>
      </c>
      <c r="B63" s="39" t="s">
        <v>356</v>
      </c>
      <c r="C63" s="40"/>
      <c r="D63" s="41">
        <v>0</v>
      </c>
      <c r="E63" s="41">
        <v>2527208</v>
      </c>
      <c r="F63" s="41">
        <v>1465045</v>
      </c>
      <c r="G63" s="44">
        <f t="shared" si="6"/>
        <v>1062163</v>
      </c>
      <c r="H63" s="40"/>
      <c r="I63" s="42">
        <f t="shared" si="1"/>
        <v>0.57970891196925622</v>
      </c>
      <c r="J63" s="10"/>
    </row>
    <row r="64" spans="1:10" ht="13" x14ac:dyDescent="0.3">
      <c r="A64" s="33" t="s">
        <v>98</v>
      </c>
      <c r="B64" s="33" t="s">
        <v>99</v>
      </c>
      <c r="C64" s="38"/>
      <c r="D64" s="36">
        <v>0</v>
      </c>
      <c r="E64" s="36">
        <f>SUM(E65:E69)</f>
        <v>34112692</v>
      </c>
      <c r="F64" s="36">
        <f>SUM(F65:F69)</f>
        <v>13126602</v>
      </c>
      <c r="G64" s="43">
        <f t="shared" si="6"/>
        <v>20986090</v>
      </c>
      <c r="H64" s="38"/>
      <c r="I64" s="37">
        <v>0</v>
      </c>
      <c r="J64" s="10"/>
    </row>
    <row r="65" spans="1:10" ht="13" x14ac:dyDescent="0.3">
      <c r="A65" s="45" t="s">
        <v>357</v>
      </c>
      <c r="B65" s="39" t="s">
        <v>358</v>
      </c>
      <c r="C65" s="38"/>
      <c r="D65" s="41">
        <v>0</v>
      </c>
      <c r="E65" s="41">
        <v>309400</v>
      </c>
      <c r="F65" s="41">
        <v>143300</v>
      </c>
      <c r="G65" s="44">
        <f t="shared" si="6"/>
        <v>166100</v>
      </c>
      <c r="H65" s="40"/>
      <c r="I65" s="42">
        <v>0</v>
      </c>
      <c r="J65" s="10"/>
    </row>
    <row r="66" spans="1:10" ht="13" x14ac:dyDescent="0.3">
      <c r="A66" s="39" t="s">
        <v>100</v>
      </c>
      <c r="B66" s="39" t="s">
        <v>101</v>
      </c>
      <c r="C66" s="40"/>
      <c r="D66" s="41">
        <v>0</v>
      </c>
      <c r="E66" s="41">
        <v>7023822</v>
      </c>
      <c r="F66" s="41">
        <v>5897321</v>
      </c>
      <c r="G66" s="44">
        <f t="shared" si="6"/>
        <v>1126501</v>
      </c>
      <c r="H66" s="40"/>
      <c r="I66" s="42">
        <v>0</v>
      </c>
      <c r="J66" s="10"/>
    </row>
    <row r="67" spans="1:10" ht="13" x14ac:dyDescent="0.3">
      <c r="A67" s="45" t="s">
        <v>359</v>
      </c>
      <c r="B67" s="39" t="s">
        <v>360</v>
      </c>
      <c r="C67" s="40"/>
      <c r="D67" s="41">
        <v>0</v>
      </c>
      <c r="E67" s="41">
        <v>473000</v>
      </c>
      <c r="F67" s="41">
        <v>356200</v>
      </c>
      <c r="G67" s="44">
        <f t="shared" si="6"/>
        <v>116800</v>
      </c>
      <c r="H67" s="40"/>
      <c r="I67" s="42">
        <v>0</v>
      </c>
      <c r="J67" s="10"/>
    </row>
    <row r="68" spans="1:10" ht="13" x14ac:dyDescent="0.3">
      <c r="A68" s="45" t="s">
        <v>361</v>
      </c>
      <c r="B68" s="39" t="s">
        <v>362</v>
      </c>
      <c r="C68" s="40"/>
      <c r="D68" s="41">
        <v>0</v>
      </c>
      <c r="E68" s="41">
        <v>25306470</v>
      </c>
      <c r="F68" s="41">
        <v>6729781</v>
      </c>
      <c r="G68" s="44">
        <f t="shared" si="6"/>
        <v>18576689</v>
      </c>
      <c r="H68" s="40"/>
      <c r="I68" s="42">
        <v>0</v>
      </c>
      <c r="J68" s="10"/>
    </row>
    <row r="69" spans="1:10" ht="13" x14ac:dyDescent="0.3">
      <c r="A69" s="45" t="s">
        <v>426</v>
      </c>
      <c r="B69" s="39" t="s">
        <v>425</v>
      </c>
      <c r="C69" s="40"/>
      <c r="D69" s="41">
        <v>0</v>
      </c>
      <c r="E69" s="41">
        <v>1000000</v>
      </c>
      <c r="F69" s="41">
        <v>0</v>
      </c>
      <c r="G69" s="44">
        <f t="shared" si="6"/>
        <v>1000000</v>
      </c>
      <c r="H69" s="40"/>
      <c r="I69" s="42">
        <v>0</v>
      </c>
      <c r="J69" s="10"/>
    </row>
    <row r="70" spans="1:10" ht="13" x14ac:dyDescent="0.3">
      <c r="A70" s="33" t="s">
        <v>102</v>
      </c>
      <c r="B70" s="33" t="s">
        <v>103</v>
      </c>
      <c r="C70" s="38"/>
      <c r="D70" s="36">
        <v>23175000</v>
      </c>
      <c r="E70" s="36">
        <f>SUM(E71:E76)</f>
        <v>24434260</v>
      </c>
      <c r="F70" s="36">
        <f>SUM(F71:F76)</f>
        <v>7818650</v>
      </c>
      <c r="G70" s="43">
        <f t="shared" si="6"/>
        <v>16615610</v>
      </c>
      <c r="H70" s="38"/>
      <c r="I70" s="37">
        <f t="shared" si="1"/>
        <v>0.31998718193225412</v>
      </c>
      <c r="J70" s="10"/>
    </row>
    <row r="71" spans="1:10" ht="13" x14ac:dyDescent="0.3">
      <c r="A71" s="39" t="s">
        <v>104</v>
      </c>
      <c r="B71" s="39" t="s">
        <v>105</v>
      </c>
      <c r="C71" s="40"/>
      <c r="D71" s="41">
        <v>23175000</v>
      </c>
      <c r="E71" s="41">
        <v>12175000</v>
      </c>
      <c r="F71" s="41">
        <v>7712</v>
      </c>
      <c r="G71" s="44">
        <f t="shared" si="6"/>
        <v>12167288</v>
      </c>
      <c r="H71" s="40"/>
      <c r="I71" s="42">
        <f t="shared" si="1"/>
        <v>6.3342915811088292E-4</v>
      </c>
      <c r="J71" s="10"/>
    </row>
    <row r="72" spans="1:10" ht="13" x14ac:dyDescent="0.3">
      <c r="A72" s="45" t="s">
        <v>363</v>
      </c>
      <c r="B72" s="39" t="s">
        <v>364</v>
      </c>
      <c r="C72" s="40"/>
      <c r="D72" s="41">
        <v>0</v>
      </c>
      <c r="E72" s="41">
        <v>2415700</v>
      </c>
      <c r="F72" s="41">
        <v>1020877</v>
      </c>
      <c r="G72" s="44">
        <f t="shared" si="6"/>
        <v>1394823</v>
      </c>
      <c r="H72" s="40"/>
      <c r="I72" s="42">
        <f t="shared" si="1"/>
        <v>0.42260090242993748</v>
      </c>
      <c r="J72" s="10"/>
    </row>
    <row r="73" spans="1:10" ht="13" x14ac:dyDescent="0.3">
      <c r="A73" s="45" t="s">
        <v>365</v>
      </c>
      <c r="B73" s="39" t="s">
        <v>366</v>
      </c>
      <c r="C73" s="40"/>
      <c r="D73" s="41">
        <v>0</v>
      </c>
      <c r="E73" s="41">
        <v>422450</v>
      </c>
      <c r="F73" s="41">
        <v>0</v>
      </c>
      <c r="G73" s="44">
        <f t="shared" si="6"/>
        <v>422450</v>
      </c>
      <c r="H73" s="40"/>
      <c r="I73" s="42">
        <f t="shared" si="1"/>
        <v>0</v>
      </c>
      <c r="J73" s="10"/>
    </row>
    <row r="74" spans="1:10" ht="13" x14ac:dyDescent="0.3">
      <c r="A74" s="39" t="s">
        <v>106</v>
      </c>
      <c r="B74" s="39" t="s">
        <v>107</v>
      </c>
      <c r="C74" s="40"/>
      <c r="D74" s="41">
        <v>0</v>
      </c>
      <c r="E74" s="41">
        <v>2866710</v>
      </c>
      <c r="F74" s="41">
        <v>2752133</v>
      </c>
      <c r="G74" s="44">
        <f t="shared" si="6"/>
        <v>114577</v>
      </c>
      <c r="H74" s="40"/>
      <c r="I74" s="42">
        <v>0</v>
      </c>
      <c r="J74" s="10"/>
    </row>
    <row r="75" spans="1:10" ht="13" x14ac:dyDescent="0.3">
      <c r="A75" s="45" t="s">
        <v>367</v>
      </c>
      <c r="B75" s="39" t="s">
        <v>368</v>
      </c>
      <c r="C75" s="40"/>
      <c r="D75" s="41">
        <v>0</v>
      </c>
      <c r="E75" s="41">
        <v>2510900</v>
      </c>
      <c r="F75" s="41">
        <v>492444</v>
      </c>
      <c r="G75" s="44">
        <f t="shared" si="6"/>
        <v>2018456</v>
      </c>
      <c r="H75" s="40"/>
      <c r="I75" s="42">
        <v>0</v>
      </c>
      <c r="J75" s="10"/>
    </row>
    <row r="76" spans="1:10" ht="13" x14ac:dyDescent="0.3">
      <c r="A76" s="45" t="s">
        <v>369</v>
      </c>
      <c r="B76" s="39" t="s">
        <v>370</v>
      </c>
      <c r="C76" s="40"/>
      <c r="D76" s="41">
        <v>0</v>
      </c>
      <c r="E76" s="41">
        <v>4043500</v>
      </c>
      <c r="F76" s="41">
        <v>3545484</v>
      </c>
      <c r="G76" s="44">
        <f t="shared" si="6"/>
        <v>498016</v>
      </c>
      <c r="H76" s="40"/>
      <c r="I76" s="42">
        <v>0</v>
      </c>
      <c r="J76" s="10"/>
    </row>
    <row r="77" spans="1:10" ht="13" x14ac:dyDescent="0.3">
      <c r="A77" s="33" t="s">
        <v>108</v>
      </c>
      <c r="B77" s="33" t="s">
        <v>109</v>
      </c>
      <c r="C77" s="38"/>
      <c r="D77" s="36">
        <v>23300000</v>
      </c>
      <c r="E77" s="36">
        <f>SUM(E78:E79)</f>
        <v>378284030</v>
      </c>
      <c r="F77" s="36">
        <f>SUM(F78:F79)</f>
        <v>3252240</v>
      </c>
      <c r="G77" s="43">
        <f t="shared" si="6"/>
        <v>375031790</v>
      </c>
      <c r="H77" s="38"/>
      <c r="I77" s="37">
        <f t="shared" si="1"/>
        <v>8.597349457231911E-3</v>
      </c>
      <c r="J77" s="10"/>
    </row>
    <row r="78" spans="1:10" ht="13" x14ac:dyDescent="0.3">
      <c r="A78" s="45" t="s">
        <v>371</v>
      </c>
      <c r="B78" s="39" t="s">
        <v>372</v>
      </c>
      <c r="C78" s="38"/>
      <c r="D78" s="41">
        <v>0</v>
      </c>
      <c r="E78" s="41">
        <v>350000000</v>
      </c>
      <c r="F78" s="41">
        <v>0</v>
      </c>
      <c r="G78" s="44">
        <f t="shared" si="6"/>
        <v>350000000</v>
      </c>
      <c r="H78" s="38"/>
      <c r="I78" s="42">
        <f t="shared" si="1"/>
        <v>0</v>
      </c>
      <c r="J78" s="10"/>
    </row>
    <row r="79" spans="1:10" ht="13" x14ac:dyDescent="0.3">
      <c r="A79" s="39" t="s">
        <v>110</v>
      </c>
      <c r="B79" s="39" t="s">
        <v>111</v>
      </c>
      <c r="C79" s="40"/>
      <c r="D79" s="41">
        <v>23300000</v>
      </c>
      <c r="E79" s="41">
        <v>28284030</v>
      </c>
      <c r="F79" s="41">
        <v>3252240</v>
      </c>
      <c r="G79" s="44">
        <f t="shared" si="6"/>
        <v>25031790</v>
      </c>
      <c r="H79" s="40"/>
      <c r="I79" s="42">
        <f t="shared" si="1"/>
        <v>0.11498502865397894</v>
      </c>
      <c r="J79" s="10"/>
    </row>
    <row r="80" spans="1:10" ht="13" x14ac:dyDescent="0.3">
      <c r="A80" s="33" t="s">
        <v>112</v>
      </c>
      <c r="B80" s="33" t="s">
        <v>113</v>
      </c>
      <c r="C80" s="38"/>
      <c r="D80" s="36">
        <v>226034000</v>
      </c>
      <c r="E80" s="36">
        <f>+E81+E85+E92+E95+E102+E108+E89+E105</f>
        <v>546933077</v>
      </c>
      <c r="F80" s="36">
        <f>+F81+F85+F92+F95+F102+F108+F89+F105</f>
        <v>166286230</v>
      </c>
      <c r="G80" s="43">
        <f t="shared" si="6"/>
        <v>380646847</v>
      </c>
      <c r="H80" s="38"/>
      <c r="I80" s="37">
        <f t="shared" si="1"/>
        <v>0.30403396136160182</v>
      </c>
      <c r="J80" s="10"/>
    </row>
    <row r="81" spans="1:10" ht="13" x14ac:dyDescent="0.3">
      <c r="A81" s="33" t="s">
        <v>114</v>
      </c>
      <c r="B81" s="33" t="s">
        <v>115</v>
      </c>
      <c r="C81" s="38"/>
      <c r="D81" s="36">
        <v>51809000</v>
      </c>
      <c r="E81" s="36">
        <f>SUM(E82:E84)</f>
        <v>110034067</v>
      </c>
      <c r="F81" s="36">
        <f>SUM(F82:F84)</f>
        <v>44214255</v>
      </c>
      <c r="G81" s="43">
        <f t="shared" si="6"/>
        <v>65819812</v>
      </c>
      <c r="H81" s="38"/>
      <c r="I81" s="37">
        <f t="shared" si="1"/>
        <v>0.40182332804257792</v>
      </c>
      <c r="J81" s="10"/>
    </row>
    <row r="82" spans="1:10" ht="13" x14ac:dyDescent="0.3">
      <c r="A82" s="45" t="s">
        <v>405</v>
      </c>
      <c r="B82" s="39" t="s">
        <v>406</v>
      </c>
      <c r="C82" s="38"/>
      <c r="D82" s="41">
        <v>0</v>
      </c>
      <c r="E82" s="41">
        <v>11995000</v>
      </c>
      <c r="F82" s="41">
        <v>11638664</v>
      </c>
      <c r="G82" s="44">
        <f t="shared" si="6"/>
        <v>356336</v>
      </c>
      <c r="H82" s="40"/>
      <c r="I82" s="42">
        <f t="shared" si="1"/>
        <v>0.97029295539808258</v>
      </c>
      <c r="J82" s="10"/>
    </row>
    <row r="83" spans="1:10" ht="13" x14ac:dyDescent="0.3">
      <c r="A83" s="45" t="s">
        <v>373</v>
      </c>
      <c r="B83" s="39" t="s">
        <v>374</v>
      </c>
      <c r="C83" s="40"/>
      <c r="D83" s="41">
        <v>0</v>
      </c>
      <c r="E83" s="41">
        <v>44559387</v>
      </c>
      <c r="F83" s="41">
        <v>31972591</v>
      </c>
      <c r="G83" s="44">
        <f t="shared" si="6"/>
        <v>12586796</v>
      </c>
      <c r="H83" s="40"/>
      <c r="I83" s="42">
        <f t="shared" si="1"/>
        <v>0.71752762218205557</v>
      </c>
      <c r="J83" s="47"/>
    </row>
    <row r="84" spans="1:10" ht="13" x14ac:dyDescent="0.3">
      <c r="A84" s="39" t="s">
        <v>116</v>
      </c>
      <c r="B84" s="39" t="s">
        <v>117</v>
      </c>
      <c r="C84" s="40"/>
      <c r="D84" s="41">
        <v>51809000</v>
      </c>
      <c r="E84" s="41">
        <v>53479680</v>
      </c>
      <c r="F84" s="41">
        <v>603000</v>
      </c>
      <c r="G84" s="44">
        <f t="shared" si="6"/>
        <v>52876680</v>
      </c>
      <c r="H84" s="40"/>
      <c r="I84" s="42">
        <f t="shared" si="1"/>
        <v>1.1275310547856682E-2</v>
      </c>
      <c r="J84" s="10"/>
    </row>
    <row r="85" spans="1:10" ht="13" x14ac:dyDescent="0.3">
      <c r="A85" s="33" t="s">
        <v>118</v>
      </c>
      <c r="B85" s="33" t="s">
        <v>45</v>
      </c>
      <c r="C85" s="38"/>
      <c r="D85" s="36">
        <v>23175000</v>
      </c>
      <c r="E85" s="36">
        <f>SUM(E86:E88)</f>
        <v>39641208</v>
      </c>
      <c r="F85" s="36">
        <f>SUM(F86:F88)</f>
        <v>10468358</v>
      </c>
      <c r="G85" s="43">
        <f t="shared" si="6"/>
        <v>29172850</v>
      </c>
      <c r="H85" s="38"/>
      <c r="I85" s="37">
        <f t="shared" si="1"/>
        <v>0.26407767391952336</v>
      </c>
      <c r="J85" s="10"/>
    </row>
    <row r="86" spans="1:10" ht="13" x14ac:dyDescent="0.3">
      <c r="A86" s="39" t="s">
        <v>119</v>
      </c>
      <c r="B86" s="39" t="s">
        <v>120</v>
      </c>
      <c r="C86" s="40"/>
      <c r="D86" s="41">
        <v>0</v>
      </c>
      <c r="E86" s="41">
        <v>11240502</v>
      </c>
      <c r="F86" s="41">
        <v>6330800</v>
      </c>
      <c r="G86" s="44">
        <f t="shared" si="6"/>
        <v>4909702</v>
      </c>
      <c r="H86" s="40"/>
      <c r="I86" s="42">
        <v>0</v>
      </c>
      <c r="J86" s="10"/>
    </row>
    <row r="87" spans="1:10" ht="13" x14ac:dyDescent="0.3">
      <c r="A87" s="45" t="s">
        <v>427</v>
      </c>
      <c r="B87" s="39" t="s">
        <v>416</v>
      </c>
      <c r="C87" s="40"/>
      <c r="D87" s="41">
        <v>0</v>
      </c>
      <c r="E87" s="41">
        <v>3000000</v>
      </c>
      <c r="F87" s="41">
        <v>3000000</v>
      </c>
      <c r="G87" s="44">
        <f t="shared" si="6"/>
        <v>0</v>
      </c>
      <c r="H87" s="40"/>
      <c r="I87" s="42">
        <v>0</v>
      </c>
      <c r="J87" s="10"/>
    </row>
    <row r="88" spans="1:10" ht="13" x14ac:dyDescent="0.3">
      <c r="A88" s="39" t="s">
        <v>121</v>
      </c>
      <c r="B88" s="39" t="s">
        <v>122</v>
      </c>
      <c r="C88" s="40"/>
      <c r="D88" s="41">
        <v>23175000</v>
      </c>
      <c r="E88" s="41">
        <v>25400706</v>
      </c>
      <c r="F88" s="41">
        <v>1137558</v>
      </c>
      <c r="G88" s="44">
        <f t="shared" si="6"/>
        <v>24263148</v>
      </c>
      <c r="H88" s="40"/>
      <c r="I88" s="42">
        <f t="shared" si="1"/>
        <v>4.478450323388649E-2</v>
      </c>
      <c r="J88" s="10"/>
    </row>
    <row r="89" spans="1:10" ht="13" x14ac:dyDescent="0.3">
      <c r="A89" s="46" t="s">
        <v>375</v>
      </c>
      <c r="B89" s="33" t="s">
        <v>376</v>
      </c>
      <c r="C89" s="38"/>
      <c r="D89" s="36">
        <v>0</v>
      </c>
      <c r="E89" s="36">
        <f>SUM(E90:E91)</f>
        <v>9564030</v>
      </c>
      <c r="F89" s="36">
        <f>SUM(F90:F91)</f>
        <v>0</v>
      </c>
      <c r="G89" s="43">
        <f t="shared" ref="G89:G91" si="9">+E89-F89</f>
        <v>9564030</v>
      </c>
      <c r="H89" s="38"/>
      <c r="I89" s="37">
        <f t="shared" ref="I89" si="10">+F89/E89</f>
        <v>0</v>
      </c>
      <c r="J89" s="10"/>
    </row>
    <row r="90" spans="1:10" ht="13" x14ac:dyDescent="0.3">
      <c r="A90" s="45" t="s">
        <v>377</v>
      </c>
      <c r="B90" s="39" t="s">
        <v>378</v>
      </c>
      <c r="C90" s="40"/>
      <c r="D90" s="41">
        <v>0</v>
      </c>
      <c r="E90" s="41">
        <v>8617980</v>
      </c>
      <c r="F90" s="41">
        <v>0</v>
      </c>
      <c r="G90" s="44">
        <f t="shared" si="9"/>
        <v>8617980</v>
      </c>
      <c r="H90" s="40"/>
      <c r="I90" s="42">
        <v>0</v>
      </c>
      <c r="J90" s="10"/>
    </row>
    <row r="91" spans="1:10" ht="13" x14ac:dyDescent="0.3">
      <c r="A91" s="45" t="s">
        <v>428</v>
      </c>
      <c r="B91" s="39" t="s">
        <v>429</v>
      </c>
      <c r="C91" s="40"/>
      <c r="D91" s="41">
        <v>0</v>
      </c>
      <c r="E91" s="41">
        <v>946050</v>
      </c>
      <c r="F91" s="41">
        <v>0</v>
      </c>
      <c r="G91" s="44">
        <f t="shared" si="9"/>
        <v>946050</v>
      </c>
      <c r="H91" s="40"/>
      <c r="I91" s="42">
        <v>0</v>
      </c>
      <c r="J91" s="10"/>
    </row>
    <row r="92" spans="1:10" ht="13" x14ac:dyDescent="0.3">
      <c r="A92" s="33" t="s">
        <v>123</v>
      </c>
      <c r="B92" s="33" t="s">
        <v>51</v>
      </c>
      <c r="C92" s="38"/>
      <c r="D92" s="36">
        <v>30900000</v>
      </c>
      <c r="E92" s="36">
        <f>SUM(E93:E94)</f>
        <v>44439800</v>
      </c>
      <c r="F92" s="36">
        <f>SUM(F93:F94)</f>
        <v>1590000</v>
      </c>
      <c r="G92" s="43">
        <f t="shared" si="6"/>
        <v>42849800</v>
      </c>
      <c r="H92" s="38"/>
      <c r="I92" s="37">
        <f t="shared" si="1"/>
        <v>3.5778738878212771E-2</v>
      </c>
      <c r="J92" s="10"/>
    </row>
    <row r="93" spans="1:10" ht="13" x14ac:dyDescent="0.3">
      <c r="A93" s="45" t="s">
        <v>379</v>
      </c>
      <c r="B93" s="39" t="s">
        <v>380</v>
      </c>
      <c r="C93" s="38"/>
      <c r="D93" s="41">
        <v>0</v>
      </c>
      <c r="E93" s="41">
        <v>3953500</v>
      </c>
      <c r="F93" s="41">
        <v>1590000</v>
      </c>
      <c r="G93" s="44">
        <f t="shared" si="6"/>
        <v>2363500</v>
      </c>
      <c r="H93" s="40"/>
      <c r="I93" s="42">
        <f t="shared" si="1"/>
        <v>0.40217528771974198</v>
      </c>
      <c r="J93" s="10"/>
    </row>
    <row r="94" spans="1:10" ht="13" x14ac:dyDescent="0.3">
      <c r="A94" s="39" t="s">
        <v>124</v>
      </c>
      <c r="B94" s="39" t="s">
        <v>125</v>
      </c>
      <c r="C94" s="40"/>
      <c r="D94" s="41">
        <v>30900000</v>
      </c>
      <c r="E94" s="41">
        <v>40486300</v>
      </c>
      <c r="F94" s="41">
        <v>0</v>
      </c>
      <c r="G94" s="44">
        <f t="shared" si="6"/>
        <v>40486300</v>
      </c>
      <c r="H94" s="40"/>
      <c r="I94" s="42">
        <f t="shared" si="1"/>
        <v>0</v>
      </c>
      <c r="J94" s="10"/>
    </row>
    <row r="95" spans="1:10" ht="13" x14ac:dyDescent="0.3">
      <c r="A95" s="33" t="s">
        <v>126</v>
      </c>
      <c r="B95" s="33" t="s">
        <v>127</v>
      </c>
      <c r="C95" s="38"/>
      <c r="D95" s="36">
        <v>61800000</v>
      </c>
      <c r="E95" s="36">
        <f>SUM(E96:E101)</f>
        <v>158921422</v>
      </c>
      <c r="F95" s="36">
        <f>SUM(F96:F101)</f>
        <v>110013617</v>
      </c>
      <c r="G95" s="43">
        <f t="shared" si="6"/>
        <v>48907805</v>
      </c>
      <c r="H95" s="38"/>
      <c r="I95" s="37">
        <f t="shared" si="1"/>
        <v>0.6922516525179343</v>
      </c>
      <c r="J95" s="10"/>
    </row>
    <row r="96" spans="1:10" ht="13" x14ac:dyDescent="0.3">
      <c r="A96" s="45" t="s">
        <v>407</v>
      </c>
      <c r="B96" s="39" t="s">
        <v>402</v>
      </c>
      <c r="C96" s="38"/>
      <c r="D96" s="41">
        <v>0</v>
      </c>
      <c r="E96" s="41">
        <v>649000</v>
      </c>
      <c r="F96" s="41">
        <v>642315</v>
      </c>
      <c r="G96" s="44">
        <f t="shared" si="6"/>
        <v>6685</v>
      </c>
      <c r="H96" s="38"/>
      <c r="I96" s="42">
        <f t="shared" si="1"/>
        <v>0.98969953775038522</v>
      </c>
      <c r="J96" s="10"/>
    </row>
    <row r="97" spans="1:10" ht="13" x14ac:dyDescent="0.3">
      <c r="A97" s="45" t="s">
        <v>408</v>
      </c>
      <c r="B97" s="39" t="s">
        <v>411</v>
      </c>
      <c r="C97" s="38"/>
      <c r="D97" s="41">
        <v>0</v>
      </c>
      <c r="E97" s="41">
        <v>41037000</v>
      </c>
      <c r="F97" s="41">
        <v>40623182</v>
      </c>
      <c r="G97" s="44">
        <f t="shared" ref="G97:G101" si="11">+E97-F97</f>
        <v>413818</v>
      </c>
      <c r="H97" s="38"/>
      <c r="I97" s="42">
        <f t="shared" ref="I97:I101" si="12">+F97/E97</f>
        <v>0.98991597826351829</v>
      </c>
      <c r="J97" s="10"/>
    </row>
    <row r="98" spans="1:10" ht="13" x14ac:dyDescent="0.3">
      <c r="A98" s="45" t="s">
        <v>409</v>
      </c>
      <c r="B98" s="39" t="s">
        <v>412</v>
      </c>
      <c r="C98" s="38"/>
      <c r="D98" s="41">
        <v>0</v>
      </c>
      <c r="E98" s="41">
        <v>208000</v>
      </c>
      <c r="F98" s="41">
        <v>205270</v>
      </c>
      <c r="G98" s="44">
        <f t="shared" si="11"/>
        <v>2730</v>
      </c>
      <c r="H98" s="38"/>
      <c r="I98" s="42">
        <f t="shared" si="12"/>
        <v>0.98687499999999995</v>
      </c>
      <c r="J98" s="10"/>
    </row>
    <row r="99" spans="1:10" ht="13" x14ac:dyDescent="0.3">
      <c r="A99" s="45" t="s">
        <v>381</v>
      </c>
      <c r="B99" s="39" t="s">
        <v>382</v>
      </c>
      <c r="C99" s="40"/>
      <c r="D99" s="41">
        <v>0</v>
      </c>
      <c r="E99" s="41">
        <v>3049480</v>
      </c>
      <c r="F99" s="41">
        <v>0</v>
      </c>
      <c r="G99" s="44">
        <f t="shared" si="11"/>
        <v>3049480</v>
      </c>
      <c r="H99" s="40"/>
      <c r="I99" s="42">
        <f t="shared" si="12"/>
        <v>0</v>
      </c>
      <c r="J99" s="10"/>
    </row>
    <row r="100" spans="1:10" ht="13" x14ac:dyDescent="0.3">
      <c r="A100" s="39" t="s">
        <v>128</v>
      </c>
      <c r="B100" s="39" t="s">
        <v>129</v>
      </c>
      <c r="C100" s="40"/>
      <c r="D100" s="41">
        <v>61800000</v>
      </c>
      <c r="E100" s="41">
        <v>87517342</v>
      </c>
      <c r="F100" s="41">
        <v>42630383</v>
      </c>
      <c r="G100" s="44">
        <f t="shared" si="6"/>
        <v>44886959</v>
      </c>
      <c r="H100" s="40"/>
      <c r="I100" s="42">
        <f t="shared" si="1"/>
        <v>0.48710783515340306</v>
      </c>
      <c r="J100" s="10"/>
    </row>
    <row r="101" spans="1:10" ht="13" x14ac:dyDescent="0.3">
      <c r="A101" s="45" t="s">
        <v>410</v>
      </c>
      <c r="B101" s="39" t="s">
        <v>413</v>
      </c>
      <c r="C101" s="40"/>
      <c r="D101" s="41">
        <v>0</v>
      </c>
      <c r="E101" s="41">
        <v>26460600</v>
      </c>
      <c r="F101" s="41">
        <v>25912467</v>
      </c>
      <c r="G101" s="44">
        <f t="shared" si="11"/>
        <v>548133</v>
      </c>
      <c r="H101" s="40"/>
      <c r="I101" s="42">
        <f t="shared" si="12"/>
        <v>0.97928493684950457</v>
      </c>
      <c r="J101" s="10"/>
    </row>
    <row r="102" spans="1:10" ht="13" x14ac:dyDescent="0.3">
      <c r="A102" s="33" t="s">
        <v>130</v>
      </c>
      <c r="B102" s="33" t="s">
        <v>55</v>
      </c>
      <c r="C102" s="38"/>
      <c r="D102" s="36">
        <v>12000000</v>
      </c>
      <c r="E102" s="36">
        <f>SUM(E103:E104)</f>
        <v>14760000</v>
      </c>
      <c r="F102" s="36">
        <f>SUM(F103:F104)</f>
        <v>0</v>
      </c>
      <c r="G102" s="43">
        <f t="shared" si="6"/>
        <v>14760000</v>
      </c>
      <c r="H102" s="38"/>
      <c r="I102" s="37">
        <f t="shared" si="1"/>
        <v>0</v>
      </c>
      <c r="J102" s="10"/>
    </row>
    <row r="103" spans="1:10" ht="13" x14ac:dyDescent="0.3">
      <c r="A103" s="45" t="s">
        <v>383</v>
      </c>
      <c r="B103" s="39" t="s">
        <v>384</v>
      </c>
      <c r="C103" s="40"/>
      <c r="D103" s="41">
        <v>0</v>
      </c>
      <c r="E103" s="41">
        <v>1260000</v>
      </c>
      <c r="F103" s="41">
        <v>0</v>
      </c>
      <c r="G103" s="44">
        <f t="shared" ref="G103" si="13">+E103-F103</f>
        <v>1260000</v>
      </c>
      <c r="H103" s="40"/>
      <c r="I103" s="42">
        <f t="shared" ref="I103" si="14">+F103/E103</f>
        <v>0</v>
      </c>
      <c r="J103" s="10"/>
    </row>
    <row r="104" spans="1:10" ht="13" x14ac:dyDescent="0.3">
      <c r="A104" s="39" t="s">
        <v>131</v>
      </c>
      <c r="B104" s="39" t="s">
        <v>132</v>
      </c>
      <c r="C104" s="40"/>
      <c r="D104" s="41">
        <v>12000000</v>
      </c>
      <c r="E104" s="41">
        <v>13500000</v>
      </c>
      <c r="F104" s="41">
        <v>0</v>
      </c>
      <c r="G104" s="44">
        <f t="shared" si="6"/>
        <v>13500000</v>
      </c>
      <c r="H104" s="40"/>
      <c r="I104" s="42">
        <f t="shared" si="1"/>
        <v>0</v>
      </c>
      <c r="J104" s="10"/>
    </row>
    <row r="105" spans="1:10" ht="13" x14ac:dyDescent="0.3">
      <c r="A105" s="46" t="s">
        <v>385</v>
      </c>
      <c r="B105" s="33" t="s">
        <v>386</v>
      </c>
      <c r="C105" s="38"/>
      <c r="D105" s="36">
        <v>0</v>
      </c>
      <c r="E105" s="36">
        <f>SUM(E106:E107)</f>
        <v>123222550</v>
      </c>
      <c r="F105" s="36">
        <f>SUM(F106:F107)</f>
        <v>0</v>
      </c>
      <c r="G105" s="43">
        <f t="shared" ref="G105:G107" si="15">+E105-F105</f>
        <v>123222550</v>
      </c>
      <c r="H105" s="38"/>
      <c r="I105" s="37">
        <f t="shared" ref="I105:I107" si="16">+F105/E105</f>
        <v>0</v>
      </c>
      <c r="J105" s="10"/>
    </row>
    <row r="106" spans="1:10" ht="13" x14ac:dyDescent="0.3">
      <c r="A106" s="45" t="s">
        <v>388</v>
      </c>
      <c r="B106" s="39" t="s">
        <v>387</v>
      </c>
      <c r="C106" s="40"/>
      <c r="D106" s="41">
        <v>0</v>
      </c>
      <c r="E106" s="41">
        <v>3222550</v>
      </c>
      <c r="F106" s="41">
        <v>0</v>
      </c>
      <c r="G106" s="44">
        <f t="shared" si="15"/>
        <v>3222550</v>
      </c>
      <c r="H106" s="40"/>
      <c r="I106" s="42">
        <f t="shared" si="16"/>
        <v>0</v>
      </c>
      <c r="J106" s="10"/>
    </row>
    <row r="107" spans="1:10" ht="13" x14ac:dyDescent="0.3">
      <c r="A107" s="45" t="s">
        <v>430</v>
      </c>
      <c r="B107" s="39" t="s">
        <v>431</v>
      </c>
      <c r="C107" s="40"/>
      <c r="D107" s="41">
        <v>0</v>
      </c>
      <c r="E107" s="41">
        <v>120000000</v>
      </c>
      <c r="F107" s="41">
        <v>0</v>
      </c>
      <c r="G107" s="44">
        <f t="shared" si="15"/>
        <v>120000000</v>
      </c>
      <c r="H107" s="40"/>
      <c r="I107" s="42">
        <f t="shared" si="16"/>
        <v>0</v>
      </c>
      <c r="J107" s="10"/>
    </row>
    <row r="108" spans="1:10" ht="13" x14ac:dyDescent="0.3">
      <c r="A108" s="33" t="s">
        <v>133</v>
      </c>
      <c r="B108" s="33" t="s">
        <v>134</v>
      </c>
      <c r="C108" s="38"/>
      <c r="D108" s="36">
        <v>46350000</v>
      </c>
      <c r="E108" s="36">
        <f>+E109</f>
        <v>46350000</v>
      </c>
      <c r="F108" s="36">
        <f>+F109</f>
        <v>0</v>
      </c>
      <c r="G108" s="43">
        <f t="shared" si="6"/>
        <v>46350000</v>
      </c>
      <c r="H108" s="38"/>
      <c r="I108" s="37">
        <f t="shared" si="1"/>
        <v>0</v>
      </c>
      <c r="J108" s="10"/>
    </row>
    <row r="109" spans="1:10" ht="13" x14ac:dyDescent="0.3">
      <c r="A109" s="39" t="s">
        <v>135</v>
      </c>
      <c r="B109" s="39" t="s">
        <v>136</v>
      </c>
      <c r="C109" s="40"/>
      <c r="D109" s="41">
        <v>46350000</v>
      </c>
      <c r="E109" s="41">
        <v>46350000</v>
      </c>
      <c r="F109" s="41">
        <v>0</v>
      </c>
      <c r="G109" s="44">
        <f t="shared" si="6"/>
        <v>46350000</v>
      </c>
      <c r="H109" s="40"/>
      <c r="I109" s="42">
        <f t="shared" si="1"/>
        <v>0</v>
      </c>
      <c r="J109" s="10"/>
    </row>
    <row r="110" spans="1:10" ht="13" x14ac:dyDescent="0.3">
      <c r="A110" s="33" t="s">
        <v>137</v>
      </c>
      <c r="B110" s="33" t="s">
        <v>138</v>
      </c>
      <c r="C110" s="38"/>
      <c r="D110" s="36">
        <v>8486175761.1800003</v>
      </c>
      <c r="E110" s="36">
        <f>+E111+E115+E133+E152+E208+E226+E228</f>
        <v>16668202275</v>
      </c>
      <c r="F110" s="36">
        <f>+F111+F115+F133+F152+F208+F226+F228</f>
        <v>12890581187</v>
      </c>
      <c r="G110" s="43">
        <f t="shared" si="6"/>
        <v>3777621088</v>
      </c>
      <c r="H110" s="38"/>
      <c r="I110" s="37">
        <f t="shared" si="1"/>
        <v>0.77336361620317573</v>
      </c>
      <c r="J110" s="10"/>
    </row>
    <row r="111" spans="1:10" ht="13" x14ac:dyDescent="0.3">
      <c r="A111" s="33" t="s">
        <v>139</v>
      </c>
      <c r="B111" s="33" t="s">
        <v>140</v>
      </c>
      <c r="C111" s="38"/>
      <c r="D111" s="36">
        <v>0</v>
      </c>
      <c r="E111" s="36">
        <f t="shared" ref="E111:F113" si="17">+E112</f>
        <v>11000000</v>
      </c>
      <c r="F111" s="36">
        <f t="shared" si="17"/>
        <v>0</v>
      </c>
      <c r="G111" s="43">
        <f t="shared" si="6"/>
        <v>11000000</v>
      </c>
      <c r="H111" s="38"/>
      <c r="I111" s="37">
        <v>0</v>
      </c>
      <c r="J111" s="10"/>
    </row>
    <row r="112" spans="1:10" ht="13" x14ac:dyDescent="0.3">
      <c r="A112" s="33" t="s">
        <v>141</v>
      </c>
      <c r="B112" s="33" t="s">
        <v>142</v>
      </c>
      <c r="C112" s="38"/>
      <c r="D112" s="36">
        <v>0</v>
      </c>
      <c r="E112" s="36">
        <f t="shared" si="17"/>
        <v>11000000</v>
      </c>
      <c r="F112" s="36">
        <f t="shared" si="17"/>
        <v>0</v>
      </c>
      <c r="G112" s="43">
        <f t="shared" si="6"/>
        <v>11000000</v>
      </c>
      <c r="H112" s="38"/>
      <c r="I112" s="37">
        <v>0</v>
      </c>
      <c r="J112" s="10"/>
    </row>
    <row r="113" spans="1:10" ht="13" x14ac:dyDescent="0.3">
      <c r="A113" s="46" t="s">
        <v>389</v>
      </c>
      <c r="B113" s="33" t="s">
        <v>390</v>
      </c>
      <c r="C113" s="38"/>
      <c r="D113" s="36">
        <v>0</v>
      </c>
      <c r="E113" s="36">
        <f t="shared" si="17"/>
        <v>11000000</v>
      </c>
      <c r="F113" s="36">
        <f t="shared" si="17"/>
        <v>0</v>
      </c>
      <c r="G113" s="43">
        <f t="shared" si="6"/>
        <v>11000000</v>
      </c>
      <c r="H113" s="38"/>
      <c r="I113" s="37">
        <v>0</v>
      </c>
      <c r="J113" s="10"/>
    </row>
    <row r="114" spans="1:10" ht="13" x14ac:dyDescent="0.3">
      <c r="A114" s="45" t="s">
        <v>391</v>
      </c>
      <c r="B114" s="39" t="s">
        <v>390</v>
      </c>
      <c r="C114" s="40"/>
      <c r="D114" s="41">
        <v>0</v>
      </c>
      <c r="E114" s="41">
        <v>11000000</v>
      </c>
      <c r="F114" s="41">
        <v>0</v>
      </c>
      <c r="G114" s="44">
        <f t="shared" si="6"/>
        <v>11000000</v>
      </c>
      <c r="H114" s="40"/>
      <c r="I114" s="42">
        <v>0</v>
      </c>
      <c r="J114" s="10"/>
    </row>
    <row r="115" spans="1:10" ht="13" x14ac:dyDescent="0.3">
      <c r="A115" s="33" t="s">
        <v>147</v>
      </c>
      <c r="B115" s="33" t="s">
        <v>148</v>
      </c>
      <c r="C115" s="38"/>
      <c r="D115" s="36">
        <v>1808153591.0999999</v>
      </c>
      <c r="E115" s="36">
        <f>+E116+E122+E124+E126+E129</f>
        <v>2823609376</v>
      </c>
      <c r="F115" s="36">
        <f>+F116+F122+F124+F126+F129</f>
        <v>1803864500</v>
      </c>
      <c r="G115" s="43">
        <f t="shared" ref="G115:H230" si="18">+E115-F115</f>
        <v>1019744876</v>
      </c>
      <c r="H115" s="38"/>
      <c r="I115" s="37">
        <f t="shared" ref="I115:I230" si="19">+F115/E115</f>
        <v>0.63885058440888254</v>
      </c>
      <c r="J115" s="10"/>
    </row>
    <row r="116" spans="1:10" ht="13" x14ac:dyDescent="0.3">
      <c r="A116" s="33" t="s">
        <v>149</v>
      </c>
      <c r="B116" s="33" t="s">
        <v>150</v>
      </c>
      <c r="C116" s="38"/>
      <c r="D116" s="36">
        <v>470736000</v>
      </c>
      <c r="E116" s="36">
        <f>SUM(E117:E121)</f>
        <v>1013524267</v>
      </c>
      <c r="F116" s="36">
        <f>SUM(F117:F121)</f>
        <v>388631000</v>
      </c>
      <c r="G116" s="43">
        <f t="shared" si="18"/>
        <v>624893267</v>
      </c>
      <c r="H116" s="38"/>
      <c r="I116" s="37">
        <f t="shared" si="19"/>
        <v>0.3834451849390203</v>
      </c>
      <c r="J116" s="10"/>
    </row>
    <row r="117" spans="1:10" ht="13" x14ac:dyDescent="0.3">
      <c r="A117" s="39" t="s">
        <v>151</v>
      </c>
      <c r="B117" s="39" t="s">
        <v>152</v>
      </c>
      <c r="C117" s="40"/>
      <c r="D117" s="41">
        <v>82400000</v>
      </c>
      <c r="E117" s="41">
        <f>200000000+210390000</f>
        <v>410390000</v>
      </c>
      <c r="F117" s="41">
        <f>21420000+158851000</f>
        <v>180271000</v>
      </c>
      <c r="G117" s="44">
        <f t="shared" si="18"/>
        <v>230119000</v>
      </c>
      <c r="H117" s="40"/>
      <c r="I117" s="42">
        <f t="shared" si="19"/>
        <v>0.43926752601184238</v>
      </c>
      <c r="J117" s="10"/>
    </row>
    <row r="118" spans="1:10" ht="13" x14ac:dyDescent="0.3">
      <c r="A118" s="39" t="s">
        <v>153</v>
      </c>
      <c r="B118" s="39" t="s">
        <v>154</v>
      </c>
      <c r="C118" s="40"/>
      <c r="D118" s="41">
        <v>85400000</v>
      </c>
      <c r="E118" s="41">
        <f>200000000+220261048</f>
        <v>420261048</v>
      </c>
      <c r="F118" s="41">
        <f>15405000+155155000</f>
        <v>170560000</v>
      </c>
      <c r="G118" s="44">
        <f t="shared" si="18"/>
        <v>249701048</v>
      </c>
      <c r="H118" s="40"/>
      <c r="I118" s="42">
        <f t="shared" si="19"/>
        <v>0.40584298928412704</v>
      </c>
      <c r="J118" s="10"/>
    </row>
    <row r="119" spans="1:10" ht="13" x14ac:dyDescent="0.3">
      <c r="A119" s="45" t="s">
        <v>440</v>
      </c>
      <c r="B119" s="39" t="s">
        <v>439</v>
      </c>
      <c r="C119" s="40"/>
      <c r="D119" s="41">
        <v>0</v>
      </c>
      <c r="E119" s="41">
        <v>121873219</v>
      </c>
      <c r="F119" s="41">
        <v>0</v>
      </c>
      <c r="G119" s="44">
        <f t="shared" si="18"/>
        <v>121873219</v>
      </c>
      <c r="H119" s="40"/>
      <c r="I119" s="42">
        <f t="shared" si="19"/>
        <v>0</v>
      </c>
      <c r="J119" s="10"/>
    </row>
    <row r="120" spans="1:10" ht="13" x14ac:dyDescent="0.3">
      <c r="A120" s="45" t="s">
        <v>290</v>
      </c>
      <c r="B120" s="39" t="s">
        <v>289</v>
      </c>
      <c r="C120" s="40"/>
      <c r="D120" s="41">
        <v>0</v>
      </c>
      <c r="E120" s="41">
        <v>61000000</v>
      </c>
      <c r="F120" s="41">
        <v>37800000</v>
      </c>
      <c r="G120" s="44">
        <f t="shared" si="18"/>
        <v>23200000</v>
      </c>
      <c r="H120" s="40"/>
      <c r="I120" s="42">
        <f t="shared" si="19"/>
        <v>0.61967213114754094</v>
      </c>
      <c r="J120" s="10"/>
    </row>
    <row r="121" spans="1:10" ht="13" x14ac:dyDescent="0.3">
      <c r="A121" s="39" t="s">
        <v>155</v>
      </c>
      <c r="B121" s="39" t="s">
        <v>156</v>
      </c>
      <c r="C121" s="40"/>
      <c r="D121" s="41">
        <v>302936000</v>
      </c>
      <c r="E121" s="41">
        <v>0</v>
      </c>
      <c r="F121" s="41">
        <v>0</v>
      </c>
      <c r="G121" s="44">
        <f t="shared" si="18"/>
        <v>0</v>
      </c>
      <c r="H121" s="40"/>
      <c r="I121" s="42">
        <v>0</v>
      </c>
      <c r="J121" s="10"/>
    </row>
    <row r="122" spans="1:10" ht="13" x14ac:dyDescent="0.3">
      <c r="A122" s="33" t="s">
        <v>157</v>
      </c>
      <c r="B122" s="33" t="s">
        <v>158</v>
      </c>
      <c r="C122" s="38"/>
      <c r="D122" s="36">
        <v>0</v>
      </c>
      <c r="E122" s="36">
        <f>+E123</f>
        <v>0</v>
      </c>
      <c r="F122" s="36">
        <f>+F123</f>
        <v>0</v>
      </c>
      <c r="G122" s="43">
        <f t="shared" si="18"/>
        <v>0</v>
      </c>
      <c r="H122" s="38"/>
      <c r="I122" s="37">
        <v>0</v>
      </c>
      <c r="J122" s="10"/>
    </row>
    <row r="123" spans="1:10" ht="13" x14ac:dyDescent="0.3">
      <c r="A123" s="39" t="s">
        <v>159</v>
      </c>
      <c r="B123" s="39" t="s">
        <v>160</v>
      </c>
      <c r="C123" s="40"/>
      <c r="D123" s="41">
        <v>0</v>
      </c>
      <c r="E123" s="41">
        <v>0</v>
      </c>
      <c r="F123" s="41">
        <v>0</v>
      </c>
      <c r="G123" s="44">
        <f t="shared" si="18"/>
        <v>0</v>
      </c>
      <c r="H123" s="40"/>
      <c r="I123" s="42">
        <v>0</v>
      </c>
      <c r="J123" s="10"/>
    </row>
    <row r="124" spans="1:10" ht="13" x14ac:dyDescent="0.3">
      <c r="A124" s="33" t="s">
        <v>161</v>
      </c>
      <c r="B124" s="33" t="s">
        <v>162</v>
      </c>
      <c r="C124" s="38"/>
      <c r="D124" s="36">
        <v>2067591.1</v>
      </c>
      <c r="E124" s="36">
        <f>+E125</f>
        <v>462415109</v>
      </c>
      <c r="F124" s="36">
        <f>+F125</f>
        <v>164433500</v>
      </c>
      <c r="G124" s="43">
        <f t="shared" si="18"/>
        <v>297981609</v>
      </c>
      <c r="H124" s="38"/>
      <c r="I124" s="37">
        <f t="shared" si="19"/>
        <v>0.35559716107805639</v>
      </c>
      <c r="J124" s="10"/>
    </row>
    <row r="125" spans="1:10" ht="13" x14ac:dyDescent="0.3">
      <c r="A125" s="39" t="s">
        <v>163</v>
      </c>
      <c r="B125" s="39" t="s">
        <v>164</v>
      </c>
      <c r="C125" s="40"/>
      <c r="D125" s="41">
        <v>2067591.1</v>
      </c>
      <c r="E125" s="41">
        <f>234479109+227936000</f>
        <v>462415109</v>
      </c>
      <c r="F125" s="41">
        <f>1488000+162945500</f>
        <v>164433500</v>
      </c>
      <c r="G125" s="44">
        <f t="shared" si="18"/>
        <v>297981609</v>
      </c>
      <c r="H125" s="40"/>
      <c r="I125" s="42">
        <f t="shared" si="19"/>
        <v>0.35559716107805639</v>
      </c>
      <c r="J125" s="10"/>
    </row>
    <row r="126" spans="1:10" ht="13" x14ac:dyDescent="0.3">
      <c r="A126" s="33" t="s">
        <v>165</v>
      </c>
      <c r="B126" s="33" t="s">
        <v>166</v>
      </c>
      <c r="C126" s="38"/>
      <c r="D126" s="36">
        <v>25750000</v>
      </c>
      <c r="E126" s="36">
        <f>+E127</f>
        <v>38070000</v>
      </c>
      <c r="F126" s="36">
        <f>+F127</f>
        <v>29300000</v>
      </c>
      <c r="G126" s="43">
        <f t="shared" si="18"/>
        <v>8770000</v>
      </c>
      <c r="H126" s="38"/>
      <c r="I126" s="37">
        <f t="shared" si="19"/>
        <v>0.76963488311006045</v>
      </c>
      <c r="J126" s="10"/>
    </row>
    <row r="127" spans="1:10" ht="13" x14ac:dyDescent="0.3">
      <c r="A127" s="33" t="s">
        <v>167</v>
      </c>
      <c r="B127" s="33" t="s">
        <v>166</v>
      </c>
      <c r="C127" s="38"/>
      <c r="D127" s="36">
        <v>0</v>
      </c>
      <c r="E127" s="36">
        <f>+E128</f>
        <v>38070000</v>
      </c>
      <c r="F127" s="36">
        <f>+F128</f>
        <v>29300000</v>
      </c>
      <c r="G127" s="43">
        <f t="shared" si="18"/>
        <v>8770000</v>
      </c>
      <c r="H127" s="38"/>
      <c r="I127" s="37">
        <f t="shared" si="19"/>
        <v>0.76963488311006045</v>
      </c>
      <c r="J127" s="10"/>
    </row>
    <row r="128" spans="1:10" ht="13" x14ac:dyDescent="0.3">
      <c r="A128" s="39" t="s">
        <v>168</v>
      </c>
      <c r="B128" s="39" t="s">
        <v>166</v>
      </c>
      <c r="C128" s="40"/>
      <c r="D128" s="41">
        <v>25750000</v>
      </c>
      <c r="E128" s="41">
        <v>38070000</v>
      </c>
      <c r="F128" s="41">
        <v>29300000</v>
      </c>
      <c r="G128" s="44">
        <f t="shared" si="18"/>
        <v>8770000</v>
      </c>
      <c r="H128" s="40"/>
      <c r="I128" s="42">
        <f t="shared" si="19"/>
        <v>0.76963488311006045</v>
      </c>
      <c r="J128" s="10"/>
    </row>
    <row r="129" spans="1:10" ht="13" x14ac:dyDescent="0.3">
      <c r="A129" s="33" t="s">
        <v>169</v>
      </c>
      <c r="B129" s="33" t="s">
        <v>170</v>
      </c>
      <c r="C129" s="38"/>
      <c r="D129" s="36">
        <v>1309600000</v>
      </c>
      <c r="E129" s="36">
        <f>SUM(E130:E132)</f>
        <v>1309600000</v>
      </c>
      <c r="F129" s="36">
        <f>SUM(F130:F132)</f>
        <v>1221500000</v>
      </c>
      <c r="G129" s="43">
        <f t="shared" si="18"/>
        <v>88100000</v>
      </c>
      <c r="H129" s="38"/>
      <c r="I129" s="37">
        <f t="shared" si="19"/>
        <v>0.93272755039706778</v>
      </c>
      <c r="J129" s="10"/>
    </row>
    <row r="130" spans="1:10" ht="13" x14ac:dyDescent="0.3">
      <c r="A130" s="45" t="s">
        <v>432</v>
      </c>
      <c r="B130" s="39" t="s">
        <v>172</v>
      </c>
      <c r="C130" s="38"/>
      <c r="D130" s="41">
        <v>0</v>
      </c>
      <c r="E130" s="41">
        <v>510000000</v>
      </c>
      <c r="F130" s="41">
        <v>510000000</v>
      </c>
      <c r="G130" s="44">
        <f t="shared" si="18"/>
        <v>0</v>
      </c>
      <c r="H130" s="40"/>
      <c r="I130" s="42">
        <f t="shared" si="19"/>
        <v>1</v>
      </c>
      <c r="J130" s="10"/>
    </row>
    <row r="131" spans="1:10" ht="13" x14ac:dyDescent="0.3">
      <c r="A131" s="39" t="s">
        <v>171</v>
      </c>
      <c r="B131" s="39" t="s">
        <v>172</v>
      </c>
      <c r="C131" s="40"/>
      <c r="D131" s="41">
        <v>1030000000</v>
      </c>
      <c r="E131" s="41">
        <v>520000000</v>
      </c>
      <c r="F131" s="41">
        <v>520000000</v>
      </c>
      <c r="G131" s="44">
        <f t="shared" si="18"/>
        <v>0</v>
      </c>
      <c r="H131" s="40"/>
      <c r="I131" s="42">
        <f t="shared" si="19"/>
        <v>1</v>
      </c>
      <c r="J131" s="10"/>
    </row>
    <row r="132" spans="1:10" ht="13" x14ac:dyDescent="0.3">
      <c r="A132" s="39" t="s">
        <v>173</v>
      </c>
      <c r="B132" s="39" t="s">
        <v>174</v>
      </c>
      <c r="C132" s="40"/>
      <c r="D132" s="41">
        <v>279600000</v>
      </c>
      <c r="E132" s="41">
        <v>279600000</v>
      </c>
      <c r="F132" s="41">
        <v>191500000</v>
      </c>
      <c r="G132" s="44">
        <f t="shared" si="18"/>
        <v>88100000</v>
      </c>
      <c r="H132" s="40"/>
      <c r="I132" s="42">
        <f t="shared" si="19"/>
        <v>0.68490701001430621</v>
      </c>
      <c r="J132" s="10"/>
    </row>
    <row r="133" spans="1:10" ht="13" x14ac:dyDescent="0.3">
      <c r="A133" s="33" t="s">
        <v>175</v>
      </c>
      <c r="B133" s="33" t="s">
        <v>176</v>
      </c>
      <c r="C133" s="38"/>
      <c r="D133" s="36">
        <v>352218800</v>
      </c>
      <c r="E133" s="36">
        <f>+E134+E148+E136</f>
        <v>1454278959</v>
      </c>
      <c r="F133" s="36">
        <f>+F134+F148+F136</f>
        <v>1009045392</v>
      </c>
      <c r="G133" s="43">
        <f t="shared" si="18"/>
        <v>445233567</v>
      </c>
      <c r="H133" s="38"/>
      <c r="I133" s="37">
        <f t="shared" si="19"/>
        <v>0.69384583044084325</v>
      </c>
      <c r="J133" s="10"/>
    </row>
    <row r="134" spans="1:10" ht="13" x14ac:dyDescent="0.3">
      <c r="A134" s="33" t="s">
        <v>177</v>
      </c>
      <c r="B134" s="33" t="s">
        <v>178</v>
      </c>
      <c r="C134" s="38"/>
      <c r="D134" s="36">
        <v>339488000</v>
      </c>
      <c r="E134" s="36">
        <f>+E135</f>
        <v>150000000</v>
      </c>
      <c r="F134" s="36">
        <f>+F135</f>
        <v>82695692</v>
      </c>
      <c r="G134" s="43">
        <f t="shared" si="18"/>
        <v>67304308</v>
      </c>
      <c r="H134" s="38"/>
      <c r="I134" s="37">
        <f t="shared" si="19"/>
        <v>0.55130461333333336</v>
      </c>
      <c r="J134" s="10"/>
    </row>
    <row r="135" spans="1:10" ht="13" x14ac:dyDescent="0.3">
      <c r="A135" s="45" t="s">
        <v>308</v>
      </c>
      <c r="B135" s="39" t="s">
        <v>309</v>
      </c>
      <c r="C135" s="40"/>
      <c r="D135" s="41">
        <v>0</v>
      </c>
      <c r="E135" s="41">
        <v>150000000</v>
      </c>
      <c r="F135" s="41">
        <v>82695692</v>
      </c>
      <c r="G135" s="44">
        <f t="shared" si="18"/>
        <v>67304308</v>
      </c>
      <c r="H135" s="40"/>
      <c r="I135" s="42">
        <f t="shared" si="19"/>
        <v>0.55130461333333336</v>
      </c>
      <c r="J135" s="10"/>
    </row>
    <row r="136" spans="1:10" ht="13" x14ac:dyDescent="0.3">
      <c r="A136" s="33" t="s">
        <v>179</v>
      </c>
      <c r="B136" s="33" t="s">
        <v>180</v>
      </c>
      <c r="C136" s="38"/>
      <c r="D136" s="36">
        <v>339488000</v>
      </c>
      <c r="E136" s="36">
        <f>SUM(E137:E147)</f>
        <v>1251087359</v>
      </c>
      <c r="F136" s="36">
        <f>SUM(F137:F147)</f>
        <v>886713897</v>
      </c>
      <c r="G136" s="43">
        <f t="shared" si="18"/>
        <v>364373462</v>
      </c>
      <c r="H136" s="38"/>
      <c r="I136" s="37">
        <f t="shared" si="19"/>
        <v>0.70875458106199285</v>
      </c>
      <c r="J136" s="10"/>
    </row>
    <row r="137" spans="1:10" ht="13" x14ac:dyDescent="0.3">
      <c r="A137" s="39" t="s">
        <v>181</v>
      </c>
      <c r="B137" s="39" t="s">
        <v>182</v>
      </c>
      <c r="C137" s="40"/>
      <c r="D137" s="41">
        <v>339488000</v>
      </c>
      <c r="E137" s="41">
        <v>190305000</v>
      </c>
      <c r="F137" s="41">
        <v>134928555</v>
      </c>
      <c r="G137" s="43">
        <f t="shared" si="18"/>
        <v>55376445</v>
      </c>
      <c r="H137" s="40"/>
      <c r="I137" s="42">
        <f t="shared" si="19"/>
        <v>0.70901213840939548</v>
      </c>
      <c r="J137" s="10"/>
    </row>
    <row r="138" spans="1:10" ht="13" x14ac:dyDescent="0.3">
      <c r="A138" s="45" t="s">
        <v>292</v>
      </c>
      <c r="B138" s="39" t="s">
        <v>291</v>
      </c>
      <c r="C138" s="40"/>
      <c r="D138" s="41">
        <v>0</v>
      </c>
      <c r="E138" s="41">
        <v>238505459</v>
      </c>
      <c r="F138" s="41">
        <v>159979400</v>
      </c>
      <c r="G138" s="43">
        <f t="shared" si="18"/>
        <v>78526059</v>
      </c>
      <c r="H138" s="40"/>
      <c r="I138" s="42">
        <f t="shared" si="19"/>
        <v>0.67075781271740198</v>
      </c>
      <c r="J138" s="10"/>
    </row>
    <row r="139" spans="1:10" ht="13" x14ac:dyDescent="0.3">
      <c r="A139" s="45" t="s">
        <v>293</v>
      </c>
      <c r="B139" s="39" t="s">
        <v>294</v>
      </c>
      <c r="C139" s="40"/>
      <c r="D139" s="41">
        <v>0</v>
      </c>
      <c r="E139" s="41">
        <v>223935900</v>
      </c>
      <c r="F139" s="41">
        <v>148131700</v>
      </c>
      <c r="G139" s="43">
        <f t="shared" si="18"/>
        <v>75804200</v>
      </c>
      <c r="H139" s="40"/>
      <c r="I139" s="42">
        <f t="shared" si="19"/>
        <v>0.66149152503015374</v>
      </c>
      <c r="J139" s="10"/>
    </row>
    <row r="140" spans="1:10" ht="13" x14ac:dyDescent="0.3">
      <c r="A140" s="45" t="s">
        <v>297</v>
      </c>
      <c r="B140" s="39" t="s">
        <v>295</v>
      </c>
      <c r="C140" s="40"/>
      <c r="D140" s="41">
        <v>0</v>
      </c>
      <c r="E140" s="41">
        <v>31000000</v>
      </c>
      <c r="F140" s="41">
        <v>25398619</v>
      </c>
      <c r="G140" s="43">
        <f t="shared" si="18"/>
        <v>5601381</v>
      </c>
      <c r="H140" s="40"/>
      <c r="I140" s="42">
        <f t="shared" si="19"/>
        <v>0.81931029032258063</v>
      </c>
      <c r="J140" s="10"/>
    </row>
    <row r="141" spans="1:10" ht="13" x14ac:dyDescent="0.3">
      <c r="A141" s="45" t="s">
        <v>296</v>
      </c>
      <c r="B141" s="39" t="s">
        <v>298</v>
      </c>
      <c r="C141" s="40"/>
      <c r="D141" s="41">
        <v>0</v>
      </c>
      <c r="E141" s="41">
        <v>295210000</v>
      </c>
      <c r="F141" s="41">
        <v>201867802</v>
      </c>
      <c r="G141" s="43">
        <f t="shared" si="18"/>
        <v>93342198</v>
      </c>
      <c r="H141" s="40"/>
      <c r="I141" s="42">
        <f t="shared" si="19"/>
        <v>0.68381085329087765</v>
      </c>
      <c r="J141" s="10"/>
    </row>
    <row r="142" spans="1:10" ht="13" x14ac:dyDescent="0.3">
      <c r="A142" s="45" t="s">
        <v>299</v>
      </c>
      <c r="B142" s="39" t="s">
        <v>300</v>
      </c>
      <c r="C142" s="40"/>
      <c r="D142" s="41">
        <v>0</v>
      </c>
      <c r="E142" s="41">
        <v>97027000</v>
      </c>
      <c r="F142" s="41">
        <v>82604337</v>
      </c>
      <c r="G142" s="43">
        <f t="shared" si="18"/>
        <v>14422663</v>
      </c>
      <c r="H142" s="40"/>
      <c r="I142" s="42">
        <f t="shared" si="19"/>
        <v>0.85135412823234768</v>
      </c>
      <c r="J142" s="10"/>
    </row>
    <row r="143" spans="1:10" ht="13" x14ac:dyDescent="0.3">
      <c r="A143" s="45" t="s">
        <v>301</v>
      </c>
      <c r="B143" s="39" t="s">
        <v>302</v>
      </c>
      <c r="C143" s="40"/>
      <c r="D143" s="41">
        <v>0</v>
      </c>
      <c r="E143" s="41">
        <v>6800000</v>
      </c>
      <c r="F143" s="41">
        <v>6684000</v>
      </c>
      <c r="G143" s="43">
        <f t="shared" si="18"/>
        <v>116000</v>
      </c>
      <c r="H143" s="40"/>
      <c r="I143" s="42">
        <f t="shared" si="19"/>
        <v>0.98294117647058821</v>
      </c>
      <c r="J143" s="10"/>
    </row>
    <row r="144" spans="1:10" ht="13" x14ac:dyDescent="0.3">
      <c r="A144" s="45" t="s">
        <v>303</v>
      </c>
      <c r="B144" s="39" t="s">
        <v>304</v>
      </c>
      <c r="C144" s="40"/>
      <c r="D144" s="41">
        <v>0</v>
      </c>
      <c r="E144" s="41">
        <v>54803000</v>
      </c>
      <c r="F144" s="41">
        <v>47392485</v>
      </c>
      <c r="G144" s="43">
        <f t="shared" si="18"/>
        <v>7410515</v>
      </c>
      <c r="H144" s="40"/>
      <c r="I144" s="42">
        <f t="shared" si="19"/>
        <v>0.8647790266956189</v>
      </c>
      <c r="J144" s="10"/>
    </row>
    <row r="145" spans="1:10" ht="13" x14ac:dyDescent="0.3">
      <c r="A145" s="45" t="s">
        <v>442</v>
      </c>
      <c r="B145" s="39" t="s">
        <v>216</v>
      </c>
      <c r="C145" s="40"/>
      <c r="D145" s="41">
        <v>0</v>
      </c>
      <c r="E145" s="41">
        <v>13176000</v>
      </c>
      <c r="F145" s="41">
        <v>13175666</v>
      </c>
      <c r="G145" s="43">
        <f t="shared" si="18"/>
        <v>334</v>
      </c>
      <c r="H145" s="40"/>
      <c r="I145" s="42">
        <f t="shared" si="19"/>
        <v>0.99997465088038862</v>
      </c>
      <c r="J145" s="10"/>
    </row>
    <row r="146" spans="1:10" ht="13" x14ac:dyDescent="0.3">
      <c r="A146" s="45" t="s">
        <v>443</v>
      </c>
      <c r="B146" s="39" t="s">
        <v>216</v>
      </c>
      <c r="C146" s="40"/>
      <c r="D146" s="41">
        <v>0</v>
      </c>
      <c r="E146" s="41">
        <v>33773000</v>
      </c>
      <c r="F146" s="41">
        <v>0</v>
      </c>
      <c r="G146" s="43">
        <f t="shared" si="18"/>
        <v>33773000</v>
      </c>
      <c r="H146" s="40"/>
      <c r="I146" s="42">
        <f t="shared" si="19"/>
        <v>0</v>
      </c>
      <c r="J146" s="10"/>
    </row>
    <row r="147" spans="1:10" ht="13" x14ac:dyDescent="0.3">
      <c r="A147" s="45" t="s">
        <v>441</v>
      </c>
      <c r="B147" s="39" t="s">
        <v>216</v>
      </c>
      <c r="C147" s="40"/>
      <c r="D147" s="41">
        <v>0</v>
      </c>
      <c r="E147" s="41">
        <v>66552000</v>
      </c>
      <c r="F147" s="41">
        <v>66551333</v>
      </c>
      <c r="G147" s="43">
        <f t="shared" si="18"/>
        <v>667</v>
      </c>
      <c r="H147" s="40"/>
      <c r="I147" s="42">
        <f t="shared" si="19"/>
        <v>0.99998997776175025</v>
      </c>
      <c r="J147" s="10"/>
    </row>
    <row r="148" spans="1:10" ht="13" x14ac:dyDescent="0.3">
      <c r="A148" s="33" t="s">
        <v>183</v>
      </c>
      <c r="B148" s="33" t="s">
        <v>184</v>
      </c>
      <c r="C148" s="38"/>
      <c r="D148" s="36">
        <v>12730800</v>
      </c>
      <c r="E148" s="36">
        <f>+E149</f>
        <v>53191600</v>
      </c>
      <c r="F148" s="36">
        <f>+F149</f>
        <v>39635803</v>
      </c>
      <c r="G148" s="43">
        <f t="shared" si="18"/>
        <v>13555797</v>
      </c>
      <c r="H148" s="38"/>
      <c r="I148" s="37">
        <f t="shared" si="19"/>
        <v>0.74515154648478332</v>
      </c>
      <c r="J148" s="10"/>
    </row>
    <row r="149" spans="1:10" ht="13" x14ac:dyDescent="0.3">
      <c r="A149" s="33" t="s">
        <v>185</v>
      </c>
      <c r="B149" s="33" t="s">
        <v>186</v>
      </c>
      <c r="C149" s="38"/>
      <c r="D149" s="36">
        <v>12730800</v>
      </c>
      <c r="E149" s="36">
        <f>SUM(E150:E151)</f>
        <v>53191600</v>
      </c>
      <c r="F149" s="36">
        <f>SUM(F150:F151)</f>
        <v>39635803</v>
      </c>
      <c r="G149" s="43">
        <f t="shared" si="18"/>
        <v>13555797</v>
      </c>
      <c r="H149" s="38"/>
      <c r="I149" s="37">
        <f t="shared" si="19"/>
        <v>0.74515154648478332</v>
      </c>
      <c r="J149" s="10"/>
    </row>
    <row r="150" spans="1:10" ht="13" x14ac:dyDescent="0.3">
      <c r="A150" s="45" t="s">
        <v>306</v>
      </c>
      <c r="B150" s="39" t="s">
        <v>307</v>
      </c>
      <c r="C150" s="40"/>
      <c r="D150" s="41">
        <v>0</v>
      </c>
      <c r="E150" s="41">
        <v>14620800</v>
      </c>
      <c r="F150" s="41">
        <v>10663003</v>
      </c>
      <c r="G150" s="43">
        <f t="shared" si="18"/>
        <v>3957797</v>
      </c>
      <c r="H150" s="40"/>
      <c r="I150" s="37">
        <f t="shared" si="19"/>
        <v>0.72930366327423946</v>
      </c>
      <c r="J150" s="10"/>
    </row>
    <row r="151" spans="1:10" ht="13" x14ac:dyDescent="0.3">
      <c r="A151" s="39" t="s">
        <v>187</v>
      </c>
      <c r="B151" s="39" t="s">
        <v>188</v>
      </c>
      <c r="C151" s="40"/>
      <c r="D151" s="41">
        <v>12730800</v>
      </c>
      <c r="E151" s="41">
        <v>38570800</v>
      </c>
      <c r="F151" s="41">
        <v>28972800</v>
      </c>
      <c r="G151" s="44">
        <f t="shared" si="18"/>
        <v>9598000</v>
      </c>
      <c r="H151" s="40"/>
      <c r="I151" s="42">
        <f t="shared" si="19"/>
        <v>0.75115890777479333</v>
      </c>
      <c r="J151" s="10"/>
    </row>
    <row r="152" spans="1:10" ht="13" x14ac:dyDescent="0.3">
      <c r="A152" s="33" t="s">
        <v>189</v>
      </c>
      <c r="B152" s="33" t="s">
        <v>190</v>
      </c>
      <c r="C152" s="38"/>
      <c r="D152" s="36">
        <v>5762354370.0799999</v>
      </c>
      <c r="E152" s="36">
        <f>+E159+E171+E179+E191+E193+E206+E153</f>
        <v>11389490026</v>
      </c>
      <c r="F152" s="36">
        <f>+F159+F171+F179+F191+F193+F206+F153</f>
        <v>9532895855</v>
      </c>
      <c r="G152" s="43">
        <f t="shared" si="18"/>
        <v>1856594171</v>
      </c>
      <c r="H152" s="38"/>
      <c r="I152" s="37">
        <f t="shared" si="19"/>
        <v>0.83699057931814724</v>
      </c>
      <c r="J152" s="10"/>
    </row>
    <row r="153" spans="1:10" ht="13" x14ac:dyDescent="0.3">
      <c r="A153" s="46" t="s">
        <v>310</v>
      </c>
      <c r="B153" s="33" t="s">
        <v>312</v>
      </c>
      <c r="C153" s="38"/>
      <c r="D153" s="36">
        <f>SUM(D155:D158)</f>
        <v>0</v>
      </c>
      <c r="E153" s="36">
        <f>SUM(E154:E158)</f>
        <v>1479500977</v>
      </c>
      <c r="F153" s="36">
        <f>SUM(F154:F158)</f>
        <v>958172077</v>
      </c>
      <c r="G153" s="43">
        <f t="shared" si="18"/>
        <v>521328900</v>
      </c>
      <c r="H153" s="38"/>
      <c r="I153" s="37">
        <f t="shared" si="19"/>
        <v>0.64763193258776741</v>
      </c>
      <c r="J153" s="10"/>
    </row>
    <row r="154" spans="1:10" ht="13" x14ac:dyDescent="0.3">
      <c r="A154" s="45" t="s">
        <v>444</v>
      </c>
      <c r="B154" s="39" t="s">
        <v>313</v>
      </c>
      <c r="C154" s="38"/>
      <c r="D154" s="36">
        <v>0</v>
      </c>
      <c r="E154" s="41">
        <v>424669000</v>
      </c>
      <c r="F154" s="41">
        <v>99861143</v>
      </c>
      <c r="G154" s="44">
        <f t="shared" si="18"/>
        <v>324807857</v>
      </c>
      <c r="H154" s="40"/>
      <c r="I154" s="42">
        <f t="shared" si="19"/>
        <v>0.23515053606455852</v>
      </c>
      <c r="J154" s="10"/>
    </row>
    <row r="155" spans="1:10" ht="13" x14ac:dyDescent="0.3">
      <c r="A155" s="45" t="s">
        <v>311</v>
      </c>
      <c r="B155" s="39" t="s">
        <v>313</v>
      </c>
      <c r="C155" s="40"/>
      <c r="D155" s="41">
        <v>0</v>
      </c>
      <c r="E155" s="41">
        <v>837169424</v>
      </c>
      <c r="F155" s="41">
        <v>764335934</v>
      </c>
      <c r="G155" s="44">
        <f t="shared" si="18"/>
        <v>72833490</v>
      </c>
      <c r="H155" s="40"/>
      <c r="I155" s="42">
        <f t="shared" si="19"/>
        <v>0.91300029849155118</v>
      </c>
      <c r="J155" s="10"/>
    </row>
    <row r="156" spans="1:10" ht="13" x14ac:dyDescent="0.3">
      <c r="A156" s="45" t="s">
        <v>434</v>
      </c>
      <c r="B156" s="39" t="s">
        <v>433</v>
      </c>
      <c r="C156" s="40"/>
      <c r="D156" s="41">
        <v>0</v>
      </c>
      <c r="E156" s="41">
        <v>84480553</v>
      </c>
      <c r="F156" s="41">
        <v>4700000</v>
      </c>
      <c r="G156" s="44">
        <f t="shared" si="18"/>
        <v>79780553</v>
      </c>
      <c r="H156" s="40"/>
      <c r="I156" s="42">
        <f t="shared" si="19"/>
        <v>5.563410552011893E-2</v>
      </c>
      <c r="J156" s="10"/>
    </row>
    <row r="157" spans="1:10" ht="13" x14ac:dyDescent="0.3">
      <c r="A157" s="45" t="s">
        <v>435</v>
      </c>
      <c r="B157" s="39" t="s">
        <v>314</v>
      </c>
      <c r="C157" s="40"/>
      <c r="D157" s="41">
        <v>0</v>
      </c>
      <c r="E157" s="41">
        <v>35907537</v>
      </c>
      <c r="F157" s="41">
        <v>15175001</v>
      </c>
      <c r="G157" s="44">
        <f t="shared" si="18"/>
        <v>20732536</v>
      </c>
      <c r="H157" s="40"/>
      <c r="I157" s="42">
        <f t="shared" si="19"/>
        <v>0.42261325247677112</v>
      </c>
      <c r="J157" s="10"/>
    </row>
    <row r="158" spans="1:10" ht="13" x14ac:dyDescent="0.3">
      <c r="A158" s="45" t="s">
        <v>315</v>
      </c>
      <c r="B158" s="39" t="s">
        <v>314</v>
      </c>
      <c r="C158" s="40"/>
      <c r="D158" s="41">
        <v>0</v>
      </c>
      <c r="E158" s="41">
        <v>97274463</v>
      </c>
      <c r="F158" s="41">
        <v>74099999</v>
      </c>
      <c r="G158" s="43">
        <f t="shared" si="18"/>
        <v>23174464</v>
      </c>
      <c r="H158" s="40"/>
      <c r="I158" s="37">
        <f t="shared" si="19"/>
        <v>0.76176209782828619</v>
      </c>
      <c r="J158" s="10"/>
    </row>
    <row r="159" spans="1:10" ht="13" x14ac:dyDescent="0.3">
      <c r="A159" s="33" t="s">
        <v>191</v>
      </c>
      <c r="B159" s="33" t="s">
        <v>192</v>
      </c>
      <c r="C159" s="38"/>
      <c r="D159" s="36">
        <v>145581902.08000001</v>
      </c>
      <c r="E159" s="36">
        <f>SUM(E160:E170)</f>
        <v>666840614</v>
      </c>
      <c r="F159" s="36">
        <f>SUM(F160:F170)</f>
        <v>490858299</v>
      </c>
      <c r="G159" s="43">
        <f t="shared" si="18"/>
        <v>175982315</v>
      </c>
      <c r="H159" s="38"/>
      <c r="I159" s="37">
        <f t="shared" si="19"/>
        <v>0.7360953857558532</v>
      </c>
      <c r="J159" s="10"/>
    </row>
    <row r="160" spans="1:10" ht="13" x14ac:dyDescent="0.3">
      <c r="A160" s="45" t="s">
        <v>445</v>
      </c>
      <c r="B160" s="39" t="s">
        <v>194</v>
      </c>
      <c r="C160" s="38"/>
      <c r="D160" s="41">
        <v>0</v>
      </c>
      <c r="E160" s="41">
        <v>27714000</v>
      </c>
      <c r="F160" s="41">
        <v>27713329</v>
      </c>
      <c r="G160" s="44">
        <f t="shared" si="18"/>
        <v>671</v>
      </c>
      <c r="H160" s="38"/>
      <c r="I160" s="42">
        <f t="shared" si="19"/>
        <v>0.99997578841018975</v>
      </c>
      <c r="J160" s="10"/>
    </row>
    <row r="161" spans="1:10" ht="13" x14ac:dyDescent="0.3">
      <c r="A161" s="45" t="s">
        <v>446</v>
      </c>
      <c r="B161" s="39" t="s">
        <v>194</v>
      </c>
      <c r="C161" s="38"/>
      <c r="D161" s="41">
        <v>0</v>
      </c>
      <c r="E161" s="41">
        <v>105688000</v>
      </c>
      <c r="F161" s="41">
        <v>0</v>
      </c>
      <c r="G161" s="44">
        <f t="shared" si="18"/>
        <v>105688000</v>
      </c>
      <c r="H161" s="38"/>
      <c r="I161" s="42">
        <f t="shared" si="19"/>
        <v>0</v>
      </c>
      <c r="J161" s="10"/>
    </row>
    <row r="162" spans="1:10" ht="13" x14ac:dyDescent="0.3">
      <c r="A162" s="39" t="s">
        <v>193</v>
      </c>
      <c r="B162" s="39" t="s">
        <v>194</v>
      </c>
      <c r="C162" s="40"/>
      <c r="D162" s="41">
        <v>0</v>
      </c>
      <c r="E162" s="41">
        <v>182252000</v>
      </c>
      <c r="F162" s="41">
        <v>182233268</v>
      </c>
      <c r="G162" s="44">
        <f t="shared" si="18"/>
        <v>18732</v>
      </c>
      <c r="H162" s="40"/>
      <c r="I162" s="42">
        <f t="shared" si="19"/>
        <v>0.99989721923490549</v>
      </c>
      <c r="J162" s="10"/>
    </row>
    <row r="163" spans="1:10" ht="13" x14ac:dyDescent="0.3">
      <c r="A163" s="39" t="s">
        <v>195</v>
      </c>
      <c r="B163" s="39" t="s">
        <v>196</v>
      </c>
      <c r="C163" s="40"/>
      <c r="D163" s="41">
        <v>112777408.90000001</v>
      </c>
      <c r="E163" s="41">
        <v>88961614</v>
      </c>
      <c r="F163" s="41">
        <v>88961614</v>
      </c>
      <c r="G163" s="44">
        <f t="shared" si="18"/>
        <v>0</v>
      </c>
      <c r="H163" s="40"/>
      <c r="I163" s="42">
        <f t="shared" si="19"/>
        <v>1</v>
      </c>
      <c r="J163" s="10"/>
    </row>
    <row r="164" spans="1:10" ht="13" x14ac:dyDescent="0.3">
      <c r="A164" s="45" t="s">
        <v>447</v>
      </c>
      <c r="B164" s="39" t="s">
        <v>317</v>
      </c>
      <c r="C164" s="40"/>
      <c r="D164" s="41">
        <v>0</v>
      </c>
      <c r="E164" s="41">
        <v>20088000</v>
      </c>
      <c r="F164" s="41">
        <v>20087332</v>
      </c>
      <c r="G164" s="44">
        <f t="shared" si="18"/>
        <v>668</v>
      </c>
      <c r="H164" s="40"/>
      <c r="I164" s="42">
        <f t="shared" si="19"/>
        <v>0.99996674631620863</v>
      </c>
      <c r="J164" s="10"/>
    </row>
    <row r="165" spans="1:10" ht="13" x14ac:dyDescent="0.3">
      <c r="A165" s="45" t="s">
        <v>448</v>
      </c>
      <c r="B165" s="39" t="s">
        <v>317</v>
      </c>
      <c r="C165" s="40"/>
      <c r="D165" s="41">
        <v>0</v>
      </c>
      <c r="E165" s="41">
        <v>59466000</v>
      </c>
      <c r="F165" s="41">
        <v>0</v>
      </c>
      <c r="G165" s="44">
        <f t="shared" si="18"/>
        <v>59466000</v>
      </c>
      <c r="H165" s="40"/>
      <c r="I165" s="42">
        <f t="shared" si="19"/>
        <v>0</v>
      </c>
      <c r="J165" s="10"/>
    </row>
    <row r="166" spans="1:10" ht="13" x14ac:dyDescent="0.3">
      <c r="A166" s="45" t="s">
        <v>316</v>
      </c>
      <c r="B166" s="39" t="s">
        <v>317</v>
      </c>
      <c r="C166" s="40"/>
      <c r="D166" s="41">
        <v>0</v>
      </c>
      <c r="E166" s="41">
        <v>126471000</v>
      </c>
      <c r="F166" s="41">
        <v>126367334</v>
      </c>
      <c r="G166" s="44">
        <f t="shared" si="18"/>
        <v>103666</v>
      </c>
      <c r="H166" s="40"/>
      <c r="I166" s="42">
        <f t="shared" si="19"/>
        <v>0.99918031801756924</v>
      </c>
      <c r="J166" s="10"/>
    </row>
    <row r="167" spans="1:10" ht="13" x14ac:dyDescent="0.3">
      <c r="A167" s="45" t="s">
        <v>449</v>
      </c>
      <c r="B167" s="39" t="s">
        <v>450</v>
      </c>
      <c r="C167" s="40"/>
      <c r="D167" s="41">
        <v>0</v>
      </c>
      <c r="E167" s="41">
        <v>8600000</v>
      </c>
      <c r="F167" s="41">
        <v>0</v>
      </c>
      <c r="G167" s="44">
        <f t="shared" si="18"/>
        <v>8600000</v>
      </c>
      <c r="H167" s="40"/>
      <c r="I167" s="42">
        <f t="shared" si="19"/>
        <v>0</v>
      </c>
      <c r="J167" s="10"/>
    </row>
    <row r="168" spans="1:10" ht="13" x14ac:dyDescent="0.3">
      <c r="A168" s="39" t="s">
        <v>197</v>
      </c>
      <c r="B168" s="39" t="s">
        <v>198</v>
      </c>
      <c r="C168" s="40"/>
      <c r="D168" s="41">
        <v>7000000</v>
      </c>
      <c r="E168" s="41">
        <v>7000000</v>
      </c>
      <c r="F168" s="41">
        <v>4895422</v>
      </c>
      <c r="G168" s="44">
        <f t="shared" si="18"/>
        <v>2104578</v>
      </c>
      <c r="H168" s="40"/>
      <c r="I168" s="42">
        <f t="shared" si="19"/>
        <v>0.69934600000000002</v>
      </c>
      <c r="J168" s="10"/>
    </row>
    <row r="169" spans="1:10" ht="13" x14ac:dyDescent="0.3">
      <c r="A169" s="39" t="s">
        <v>199</v>
      </c>
      <c r="B169" s="39" t="s">
        <v>200</v>
      </c>
      <c r="C169" s="40"/>
      <c r="D169" s="41">
        <v>20600000</v>
      </c>
      <c r="E169" s="41">
        <v>40600000</v>
      </c>
      <c r="F169" s="41">
        <v>40600000</v>
      </c>
      <c r="G169" s="44">
        <f t="shared" si="18"/>
        <v>0</v>
      </c>
      <c r="H169" s="40"/>
      <c r="I169" s="42">
        <f t="shared" si="19"/>
        <v>1</v>
      </c>
      <c r="J169" s="10"/>
    </row>
    <row r="170" spans="1:10" ht="13" x14ac:dyDescent="0.3">
      <c r="A170" s="45" t="s">
        <v>318</v>
      </c>
      <c r="B170" s="39" t="s">
        <v>201</v>
      </c>
      <c r="C170" s="40"/>
      <c r="D170" s="41">
        <v>5204493.18</v>
      </c>
      <c r="E170" s="41">
        <v>0</v>
      </c>
      <c r="F170" s="41">
        <v>0</v>
      </c>
      <c r="G170" s="44">
        <f t="shared" si="18"/>
        <v>0</v>
      </c>
      <c r="H170" s="40"/>
      <c r="I170" s="42">
        <v>0</v>
      </c>
      <c r="J170" s="10"/>
    </row>
    <row r="171" spans="1:10" ht="13" x14ac:dyDescent="0.3">
      <c r="A171" s="33" t="s">
        <v>202</v>
      </c>
      <c r="B171" s="33" t="s">
        <v>203</v>
      </c>
      <c r="C171" s="38"/>
      <c r="D171" s="36">
        <v>633495000</v>
      </c>
      <c r="E171" s="36">
        <f>SUM(E172:E178)</f>
        <v>1050512999</v>
      </c>
      <c r="F171" s="36">
        <f>SUM(F172:F178)</f>
        <v>804769761</v>
      </c>
      <c r="G171" s="43">
        <f t="shared" si="18"/>
        <v>245743238</v>
      </c>
      <c r="H171" s="38"/>
      <c r="I171" s="37">
        <f t="shared" si="19"/>
        <v>0.76607311072406825</v>
      </c>
      <c r="J171" s="10"/>
    </row>
    <row r="172" spans="1:10" ht="13" x14ac:dyDescent="0.3">
      <c r="A172" s="39" t="s">
        <v>204</v>
      </c>
      <c r="B172" s="39" t="s">
        <v>205</v>
      </c>
      <c r="C172" s="40"/>
      <c r="D172" s="41">
        <v>50000000</v>
      </c>
      <c r="E172" s="41">
        <v>50000000</v>
      </c>
      <c r="F172" s="41">
        <v>15000000</v>
      </c>
      <c r="G172" s="44">
        <f t="shared" si="18"/>
        <v>35000000</v>
      </c>
      <c r="H172" s="40"/>
      <c r="I172" s="42">
        <f t="shared" si="19"/>
        <v>0.3</v>
      </c>
      <c r="J172" s="10"/>
    </row>
    <row r="173" spans="1:10" ht="13" x14ac:dyDescent="0.3">
      <c r="A173" s="39" t="s">
        <v>206</v>
      </c>
      <c r="B173" s="39" t="s">
        <v>207</v>
      </c>
      <c r="C173" s="40"/>
      <c r="D173" s="41">
        <v>583495000</v>
      </c>
      <c r="E173" s="41">
        <v>653595000</v>
      </c>
      <c r="F173" s="41">
        <v>537025428</v>
      </c>
      <c r="G173" s="44">
        <f t="shared" ref="G173:G178" si="20">+E173-F173</f>
        <v>116569572</v>
      </c>
      <c r="H173" s="40"/>
      <c r="I173" s="42">
        <f t="shared" si="19"/>
        <v>0.82164861726298399</v>
      </c>
      <c r="J173" s="10"/>
    </row>
    <row r="174" spans="1:10" ht="13" x14ac:dyDescent="0.3">
      <c r="A174" s="45" t="s">
        <v>451</v>
      </c>
      <c r="B174" s="39" t="s">
        <v>320</v>
      </c>
      <c r="C174" s="40"/>
      <c r="D174" s="41">
        <v>0</v>
      </c>
      <c r="E174" s="41">
        <v>3667000</v>
      </c>
      <c r="F174" s="41">
        <v>3667000</v>
      </c>
      <c r="G174" s="44">
        <f t="shared" si="20"/>
        <v>0</v>
      </c>
      <c r="H174" s="40"/>
      <c r="I174" s="42">
        <f t="shared" si="19"/>
        <v>1</v>
      </c>
      <c r="J174" s="10"/>
    </row>
    <row r="175" spans="1:10" ht="13" x14ac:dyDescent="0.3">
      <c r="A175" s="45" t="s">
        <v>319</v>
      </c>
      <c r="B175" s="39" t="s">
        <v>320</v>
      </c>
      <c r="C175" s="40"/>
      <c r="D175" s="41">
        <v>0</v>
      </c>
      <c r="E175" s="41">
        <v>36593000</v>
      </c>
      <c r="F175" s="41">
        <v>29999666</v>
      </c>
      <c r="G175" s="44">
        <f t="shared" si="20"/>
        <v>6593334</v>
      </c>
      <c r="H175" s="40"/>
      <c r="I175" s="42">
        <f t="shared" si="19"/>
        <v>0.81981980160139922</v>
      </c>
      <c r="J175" s="10"/>
    </row>
    <row r="176" spans="1:10" ht="13" x14ac:dyDescent="0.3">
      <c r="A176" s="45" t="s">
        <v>452</v>
      </c>
      <c r="B176" s="39" t="s">
        <v>322</v>
      </c>
      <c r="C176" s="40"/>
      <c r="D176" s="41">
        <v>0</v>
      </c>
      <c r="E176" s="41">
        <v>13730000</v>
      </c>
      <c r="F176" s="41">
        <v>12862667</v>
      </c>
      <c r="G176" s="44">
        <f t="shared" si="20"/>
        <v>867333</v>
      </c>
      <c r="H176" s="40"/>
      <c r="I176" s="42">
        <f t="shared" si="19"/>
        <v>0.93682935178441373</v>
      </c>
      <c r="J176" s="10"/>
    </row>
    <row r="177" spans="1:11" ht="13" x14ac:dyDescent="0.3">
      <c r="A177" s="45" t="s">
        <v>453</v>
      </c>
      <c r="B177" s="39" t="s">
        <v>322</v>
      </c>
      <c r="C177" s="40"/>
      <c r="D177" s="41">
        <v>0</v>
      </c>
      <c r="E177" s="41">
        <v>54482216</v>
      </c>
      <c r="F177" s="41">
        <v>0</v>
      </c>
      <c r="G177" s="44">
        <f t="shared" si="20"/>
        <v>54482216</v>
      </c>
      <c r="H177" s="40"/>
      <c r="I177" s="42">
        <f t="shared" si="19"/>
        <v>0</v>
      </c>
      <c r="J177" s="10"/>
    </row>
    <row r="178" spans="1:11" ht="13" x14ac:dyDescent="0.3">
      <c r="A178" s="45" t="s">
        <v>321</v>
      </c>
      <c r="B178" s="39" t="s">
        <v>322</v>
      </c>
      <c r="C178" s="40"/>
      <c r="D178" s="41">
        <v>0</v>
      </c>
      <c r="E178" s="41">
        <v>238445783</v>
      </c>
      <c r="F178" s="41">
        <v>206215000</v>
      </c>
      <c r="G178" s="44">
        <f t="shared" si="20"/>
        <v>32230783</v>
      </c>
      <c r="H178" s="40"/>
      <c r="I178" s="42">
        <f t="shared" si="19"/>
        <v>0.86482972106074107</v>
      </c>
      <c r="J178" s="10"/>
    </row>
    <row r="179" spans="1:11" ht="13" x14ac:dyDescent="0.3">
      <c r="A179" s="33" t="s">
        <v>208</v>
      </c>
      <c r="B179" s="33" t="s">
        <v>209</v>
      </c>
      <c r="C179" s="38"/>
      <c r="D179" s="36">
        <v>4870492468</v>
      </c>
      <c r="E179" s="36">
        <f>SUM(E180:E190)</f>
        <v>8008593252</v>
      </c>
      <c r="F179" s="36">
        <f>SUM(F180:F190)</f>
        <v>7230032818</v>
      </c>
      <c r="G179" s="43">
        <f t="shared" si="18"/>
        <v>778560434</v>
      </c>
      <c r="H179" s="38"/>
      <c r="I179" s="37">
        <f t="shared" si="19"/>
        <v>0.90278437055027505</v>
      </c>
      <c r="J179" s="10"/>
    </row>
    <row r="180" spans="1:11" ht="13" x14ac:dyDescent="0.3">
      <c r="A180" s="39" t="s">
        <v>210</v>
      </c>
      <c r="B180" s="39" t="s">
        <v>211</v>
      </c>
      <c r="C180" s="40"/>
      <c r="D180" s="41">
        <v>2658775680</v>
      </c>
      <c r="E180" s="41">
        <v>3018065680</v>
      </c>
      <c r="F180" s="41">
        <v>3013996630</v>
      </c>
      <c r="G180" s="44">
        <f t="shared" si="18"/>
        <v>4069050</v>
      </c>
      <c r="H180" s="40"/>
      <c r="I180" s="42">
        <f t="shared" si="19"/>
        <v>0.99865176890384966</v>
      </c>
      <c r="J180" s="10"/>
    </row>
    <row r="181" spans="1:11" ht="13" x14ac:dyDescent="0.3">
      <c r="A181" s="39" t="s">
        <v>212</v>
      </c>
      <c r="B181" s="39" t="s">
        <v>213</v>
      </c>
      <c r="C181" s="40"/>
      <c r="D181" s="41">
        <v>12360000</v>
      </c>
      <c r="E181" s="41">
        <v>0</v>
      </c>
      <c r="F181" s="41">
        <v>0</v>
      </c>
      <c r="G181" s="44">
        <f t="shared" si="18"/>
        <v>0</v>
      </c>
      <c r="H181" s="40"/>
      <c r="I181" s="42">
        <v>0</v>
      </c>
      <c r="J181" s="10"/>
    </row>
    <row r="182" spans="1:11" ht="13" x14ac:dyDescent="0.3">
      <c r="A182" s="39" t="s">
        <v>212</v>
      </c>
      <c r="B182" s="39" t="s">
        <v>214</v>
      </c>
      <c r="C182" s="40"/>
      <c r="D182" s="41">
        <v>2172473788</v>
      </c>
      <c r="E182" s="41">
        <v>2316319788</v>
      </c>
      <c r="F182" s="41">
        <v>2282282053</v>
      </c>
      <c r="G182" s="44">
        <f t="shared" si="18"/>
        <v>34037735</v>
      </c>
      <c r="H182" s="40"/>
      <c r="I182" s="42">
        <f t="shared" si="19"/>
        <v>0.98530525224697518</v>
      </c>
      <c r="J182" s="10"/>
      <c r="K182" s="48"/>
    </row>
    <row r="183" spans="1:11" ht="13" x14ac:dyDescent="0.3">
      <c r="A183" s="45" t="s">
        <v>436</v>
      </c>
      <c r="B183" s="39" t="s">
        <v>324</v>
      </c>
      <c r="C183" s="40"/>
      <c r="D183" s="41">
        <v>0</v>
      </c>
      <c r="E183" s="41">
        <v>219433000</v>
      </c>
      <c r="F183" s="41">
        <v>219358426</v>
      </c>
      <c r="G183" s="44">
        <f t="shared" si="18"/>
        <v>74574</v>
      </c>
      <c r="H183" s="40"/>
      <c r="I183" s="42">
        <f t="shared" si="19"/>
        <v>0.99966015139017372</v>
      </c>
      <c r="J183" s="10"/>
      <c r="K183" s="48"/>
    </row>
    <row r="184" spans="1:11" ht="13" x14ac:dyDescent="0.3">
      <c r="A184" s="45" t="s">
        <v>454</v>
      </c>
      <c r="B184" s="39" t="s">
        <v>324</v>
      </c>
      <c r="C184" s="40"/>
      <c r="D184" s="41">
        <v>0</v>
      </c>
      <c r="E184" s="41">
        <v>725713784</v>
      </c>
      <c r="F184" s="41">
        <v>0</v>
      </c>
      <c r="G184" s="44">
        <f t="shared" si="18"/>
        <v>725713784</v>
      </c>
      <c r="H184" s="40"/>
      <c r="I184" s="42">
        <f t="shared" si="19"/>
        <v>0</v>
      </c>
      <c r="J184" s="10"/>
      <c r="K184" s="48"/>
    </row>
    <row r="185" spans="1:11" ht="13" x14ac:dyDescent="0.3">
      <c r="A185" s="45" t="s">
        <v>323</v>
      </c>
      <c r="B185" s="39" t="s">
        <v>324</v>
      </c>
      <c r="C185" s="40"/>
      <c r="D185" s="41">
        <v>0</v>
      </c>
      <c r="E185" s="41">
        <v>1528350000</v>
      </c>
      <c r="F185" s="41">
        <v>1528349710</v>
      </c>
      <c r="G185" s="44">
        <f t="shared" si="18"/>
        <v>290</v>
      </c>
      <c r="H185" s="40"/>
      <c r="I185" s="42">
        <f t="shared" si="19"/>
        <v>0.99999981025288709</v>
      </c>
      <c r="J185" s="10"/>
    </row>
    <row r="186" spans="1:11" ht="13" x14ac:dyDescent="0.3">
      <c r="A186" s="39" t="s">
        <v>215</v>
      </c>
      <c r="B186" s="39" t="s">
        <v>216</v>
      </c>
      <c r="C186" s="40"/>
      <c r="D186" s="41">
        <v>26883000</v>
      </c>
      <c r="E186" s="41">
        <v>0</v>
      </c>
      <c r="F186" s="41">
        <v>0</v>
      </c>
      <c r="G186" s="44">
        <f t="shared" si="18"/>
        <v>0</v>
      </c>
      <c r="H186" s="40"/>
      <c r="I186" s="42">
        <v>0</v>
      </c>
      <c r="J186" s="10"/>
    </row>
    <row r="187" spans="1:11" ht="13" x14ac:dyDescent="0.3">
      <c r="A187" s="45" t="s">
        <v>455</v>
      </c>
      <c r="B187" s="39" t="s">
        <v>218</v>
      </c>
      <c r="C187" s="40"/>
      <c r="D187" s="41">
        <v>0</v>
      </c>
      <c r="E187" s="41">
        <v>14193000</v>
      </c>
      <c r="F187" s="41">
        <v>14192999</v>
      </c>
      <c r="G187" s="44">
        <f t="shared" si="18"/>
        <v>1</v>
      </c>
      <c r="H187" s="40"/>
      <c r="I187" s="42">
        <v>0</v>
      </c>
      <c r="J187" s="10"/>
    </row>
    <row r="188" spans="1:11" ht="13" x14ac:dyDescent="0.3">
      <c r="A188" s="39" t="s">
        <v>217</v>
      </c>
      <c r="B188" s="39" t="s">
        <v>218</v>
      </c>
      <c r="C188" s="40"/>
      <c r="D188" s="41">
        <v>21218000</v>
      </c>
      <c r="E188" s="41">
        <v>180853000</v>
      </c>
      <c r="F188" s="41">
        <v>171853000</v>
      </c>
      <c r="G188" s="44">
        <f t="shared" si="18"/>
        <v>9000000</v>
      </c>
      <c r="H188" s="40"/>
      <c r="I188" s="42">
        <f t="shared" si="19"/>
        <v>0.95023582688702979</v>
      </c>
      <c r="J188" s="10"/>
    </row>
    <row r="189" spans="1:11" ht="13" x14ac:dyDescent="0.3">
      <c r="A189" s="39" t="s">
        <v>219</v>
      </c>
      <c r="B189" s="39" t="s">
        <v>220</v>
      </c>
      <c r="C189" s="40"/>
      <c r="D189" s="41">
        <v>0</v>
      </c>
      <c r="E189" s="41">
        <v>0</v>
      </c>
      <c r="F189" s="41">
        <v>0</v>
      </c>
      <c r="G189" s="44">
        <f t="shared" si="18"/>
        <v>0</v>
      </c>
      <c r="H189" s="40"/>
      <c r="I189" s="42">
        <v>0</v>
      </c>
      <c r="J189" s="10"/>
    </row>
    <row r="190" spans="1:11" ht="13" x14ac:dyDescent="0.3">
      <c r="A190" s="39" t="s">
        <v>221</v>
      </c>
      <c r="B190" s="39" t="s">
        <v>222</v>
      </c>
      <c r="C190" s="40"/>
      <c r="D190" s="41">
        <v>5665000</v>
      </c>
      <c r="E190" s="41">
        <v>5665000</v>
      </c>
      <c r="F190" s="41">
        <v>0</v>
      </c>
      <c r="G190" s="44">
        <f t="shared" si="18"/>
        <v>5665000</v>
      </c>
      <c r="H190" s="40"/>
      <c r="I190" s="42">
        <f t="shared" si="19"/>
        <v>0</v>
      </c>
      <c r="J190" s="10"/>
    </row>
    <row r="191" spans="1:11" ht="13" x14ac:dyDescent="0.3">
      <c r="A191" s="33" t="s">
        <v>223</v>
      </c>
      <c r="B191" s="33" t="s">
        <v>224</v>
      </c>
      <c r="C191" s="38"/>
      <c r="D191" s="36">
        <v>0</v>
      </c>
      <c r="E191" s="36">
        <f>+E192</f>
        <v>0</v>
      </c>
      <c r="F191" s="36">
        <f>+F192</f>
        <v>0</v>
      </c>
      <c r="G191" s="43">
        <f t="shared" si="18"/>
        <v>0</v>
      </c>
      <c r="H191" s="38"/>
      <c r="I191" s="37">
        <v>0</v>
      </c>
      <c r="J191" s="10"/>
    </row>
    <row r="192" spans="1:11" ht="13" x14ac:dyDescent="0.3">
      <c r="A192" s="39" t="s">
        <v>225</v>
      </c>
      <c r="B192" s="39" t="s">
        <v>226</v>
      </c>
      <c r="C192" s="40"/>
      <c r="D192" s="41">
        <v>0</v>
      </c>
      <c r="E192" s="41">
        <v>0</v>
      </c>
      <c r="F192" s="41">
        <v>0</v>
      </c>
      <c r="G192" s="44">
        <f t="shared" si="18"/>
        <v>0</v>
      </c>
      <c r="H192" s="40"/>
      <c r="I192" s="42">
        <v>0</v>
      </c>
      <c r="J192" s="10"/>
    </row>
    <row r="193" spans="1:10" ht="13" x14ac:dyDescent="0.3">
      <c r="A193" s="33" t="s">
        <v>227</v>
      </c>
      <c r="B193" s="33" t="s">
        <v>228</v>
      </c>
      <c r="C193" s="38"/>
      <c r="D193" s="36">
        <v>97335000</v>
      </c>
      <c r="E193" s="36">
        <f>+E194+E204</f>
        <v>152839700</v>
      </c>
      <c r="F193" s="36">
        <f>+F194+F204</f>
        <v>49062900</v>
      </c>
      <c r="G193" s="43">
        <f t="shared" si="18"/>
        <v>103776800</v>
      </c>
      <c r="H193" s="38"/>
      <c r="I193" s="37">
        <f t="shared" si="19"/>
        <v>0.32100887400328582</v>
      </c>
      <c r="J193" s="10"/>
    </row>
    <row r="194" spans="1:10" ht="13" x14ac:dyDescent="0.3">
      <c r="A194" s="33" t="s">
        <v>229</v>
      </c>
      <c r="B194" s="33" t="s">
        <v>230</v>
      </c>
      <c r="C194" s="38"/>
      <c r="D194" s="36">
        <v>87035000</v>
      </c>
      <c r="E194" s="36">
        <f>SUM(E195:E203)</f>
        <v>152804700</v>
      </c>
      <c r="F194" s="36">
        <f>SUM(F195:F203)</f>
        <v>49062900</v>
      </c>
      <c r="G194" s="43">
        <f t="shared" si="18"/>
        <v>103741800</v>
      </c>
      <c r="H194" s="38"/>
      <c r="I194" s="37">
        <f t="shared" si="19"/>
        <v>0.32108240126121773</v>
      </c>
      <c r="J194" s="10"/>
    </row>
    <row r="195" spans="1:10" ht="13" x14ac:dyDescent="0.3">
      <c r="A195" s="45" t="s">
        <v>456</v>
      </c>
      <c r="B195" s="39" t="s">
        <v>232</v>
      </c>
      <c r="C195" s="38"/>
      <c r="D195" s="41">
        <v>0</v>
      </c>
      <c r="E195" s="41">
        <v>12986000</v>
      </c>
      <c r="F195" s="41">
        <v>0</v>
      </c>
      <c r="G195" s="44">
        <f t="shared" si="18"/>
        <v>12986000</v>
      </c>
      <c r="H195" s="50"/>
      <c r="I195" s="42">
        <f t="shared" si="19"/>
        <v>0</v>
      </c>
      <c r="J195" s="10"/>
    </row>
    <row r="196" spans="1:10" ht="13" x14ac:dyDescent="0.3">
      <c r="A196" s="39" t="s">
        <v>231</v>
      </c>
      <c r="B196" s="39" t="s">
        <v>232</v>
      </c>
      <c r="C196" s="40"/>
      <c r="D196" s="41">
        <v>42230000</v>
      </c>
      <c r="E196" s="41">
        <v>1700</v>
      </c>
      <c r="F196" s="41">
        <v>0</v>
      </c>
      <c r="G196" s="44">
        <f t="shared" si="18"/>
        <v>1700</v>
      </c>
      <c r="H196" s="44">
        <f t="shared" si="18"/>
        <v>-1700</v>
      </c>
      <c r="I196" s="42">
        <f t="shared" si="19"/>
        <v>0</v>
      </c>
      <c r="J196" s="10"/>
    </row>
    <row r="197" spans="1:10" ht="13" x14ac:dyDescent="0.3">
      <c r="A197" s="45" t="s">
        <v>457</v>
      </c>
      <c r="B197" s="39" t="s">
        <v>326</v>
      </c>
      <c r="C197" s="40"/>
      <c r="D197" s="41">
        <v>0</v>
      </c>
      <c r="E197" s="41">
        <v>1479000</v>
      </c>
      <c r="F197" s="41">
        <v>1479000</v>
      </c>
      <c r="G197" s="44">
        <f t="shared" si="18"/>
        <v>0</v>
      </c>
      <c r="H197" s="44"/>
      <c r="I197" s="42">
        <f t="shared" si="19"/>
        <v>1</v>
      </c>
      <c r="J197" s="10"/>
    </row>
    <row r="198" spans="1:10" ht="13" x14ac:dyDescent="0.3">
      <c r="A198" s="45" t="s">
        <v>458</v>
      </c>
      <c r="B198" s="39" t="s">
        <v>326</v>
      </c>
      <c r="C198" s="40"/>
      <c r="D198" s="41">
        <v>0</v>
      </c>
      <c r="E198" s="41">
        <v>1326000</v>
      </c>
      <c r="F198" s="41">
        <v>0</v>
      </c>
      <c r="G198" s="44">
        <f t="shared" si="18"/>
        <v>1326000</v>
      </c>
      <c r="H198" s="44"/>
      <c r="I198" s="42">
        <f t="shared" si="19"/>
        <v>0</v>
      </c>
      <c r="J198" s="10"/>
    </row>
    <row r="199" spans="1:10" ht="13" x14ac:dyDescent="0.3">
      <c r="A199" s="45" t="s">
        <v>325</v>
      </c>
      <c r="B199" s="39" t="s">
        <v>326</v>
      </c>
      <c r="C199" s="40"/>
      <c r="D199" s="41">
        <v>0</v>
      </c>
      <c r="E199" s="41">
        <v>7140000</v>
      </c>
      <c r="F199" s="41">
        <v>7140000</v>
      </c>
      <c r="G199" s="44">
        <f t="shared" si="18"/>
        <v>0</v>
      </c>
      <c r="H199" s="40"/>
      <c r="I199" s="42">
        <f t="shared" si="19"/>
        <v>1</v>
      </c>
      <c r="J199" s="10"/>
    </row>
    <row r="200" spans="1:10" ht="13" x14ac:dyDescent="0.3">
      <c r="A200" s="39" t="s">
        <v>233</v>
      </c>
      <c r="B200" s="39" t="s">
        <v>234</v>
      </c>
      <c r="C200" s="40"/>
      <c r="D200" s="41">
        <v>0</v>
      </c>
      <c r="E200" s="41">
        <v>0</v>
      </c>
      <c r="F200" s="41">
        <v>0</v>
      </c>
      <c r="G200" s="44">
        <f t="shared" si="18"/>
        <v>0</v>
      </c>
      <c r="H200" s="40"/>
      <c r="I200" s="42">
        <v>0</v>
      </c>
      <c r="J200" s="10"/>
    </row>
    <row r="201" spans="1:10" ht="13" x14ac:dyDescent="0.3">
      <c r="A201" s="39" t="s">
        <v>235</v>
      </c>
      <c r="B201" s="39" t="s">
        <v>236</v>
      </c>
      <c r="C201" s="40"/>
      <c r="D201" s="41">
        <v>30900000</v>
      </c>
      <c r="E201" s="41">
        <v>30900000</v>
      </c>
      <c r="F201" s="41">
        <v>4443900</v>
      </c>
      <c r="G201" s="44">
        <f t="shared" si="18"/>
        <v>26456100</v>
      </c>
      <c r="H201" s="40"/>
      <c r="I201" s="42">
        <f t="shared" si="19"/>
        <v>0.14381553398058253</v>
      </c>
      <c r="J201" s="10"/>
    </row>
    <row r="202" spans="1:10" ht="13" x14ac:dyDescent="0.3">
      <c r="A202" s="39" t="s">
        <v>237</v>
      </c>
      <c r="B202" s="39" t="s">
        <v>238</v>
      </c>
      <c r="C202" s="40"/>
      <c r="D202" s="41">
        <v>13905000</v>
      </c>
      <c r="E202" s="41">
        <v>90095000</v>
      </c>
      <c r="F202" s="41">
        <v>36000000</v>
      </c>
      <c r="G202" s="44">
        <f t="shared" si="18"/>
        <v>54095000</v>
      </c>
      <c r="H202" s="40"/>
      <c r="I202" s="42">
        <f t="shared" si="19"/>
        <v>0.3995782229868472</v>
      </c>
      <c r="J202" s="10"/>
    </row>
    <row r="203" spans="1:10" ht="13" x14ac:dyDescent="0.3">
      <c r="A203" s="45" t="s">
        <v>392</v>
      </c>
      <c r="B203" s="39" t="s">
        <v>393</v>
      </c>
      <c r="C203" s="40"/>
      <c r="D203" s="41">
        <v>0</v>
      </c>
      <c r="E203" s="41">
        <v>8877000</v>
      </c>
      <c r="F203" s="41">
        <v>0</v>
      </c>
      <c r="G203" s="44">
        <f t="shared" si="18"/>
        <v>8877000</v>
      </c>
      <c r="H203" s="40"/>
      <c r="I203" s="42">
        <f t="shared" si="19"/>
        <v>0</v>
      </c>
      <c r="J203" s="10"/>
    </row>
    <row r="204" spans="1:10" ht="13" x14ac:dyDescent="0.3">
      <c r="A204" s="33" t="s">
        <v>239</v>
      </c>
      <c r="B204" s="33" t="s">
        <v>240</v>
      </c>
      <c r="C204" s="38"/>
      <c r="D204" s="36">
        <v>10300000</v>
      </c>
      <c r="E204" s="36">
        <f>+E205</f>
        <v>35000</v>
      </c>
      <c r="F204" s="36">
        <f>+F205</f>
        <v>0</v>
      </c>
      <c r="G204" s="43">
        <f t="shared" si="18"/>
        <v>35000</v>
      </c>
      <c r="H204" s="38"/>
      <c r="I204" s="37">
        <f t="shared" si="19"/>
        <v>0</v>
      </c>
      <c r="J204" s="10"/>
    </row>
    <row r="205" spans="1:10" ht="13" x14ac:dyDescent="0.3">
      <c r="A205" s="39" t="s">
        <v>241</v>
      </c>
      <c r="B205" s="39" t="s">
        <v>242</v>
      </c>
      <c r="C205" s="40"/>
      <c r="D205" s="41">
        <v>10300000</v>
      </c>
      <c r="E205" s="41">
        <v>35000</v>
      </c>
      <c r="F205" s="41">
        <v>0</v>
      </c>
      <c r="G205" s="44">
        <f t="shared" si="18"/>
        <v>35000</v>
      </c>
      <c r="H205" s="40"/>
      <c r="I205" s="42">
        <f t="shared" si="19"/>
        <v>0</v>
      </c>
      <c r="J205" s="10"/>
    </row>
    <row r="206" spans="1:10" ht="13" x14ac:dyDescent="0.3">
      <c r="A206" s="33" t="s">
        <v>243</v>
      </c>
      <c r="B206" s="33" t="s">
        <v>244</v>
      </c>
      <c r="C206" s="38"/>
      <c r="D206" s="36">
        <v>15450000</v>
      </c>
      <c r="E206" s="36">
        <f>+E207</f>
        <v>31202484</v>
      </c>
      <c r="F206" s="36">
        <f>+F207</f>
        <v>0</v>
      </c>
      <c r="G206" s="43">
        <f t="shared" si="18"/>
        <v>31202484</v>
      </c>
      <c r="H206" s="38"/>
      <c r="I206" s="37">
        <f t="shared" si="19"/>
        <v>0</v>
      </c>
      <c r="J206" s="10"/>
    </row>
    <row r="207" spans="1:10" ht="13" x14ac:dyDescent="0.3">
      <c r="A207" s="39" t="s">
        <v>245</v>
      </c>
      <c r="B207" s="39" t="s">
        <v>246</v>
      </c>
      <c r="C207" s="40"/>
      <c r="D207" s="41">
        <v>15450000</v>
      </c>
      <c r="E207" s="41">
        <v>31202484</v>
      </c>
      <c r="F207" s="41">
        <v>0</v>
      </c>
      <c r="G207" s="44">
        <f t="shared" si="18"/>
        <v>31202484</v>
      </c>
      <c r="H207" s="40"/>
      <c r="I207" s="42">
        <f t="shared" si="19"/>
        <v>0</v>
      </c>
      <c r="J207" s="10"/>
    </row>
    <row r="208" spans="1:10" ht="13" x14ac:dyDescent="0.3">
      <c r="A208" s="33" t="s">
        <v>247</v>
      </c>
      <c r="B208" s="33" t="s">
        <v>248</v>
      </c>
      <c r="C208" s="38"/>
      <c r="D208" s="36">
        <v>198095000</v>
      </c>
      <c r="E208" s="36">
        <f>+E215+E217+E220+E224+E209+E211</f>
        <v>366094714</v>
      </c>
      <c r="F208" s="36">
        <f>+F215+F217+F220+F224+F209+F211</f>
        <v>238532477</v>
      </c>
      <c r="G208" s="43">
        <f t="shared" si="18"/>
        <v>127562237</v>
      </c>
      <c r="H208" s="38"/>
      <c r="I208" s="37">
        <f t="shared" si="19"/>
        <v>0.65155946775019535</v>
      </c>
      <c r="J208" s="10"/>
    </row>
    <row r="209" spans="1:10" ht="13" x14ac:dyDescent="0.3">
      <c r="A209" s="46" t="s">
        <v>327</v>
      </c>
      <c r="B209" s="33" t="s">
        <v>328</v>
      </c>
      <c r="C209" s="38"/>
      <c r="D209" s="36">
        <v>0</v>
      </c>
      <c r="E209" s="36">
        <f>+E210</f>
        <v>60000000</v>
      </c>
      <c r="F209" s="36">
        <f>+F210</f>
        <v>39934667</v>
      </c>
      <c r="G209" s="43">
        <f t="shared" si="18"/>
        <v>20065333</v>
      </c>
      <c r="H209" s="38"/>
      <c r="I209" s="37">
        <f t="shared" si="19"/>
        <v>0.66557778333333328</v>
      </c>
      <c r="J209" s="10"/>
    </row>
    <row r="210" spans="1:10" ht="13" x14ac:dyDescent="0.3">
      <c r="A210" s="45" t="s">
        <v>329</v>
      </c>
      <c r="B210" s="39" t="s">
        <v>328</v>
      </c>
      <c r="C210" s="40"/>
      <c r="D210" s="41">
        <v>0</v>
      </c>
      <c r="E210" s="41">
        <v>60000000</v>
      </c>
      <c r="F210" s="41">
        <v>39934667</v>
      </c>
      <c r="G210" s="44">
        <f t="shared" si="18"/>
        <v>20065333</v>
      </c>
      <c r="H210" s="40"/>
      <c r="I210" s="42">
        <f t="shared" si="19"/>
        <v>0.66557778333333328</v>
      </c>
      <c r="J210" s="10"/>
    </row>
    <row r="211" spans="1:10" ht="13" x14ac:dyDescent="0.3">
      <c r="A211" s="46" t="s">
        <v>330</v>
      </c>
      <c r="B211" s="33" t="s">
        <v>331</v>
      </c>
      <c r="C211" s="38"/>
      <c r="D211" s="36">
        <v>0</v>
      </c>
      <c r="E211" s="36">
        <f>SUM(E212:E214)</f>
        <v>128694714</v>
      </c>
      <c r="F211" s="36">
        <f>SUM(F212:F214)</f>
        <v>60916978</v>
      </c>
      <c r="G211" s="43">
        <f t="shared" si="18"/>
        <v>67777736</v>
      </c>
      <c r="H211" s="38"/>
      <c r="I211" s="37">
        <f t="shared" si="19"/>
        <v>0.47334483372798047</v>
      </c>
      <c r="J211" s="10"/>
    </row>
    <row r="212" spans="1:10" ht="13" x14ac:dyDescent="0.3">
      <c r="A212" s="45" t="s">
        <v>332</v>
      </c>
      <c r="B212" s="39" t="s">
        <v>331</v>
      </c>
      <c r="C212" s="40"/>
      <c r="D212" s="41">
        <v>0</v>
      </c>
      <c r="E212" s="41">
        <v>102694714</v>
      </c>
      <c r="F212" s="41">
        <v>52250320</v>
      </c>
      <c r="G212" s="44">
        <f t="shared" si="18"/>
        <v>50444394</v>
      </c>
      <c r="H212" s="40"/>
      <c r="I212" s="42">
        <f t="shared" si="19"/>
        <v>0.50879269209513545</v>
      </c>
      <c r="J212" s="10"/>
    </row>
    <row r="213" spans="1:10" ht="13" x14ac:dyDescent="0.3">
      <c r="A213" s="45" t="s">
        <v>437</v>
      </c>
      <c r="B213" s="39" t="s">
        <v>334</v>
      </c>
      <c r="C213" s="40"/>
      <c r="D213" s="41">
        <v>0</v>
      </c>
      <c r="E213" s="41">
        <v>16000000</v>
      </c>
      <c r="F213" s="41">
        <v>8666658</v>
      </c>
      <c r="G213" s="44">
        <f t="shared" si="18"/>
        <v>7333342</v>
      </c>
      <c r="H213" s="40"/>
      <c r="I213" s="42">
        <f t="shared" si="19"/>
        <v>0.541666125</v>
      </c>
      <c r="J213" s="10"/>
    </row>
    <row r="214" spans="1:10" ht="13" x14ac:dyDescent="0.3">
      <c r="A214" s="45" t="s">
        <v>333</v>
      </c>
      <c r="B214" s="39" t="s">
        <v>334</v>
      </c>
      <c r="C214" s="40"/>
      <c r="D214" s="41">
        <v>0</v>
      </c>
      <c r="E214" s="41">
        <v>10000000</v>
      </c>
      <c r="F214" s="41">
        <v>0</v>
      </c>
      <c r="G214" s="44">
        <f t="shared" si="18"/>
        <v>10000000</v>
      </c>
      <c r="H214" s="40"/>
      <c r="I214" s="42">
        <f t="shared" si="19"/>
        <v>0</v>
      </c>
      <c r="J214" s="10"/>
    </row>
    <row r="215" spans="1:10" ht="13" x14ac:dyDescent="0.3">
      <c r="A215" s="33" t="s">
        <v>249</v>
      </c>
      <c r="B215" s="33" t="s">
        <v>250</v>
      </c>
      <c r="C215" s="38"/>
      <c r="D215" s="36">
        <v>38000000</v>
      </c>
      <c r="E215" s="36">
        <f>+E216</f>
        <v>25000000</v>
      </c>
      <c r="F215" s="36">
        <f>+F216</f>
        <v>25000000</v>
      </c>
      <c r="G215" s="43">
        <f t="shared" si="18"/>
        <v>0</v>
      </c>
      <c r="H215" s="38"/>
      <c r="I215" s="37">
        <f t="shared" si="19"/>
        <v>1</v>
      </c>
      <c r="J215" s="10"/>
    </row>
    <row r="216" spans="1:10" ht="13" x14ac:dyDescent="0.3">
      <c r="A216" s="39" t="s">
        <v>251</v>
      </c>
      <c r="B216" s="39" t="s">
        <v>252</v>
      </c>
      <c r="C216" s="40"/>
      <c r="D216" s="41">
        <v>38000000</v>
      </c>
      <c r="E216" s="41">
        <v>25000000</v>
      </c>
      <c r="F216" s="41">
        <v>25000000</v>
      </c>
      <c r="G216" s="44">
        <f t="shared" si="18"/>
        <v>0</v>
      </c>
      <c r="H216" s="40"/>
      <c r="I216" s="42">
        <f t="shared" si="19"/>
        <v>1</v>
      </c>
      <c r="J216" s="10"/>
    </row>
    <row r="217" spans="1:10" ht="13" x14ac:dyDescent="0.3">
      <c r="A217" s="33" t="s">
        <v>253</v>
      </c>
      <c r="B217" s="33" t="s">
        <v>254</v>
      </c>
      <c r="C217" s="38"/>
      <c r="D217" s="36">
        <v>82400000</v>
      </c>
      <c r="E217" s="36">
        <f>SUM(E218:E219)</f>
        <v>103600000</v>
      </c>
      <c r="F217" s="36">
        <f>SUM(F218:F219)</f>
        <v>67000000</v>
      </c>
      <c r="G217" s="43">
        <f t="shared" si="18"/>
        <v>36600000</v>
      </c>
      <c r="H217" s="38"/>
      <c r="I217" s="37">
        <f t="shared" si="19"/>
        <v>0.64671814671814676</v>
      </c>
      <c r="J217" s="10"/>
    </row>
    <row r="218" spans="1:10" ht="13" x14ac:dyDescent="0.3">
      <c r="A218" s="39" t="s">
        <v>255</v>
      </c>
      <c r="B218" s="39" t="s">
        <v>256</v>
      </c>
      <c r="C218" s="40"/>
      <c r="D218" s="41">
        <v>82400000</v>
      </c>
      <c r="E218" s="41">
        <v>82400000</v>
      </c>
      <c r="F218" s="41">
        <v>67000000</v>
      </c>
      <c r="G218" s="44">
        <f t="shared" si="18"/>
        <v>15400000</v>
      </c>
      <c r="H218" s="40"/>
      <c r="I218" s="42">
        <f t="shared" si="19"/>
        <v>0.81310679611650483</v>
      </c>
      <c r="J218" s="10"/>
    </row>
    <row r="219" spans="1:10" ht="13" x14ac:dyDescent="0.3">
      <c r="A219" s="45" t="s">
        <v>395</v>
      </c>
      <c r="B219" s="39" t="s">
        <v>394</v>
      </c>
      <c r="C219" s="40"/>
      <c r="D219" s="41">
        <v>0</v>
      </c>
      <c r="E219" s="41">
        <v>21200000</v>
      </c>
      <c r="F219" s="41">
        <v>0</v>
      </c>
      <c r="G219" s="44">
        <f t="shared" ref="G219" si="21">+E219-F219</f>
        <v>21200000</v>
      </c>
      <c r="H219" s="40"/>
      <c r="I219" s="42">
        <f t="shared" ref="I219" si="22">+F219/E219</f>
        <v>0</v>
      </c>
      <c r="J219" s="10"/>
    </row>
    <row r="220" spans="1:10" ht="13" x14ac:dyDescent="0.3">
      <c r="A220" s="33" t="s">
        <v>257</v>
      </c>
      <c r="B220" s="33" t="s">
        <v>258</v>
      </c>
      <c r="C220" s="38"/>
      <c r="D220" s="36">
        <v>71000000</v>
      </c>
      <c r="E220" s="36">
        <f>SUM(E221:E223)</f>
        <v>48800000</v>
      </c>
      <c r="F220" s="36">
        <f>SUM(F221:F223)</f>
        <v>45680832</v>
      </c>
      <c r="G220" s="43">
        <f t="shared" si="18"/>
        <v>3119168</v>
      </c>
      <c r="H220" s="38"/>
      <c r="I220" s="37">
        <f t="shared" si="19"/>
        <v>0.93608262295081968</v>
      </c>
      <c r="J220" s="10"/>
    </row>
    <row r="221" spans="1:10" ht="13" x14ac:dyDescent="0.3">
      <c r="A221" s="45" t="s">
        <v>396</v>
      </c>
      <c r="B221" s="39" t="s">
        <v>398</v>
      </c>
      <c r="C221" s="40"/>
      <c r="D221" s="41">
        <v>0</v>
      </c>
      <c r="E221" s="41">
        <v>0</v>
      </c>
      <c r="F221" s="41">
        <v>0</v>
      </c>
      <c r="G221" s="44">
        <f t="shared" ref="G221:G222" si="23">+E221-F221</f>
        <v>0</v>
      </c>
      <c r="H221" s="40"/>
      <c r="I221" s="42">
        <v>0</v>
      </c>
      <c r="J221" s="10"/>
    </row>
    <row r="222" spans="1:10" ht="13" x14ac:dyDescent="0.3">
      <c r="A222" s="45" t="s">
        <v>397</v>
      </c>
      <c r="B222" s="39" t="s">
        <v>399</v>
      </c>
      <c r="C222" s="40"/>
      <c r="D222" s="41">
        <v>0</v>
      </c>
      <c r="E222" s="41">
        <v>0</v>
      </c>
      <c r="F222" s="41">
        <v>0</v>
      </c>
      <c r="G222" s="44">
        <f t="shared" si="23"/>
        <v>0</v>
      </c>
      <c r="H222" s="40"/>
      <c r="I222" s="42">
        <v>0</v>
      </c>
      <c r="J222" s="10"/>
    </row>
    <row r="223" spans="1:10" ht="13" x14ac:dyDescent="0.3">
      <c r="A223" s="39" t="s">
        <v>259</v>
      </c>
      <c r="B223" s="39" t="s">
        <v>260</v>
      </c>
      <c r="C223" s="40"/>
      <c r="D223" s="41">
        <v>71000000</v>
      </c>
      <c r="E223" s="41">
        <v>48800000</v>
      </c>
      <c r="F223" s="41">
        <v>45680832</v>
      </c>
      <c r="G223" s="44">
        <f t="shared" si="18"/>
        <v>3119168</v>
      </c>
      <c r="H223" s="40"/>
      <c r="I223" s="42">
        <f t="shared" si="19"/>
        <v>0.93608262295081968</v>
      </c>
      <c r="J223" s="10"/>
    </row>
    <row r="224" spans="1:10" ht="13" x14ac:dyDescent="0.3">
      <c r="A224" s="33" t="s">
        <v>261</v>
      </c>
      <c r="B224" s="33" t="s">
        <v>262</v>
      </c>
      <c r="C224" s="38"/>
      <c r="D224" s="36">
        <v>6695000</v>
      </c>
      <c r="E224" s="36">
        <f>+E225</f>
        <v>0</v>
      </c>
      <c r="F224" s="36">
        <f>+F225</f>
        <v>0</v>
      </c>
      <c r="G224" s="43">
        <f t="shared" si="18"/>
        <v>0</v>
      </c>
      <c r="H224" s="38"/>
      <c r="I224" s="37">
        <v>0</v>
      </c>
      <c r="J224" s="10"/>
    </row>
    <row r="225" spans="1:10" ht="13" x14ac:dyDescent="0.3">
      <c r="A225" s="39" t="s">
        <v>263</v>
      </c>
      <c r="B225" s="39" t="s">
        <v>264</v>
      </c>
      <c r="C225" s="40"/>
      <c r="D225" s="41">
        <v>6695000</v>
      </c>
      <c r="E225" s="41">
        <v>0</v>
      </c>
      <c r="F225" s="41">
        <v>0</v>
      </c>
      <c r="G225" s="44">
        <f t="shared" si="18"/>
        <v>0</v>
      </c>
      <c r="H225" s="40"/>
      <c r="I225" s="42">
        <v>0</v>
      </c>
      <c r="J225" s="10"/>
    </row>
    <row r="226" spans="1:10" ht="13" x14ac:dyDescent="0.3">
      <c r="A226" s="33" t="s">
        <v>265</v>
      </c>
      <c r="B226" s="33" t="s">
        <v>266</v>
      </c>
      <c r="C226" s="38"/>
      <c r="D226" s="36">
        <v>365354000</v>
      </c>
      <c r="E226" s="36">
        <f>+E227</f>
        <v>248350000</v>
      </c>
      <c r="F226" s="36">
        <f>+F227</f>
        <v>112064531</v>
      </c>
      <c r="G226" s="43">
        <f t="shared" si="18"/>
        <v>136285469</v>
      </c>
      <c r="H226" s="38"/>
      <c r="I226" s="37">
        <f t="shared" si="19"/>
        <v>0.451236283470908</v>
      </c>
      <c r="J226" s="10"/>
    </row>
    <row r="227" spans="1:10" ht="13" x14ac:dyDescent="0.3">
      <c r="A227" s="39" t="s">
        <v>267</v>
      </c>
      <c r="B227" s="39" t="s">
        <v>266</v>
      </c>
      <c r="C227" s="40"/>
      <c r="D227" s="41">
        <v>365354000</v>
      </c>
      <c r="E227" s="41">
        <v>248350000</v>
      </c>
      <c r="F227" s="41">
        <v>112064531</v>
      </c>
      <c r="G227" s="44">
        <f t="shared" si="18"/>
        <v>136285469</v>
      </c>
      <c r="H227" s="40"/>
      <c r="I227" s="42">
        <f t="shared" si="19"/>
        <v>0.451236283470908</v>
      </c>
      <c r="J227" s="10"/>
    </row>
    <row r="228" spans="1:10" ht="13" x14ac:dyDescent="0.3">
      <c r="A228" s="46" t="s">
        <v>335</v>
      </c>
      <c r="B228" s="33" t="s">
        <v>336</v>
      </c>
      <c r="C228" s="38"/>
      <c r="D228" s="36">
        <v>0</v>
      </c>
      <c r="E228" s="36">
        <f>+E229</f>
        <v>375379200</v>
      </c>
      <c r="F228" s="36">
        <f>+F229</f>
        <v>194178432</v>
      </c>
      <c r="G228" s="44">
        <f t="shared" si="18"/>
        <v>181200768</v>
      </c>
      <c r="H228" s="38"/>
      <c r="I228" s="42">
        <f t="shared" si="19"/>
        <v>0.5172860723236663</v>
      </c>
      <c r="J228" s="10"/>
    </row>
    <row r="229" spans="1:10" ht="13" x14ac:dyDescent="0.3">
      <c r="A229" s="45" t="s">
        <v>337</v>
      </c>
      <c r="B229" s="39" t="s">
        <v>336</v>
      </c>
      <c r="C229" s="40"/>
      <c r="D229" s="41">
        <v>0</v>
      </c>
      <c r="E229" s="41">
        <v>375379200</v>
      </c>
      <c r="F229" s="41">
        <v>194178432</v>
      </c>
      <c r="G229" s="44">
        <f t="shared" si="18"/>
        <v>181200768</v>
      </c>
      <c r="H229" s="40"/>
      <c r="I229" s="42">
        <f t="shared" si="19"/>
        <v>0.5172860723236663</v>
      </c>
      <c r="J229" s="10"/>
    </row>
    <row r="230" spans="1:10" ht="13" x14ac:dyDescent="0.3">
      <c r="A230" s="33" t="s">
        <v>268</v>
      </c>
      <c r="B230" s="33" t="s">
        <v>285</v>
      </c>
      <c r="C230" s="38"/>
      <c r="D230" s="36">
        <v>233962500</v>
      </c>
      <c r="E230" s="36">
        <f>+E231</f>
        <v>233962500</v>
      </c>
      <c r="F230" s="36">
        <f>+F231</f>
        <v>0</v>
      </c>
      <c r="G230" s="43">
        <f t="shared" si="18"/>
        <v>233962500</v>
      </c>
      <c r="H230" s="38"/>
      <c r="I230" s="37">
        <f t="shared" si="19"/>
        <v>0</v>
      </c>
      <c r="J230" s="10"/>
    </row>
    <row r="231" spans="1:10" ht="13" x14ac:dyDescent="0.3">
      <c r="A231" s="33" t="s">
        <v>269</v>
      </c>
      <c r="B231" s="33" t="s">
        <v>285</v>
      </c>
      <c r="C231" s="38"/>
      <c r="D231" s="36">
        <v>233962500</v>
      </c>
      <c r="E231" s="36">
        <f>+E232+E243</f>
        <v>233962500</v>
      </c>
      <c r="F231" s="36">
        <f>+F232+F243</f>
        <v>0</v>
      </c>
      <c r="G231" s="43">
        <f t="shared" ref="G231:G253" si="24">+E231-F231</f>
        <v>233962500</v>
      </c>
      <c r="H231" s="38"/>
      <c r="I231" s="37">
        <f t="shared" ref="I231:I253" si="25">+F231/E231</f>
        <v>0</v>
      </c>
      <c r="J231" s="10"/>
    </row>
    <row r="232" spans="1:10" ht="13" x14ac:dyDescent="0.3">
      <c r="A232" s="33" t="s">
        <v>270</v>
      </c>
      <c r="B232" s="33" t="s">
        <v>61</v>
      </c>
      <c r="C232" s="38"/>
      <c r="D232" s="36">
        <v>148362500</v>
      </c>
      <c r="E232" s="36">
        <f>SUM(E233:E242)</f>
        <v>148362500</v>
      </c>
      <c r="F232" s="36">
        <f>SUM(F233:F242)</f>
        <v>0</v>
      </c>
      <c r="G232" s="43">
        <f t="shared" si="24"/>
        <v>148362500</v>
      </c>
      <c r="H232" s="38"/>
      <c r="I232" s="37">
        <f t="shared" si="25"/>
        <v>0</v>
      </c>
      <c r="J232" s="10"/>
    </row>
    <row r="233" spans="1:10" ht="13" x14ac:dyDescent="0.3">
      <c r="A233" s="39" t="s">
        <v>271</v>
      </c>
      <c r="B233" s="39" t="s">
        <v>67</v>
      </c>
      <c r="C233" s="40"/>
      <c r="D233" s="41">
        <v>30000000</v>
      </c>
      <c r="E233" s="41">
        <v>30000000</v>
      </c>
      <c r="F233" s="41">
        <v>0</v>
      </c>
      <c r="G233" s="44">
        <f t="shared" si="24"/>
        <v>30000000</v>
      </c>
      <c r="H233" s="40"/>
      <c r="I233" s="42">
        <f t="shared" si="25"/>
        <v>0</v>
      </c>
      <c r="J233" s="10"/>
    </row>
    <row r="234" spans="1:10" ht="13" x14ac:dyDescent="0.3">
      <c r="A234" s="39" t="s">
        <v>272</v>
      </c>
      <c r="B234" s="39" t="s">
        <v>85</v>
      </c>
      <c r="C234" s="40"/>
      <c r="D234" s="41">
        <v>10500000</v>
      </c>
      <c r="E234" s="41">
        <v>10500000</v>
      </c>
      <c r="F234" s="41">
        <v>0</v>
      </c>
      <c r="G234" s="44">
        <f t="shared" si="24"/>
        <v>10500000</v>
      </c>
      <c r="H234" s="40"/>
      <c r="I234" s="42">
        <f t="shared" si="25"/>
        <v>0</v>
      </c>
      <c r="J234" s="10"/>
    </row>
    <row r="235" spans="1:10" ht="13" x14ac:dyDescent="0.3">
      <c r="A235" s="39" t="s">
        <v>273</v>
      </c>
      <c r="B235" s="39" t="s">
        <v>286</v>
      </c>
      <c r="C235" s="40"/>
      <c r="D235" s="41">
        <v>80000000</v>
      </c>
      <c r="E235" s="41">
        <v>80000000</v>
      </c>
      <c r="F235" s="41">
        <v>0</v>
      </c>
      <c r="G235" s="44">
        <f t="shared" si="24"/>
        <v>80000000</v>
      </c>
      <c r="H235" s="40"/>
      <c r="I235" s="42">
        <f t="shared" si="25"/>
        <v>0</v>
      </c>
      <c r="J235" s="10"/>
    </row>
    <row r="236" spans="1:10" ht="13" x14ac:dyDescent="0.3">
      <c r="A236" s="39" t="s">
        <v>274</v>
      </c>
      <c r="B236" s="39" t="s">
        <v>93</v>
      </c>
      <c r="C236" s="40"/>
      <c r="D236" s="41">
        <v>1000000</v>
      </c>
      <c r="E236" s="41">
        <v>1000000</v>
      </c>
      <c r="F236" s="41">
        <v>0</v>
      </c>
      <c r="G236" s="44">
        <f t="shared" si="24"/>
        <v>1000000</v>
      </c>
      <c r="H236" s="40"/>
      <c r="I236" s="42">
        <f t="shared" si="25"/>
        <v>0</v>
      </c>
      <c r="J236" s="10"/>
    </row>
    <row r="237" spans="1:10" ht="13" x14ac:dyDescent="0.3">
      <c r="A237" s="39" t="s">
        <v>275</v>
      </c>
      <c r="B237" s="39" t="s">
        <v>101</v>
      </c>
      <c r="C237" s="40"/>
      <c r="D237" s="41">
        <v>3500000</v>
      </c>
      <c r="E237" s="41">
        <v>3500000</v>
      </c>
      <c r="F237" s="41">
        <v>0</v>
      </c>
      <c r="G237" s="44">
        <f t="shared" si="24"/>
        <v>3500000</v>
      </c>
      <c r="H237" s="40"/>
      <c r="I237" s="42">
        <f t="shared" si="25"/>
        <v>0</v>
      </c>
      <c r="J237" s="10"/>
    </row>
    <row r="238" spans="1:10" ht="13" x14ac:dyDescent="0.3">
      <c r="A238" s="39" t="s">
        <v>276</v>
      </c>
      <c r="B238" s="39" t="s">
        <v>287</v>
      </c>
      <c r="C238" s="40"/>
      <c r="D238" s="41">
        <v>2500000</v>
      </c>
      <c r="E238" s="41">
        <v>2500000</v>
      </c>
      <c r="F238" s="41">
        <v>0</v>
      </c>
      <c r="G238" s="44">
        <f t="shared" si="24"/>
        <v>2500000</v>
      </c>
      <c r="H238" s="40"/>
      <c r="I238" s="42">
        <f t="shared" si="25"/>
        <v>0</v>
      </c>
      <c r="J238" s="10"/>
    </row>
    <row r="239" spans="1:10" ht="13" x14ac:dyDescent="0.3">
      <c r="A239" s="39" t="s">
        <v>277</v>
      </c>
      <c r="B239" s="39" t="s">
        <v>117</v>
      </c>
      <c r="C239" s="40"/>
      <c r="D239" s="41">
        <v>3000000</v>
      </c>
      <c r="E239" s="41">
        <v>3000000</v>
      </c>
      <c r="F239" s="41">
        <v>0</v>
      </c>
      <c r="G239" s="44">
        <f t="shared" si="24"/>
        <v>3000000</v>
      </c>
      <c r="H239" s="40"/>
      <c r="I239" s="42">
        <v>0</v>
      </c>
      <c r="J239" s="10"/>
    </row>
    <row r="240" spans="1:10" ht="13" x14ac:dyDescent="0.3">
      <c r="A240" s="39" t="s">
        <v>278</v>
      </c>
      <c r="B240" s="39" t="s">
        <v>120</v>
      </c>
      <c r="C240" s="40"/>
      <c r="D240" s="41">
        <v>6000000</v>
      </c>
      <c r="E240" s="41">
        <v>6000000</v>
      </c>
      <c r="F240" s="41">
        <v>0</v>
      </c>
      <c r="G240" s="44">
        <f t="shared" si="24"/>
        <v>6000000</v>
      </c>
      <c r="H240" s="40"/>
      <c r="I240" s="42">
        <f t="shared" si="25"/>
        <v>0</v>
      </c>
      <c r="J240" s="10"/>
    </row>
    <row r="241" spans="1:10" ht="13" x14ac:dyDescent="0.3">
      <c r="A241" s="39" t="s">
        <v>279</v>
      </c>
      <c r="B241" s="39" t="s">
        <v>136</v>
      </c>
      <c r="C241" s="40"/>
      <c r="D241" s="41">
        <v>7000000</v>
      </c>
      <c r="E241" s="41">
        <v>7000000</v>
      </c>
      <c r="F241" s="41">
        <v>0</v>
      </c>
      <c r="G241" s="44">
        <f t="shared" si="24"/>
        <v>7000000</v>
      </c>
      <c r="H241" s="40"/>
      <c r="I241" s="42">
        <f t="shared" si="25"/>
        <v>0</v>
      </c>
      <c r="J241" s="10"/>
    </row>
    <row r="242" spans="1:10" ht="13" x14ac:dyDescent="0.3">
      <c r="A242" s="39" t="s">
        <v>280</v>
      </c>
      <c r="B242" s="39" t="s">
        <v>160</v>
      </c>
      <c r="C242" s="40"/>
      <c r="D242" s="41">
        <v>4862500</v>
      </c>
      <c r="E242" s="41">
        <v>4862500</v>
      </c>
      <c r="F242" s="41">
        <v>0</v>
      </c>
      <c r="G242" s="44">
        <f t="shared" si="24"/>
        <v>4862500</v>
      </c>
      <c r="H242" s="40"/>
      <c r="I242" s="42">
        <f t="shared" si="25"/>
        <v>0</v>
      </c>
      <c r="J242" s="10"/>
    </row>
    <row r="243" spans="1:10" ht="13" x14ac:dyDescent="0.3">
      <c r="A243" s="33" t="s">
        <v>281</v>
      </c>
      <c r="B243" s="33" t="s">
        <v>138</v>
      </c>
      <c r="C243" s="38"/>
      <c r="D243" s="36">
        <v>85600000</v>
      </c>
      <c r="E243" s="36">
        <f>SUM(E244:E246)</f>
        <v>85600000</v>
      </c>
      <c r="F243" s="36">
        <f>SUM(F244:F246)</f>
        <v>0</v>
      </c>
      <c r="G243" s="43">
        <f t="shared" si="24"/>
        <v>85600000</v>
      </c>
      <c r="H243" s="38"/>
      <c r="I243" s="37">
        <f t="shared" si="25"/>
        <v>0</v>
      </c>
      <c r="J243" s="10"/>
    </row>
    <row r="244" spans="1:10" ht="13" x14ac:dyDescent="0.3">
      <c r="A244" s="39" t="s">
        <v>282</v>
      </c>
      <c r="B244" s="39" t="s">
        <v>226</v>
      </c>
      <c r="C244" s="40"/>
      <c r="D244" s="41">
        <v>76600000</v>
      </c>
      <c r="E244" s="41">
        <v>76600000</v>
      </c>
      <c r="F244" s="41">
        <v>0</v>
      </c>
      <c r="G244" s="44">
        <f t="shared" si="24"/>
        <v>76600000</v>
      </c>
      <c r="H244" s="40"/>
      <c r="I244" s="42">
        <f t="shared" si="25"/>
        <v>0</v>
      </c>
      <c r="J244" s="10"/>
    </row>
    <row r="245" spans="1:10" ht="13" x14ac:dyDescent="0.3">
      <c r="A245" s="39" t="s">
        <v>283</v>
      </c>
      <c r="B245" s="39" t="s">
        <v>236</v>
      </c>
      <c r="C245" s="40"/>
      <c r="D245" s="41">
        <v>4000000</v>
      </c>
      <c r="E245" s="41">
        <v>4000000</v>
      </c>
      <c r="F245" s="41">
        <v>0</v>
      </c>
      <c r="G245" s="44">
        <f t="shared" si="24"/>
        <v>4000000</v>
      </c>
      <c r="H245" s="40"/>
      <c r="I245" s="42">
        <f t="shared" si="25"/>
        <v>0</v>
      </c>
      <c r="J245" s="10"/>
    </row>
    <row r="246" spans="1:10" ht="13" x14ac:dyDescent="0.3">
      <c r="A246" s="39" t="s">
        <v>284</v>
      </c>
      <c r="B246" s="39" t="s">
        <v>238</v>
      </c>
      <c r="C246" s="40"/>
      <c r="D246" s="41">
        <v>5000000</v>
      </c>
      <c r="E246" s="41">
        <v>5000000</v>
      </c>
      <c r="F246" s="41">
        <v>0</v>
      </c>
      <c r="G246" s="44">
        <f t="shared" si="24"/>
        <v>5000000</v>
      </c>
      <c r="H246" s="40"/>
      <c r="I246" s="42">
        <f t="shared" si="25"/>
        <v>0</v>
      </c>
      <c r="J246" s="10"/>
    </row>
    <row r="247" spans="1:10" ht="13" x14ac:dyDescent="0.3">
      <c r="A247" s="33">
        <v>24</v>
      </c>
      <c r="B247" s="33" t="s">
        <v>288</v>
      </c>
      <c r="C247" s="38"/>
      <c r="D247" s="36">
        <v>3794674185</v>
      </c>
      <c r="E247" s="36">
        <f>+E248+E252</f>
        <v>42207796759</v>
      </c>
      <c r="F247" s="36">
        <f>+F248+F252</f>
        <v>10259988061</v>
      </c>
      <c r="G247" s="43">
        <f t="shared" si="24"/>
        <v>31947808698</v>
      </c>
      <c r="H247" s="38"/>
      <c r="I247" s="37">
        <f t="shared" si="25"/>
        <v>0.24308276784933711</v>
      </c>
      <c r="J247" s="10"/>
    </row>
    <row r="248" spans="1:10" ht="13" x14ac:dyDescent="0.3">
      <c r="A248" s="33">
        <v>2402</v>
      </c>
      <c r="B248" s="33" t="s">
        <v>27</v>
      </c>
      <c r="C248" s="38"/>
      <c r="D248" s="36">
        <v>3794674185</v>
      </c>
      <c r="E248" s="36">
        <f t="shared" ref="E248:F250" si="26">+E249</f>
        <v>10489594395</v>
      </c>
      <c r="F248" s="36">
        <f t="shared" si="26"/>
        <v>1765765316</v>
      </c>
      <c r="G248" s="43">
        <f t="shared" si="24"/>
        <v>8723829079</v>
      </c>
      <c r="H248" s="38"/>
      <c r="I248" s="37">
        <f t="shared" si="25"/>
        <v>0.16833494694910936</v>
      </c>
      <c r="J248" s="10"/>
    </row>
    <row r="249" spans="1:10" ht="13" x14ac:dyDescent="0.3">
      <c r="A249" s="33">
        <v>240201</v>
      </c>
      <c r="B249" s="33" t="s">
        <v>29</v>
      </c>
      <c r="C249" s="38"/>
      <c r="D249" s="36">
        <v>1964973052</v>
      </c>
      <c r="E249" s="36">
        <f t="shared" si="26"/>
        <v>10489594395</v>
      </c>
      <c r="F249" s="36">
        <f t="shared" si="26"/>
        <v>1765765316</v>
      </c>
      <c r="G249" s="43">
        <f t="shared" si="24"/>
        <v>8723829079</v>
      </c>
      <c r="H249" s="38"/>
      <c r="I249" s="37">
        <f t="shared" si="25"/>
        <v>0.16833494694910936</v>
      </c>
      <c r="J249" s="10"/>
    </row>
    <row r="250" spans="1:10" ht="13" x14ac:dyDescent="0.3">
      <c r="A250" s="33">
        <v>24020101</v>
      </c>
      <c r="B250" s="33" t="s">
        <v>31</v>
      </c>
      <c r="C250" s="38"/>
      <c r="D250" s="36">
        <v>1964973052</v>
      </c>
      <c r="E250" s="36">
        <f t="shared" si="26"/>
        <v>10489594395</v>
      </c>
      <c r="F250" s="36">
        <f t="shared" si="26"/>
        <v>1765765316</v>
      </c>
      <c r="G250" s="43">
        <f t="shared" si="24"/>
        <v>8723829079</v>
      </c>
      <c r="H250" s="38"/>
      <c r="I250" s="37">
        <f t="shared" si="25"/>
        <v>0.16833494694910936</v>
      </c>
      <c r="J250" s="10"/>
    </row>
    <row r="251" spans="1:10" ht="13" x14ac:dyDescent="0.3">
      <c r="A251" s="39">
        <v>2402010101</v>
      </c>
      <c r="B251" s="39" t="s">
        <v>33</v>
      </c>
      <c r="C251" s="40"/>
      <c r="D251" s="41">
        <v>1964973052</v>
      </c>
      <c r="E251" s="41">
        <v>10489594395</v>
      </c>
      <c r="F251" s="41">
        <v>1765765316</v>
      </c>
      <c r="G251" s="44">
        <f t="shared" si="24"/>
        <v>8723829079</v>
      </c>
      <c r="H251" s="40"/>
      <c r="I251" s="42">
        <f t="shared" si="25"/>
        <v>0.16833494694910936</v>
      </c>
      <c r="J251" s="10"/>
    </row>
    <row r="252" spans="1:10" ht="13" x14ac:dyDescent="0.3">
      <c r="A252" s="33">
        <v>240202</v>
      </c>
      <c r="B252" s="33" t="s">
        <v>59</v>
      </c>
      <c r="C252" s="38"/>
      <c r="D252" s="36">
        <v>1829701133</v>
      </c>
      <c r="E252" s="36">
        <f>+E253</f>
        <v>31718202364</v>
      </c>
      <c r="F252" s="36">
        <f>+F253</f>
        <v>8494222745</v>
      </c>
      <c r="G252" s="43">
        <f t="shared" si="24"/>
        <v>23223979619</v>
      </c>
      <c r="H252" s="38"/>
      <c r="I252" s="37">
        <f t="shared" si="25"/>
        <v>0.26780277922184204</v>
      </c>
      <c r="J252" s="10"/>
    </row>
    <row r="253" spans="1:10" ht="13" x14ac:dyDescent="0.3">
      <c r="A253" s="39">
        <v>24020202</v>
      </c>
      <c r="B253" s="39" t="s">
        <v>138</v>
      </c>
      <c r="C253" s="40"/>
      <c r="D253" s="41">
        <v>1829701133</v>
      </c>
      <c r="E253" s="41">
        <v>31718202364</v>
      </c>
      <c r="F253" s="41">
        <v>8494222745</v>
      </c>
      <c r="G253" s="44">
        <f t="shared" si="24"/>
        <v>23223979619</v>
      </c>
      <c r="H253" s="40"/>
      <c r="I253" s="42">
        <f t="shared" si="25"/>
        <v>0.26780277922184204</v>
      </c>
      <c r="J253" s="10"/>
    </row>
    <row r="254" spans="1:10" ht="10.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0"/>
    </row>
    <row r="255" spans="1:10" ht="12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0"/>
    </row>
    <row r="256" spans="1:10" ht="12.75" customHeight="1" x14ac:dyDescent="0.25">
      <c r="A256" s="11" t="s">
        <v>21</v>
      </c>
      <c r="B256" s="12" t="s">
        <v>22</v>
      </c>
      <c r="C256" s="13"/>
      <c r="D256" s="11"/>
      <c r="E256" s="11"/>
      <c r="F256" s="11"/>
      <c r="G256" s="11"/>
      <c r="H256" s="11"/>
      <c r="I256" s="11"/>
      <c r="J256" s="10"/>
    </row>
    <row r="257" spans="1:10" ht="12.5" x14ac:dyDescent="0.25">
      <c r="A257" s="11"/>
      <c r="B257" s="51" t="s">
        <v>459</v>
      </c>
      <c r="C257" s="13"/>
      <c r="D257" s="11"/>
      <c r="E257" s="11"/>
      <c r="F257" s="11"/>
      <c r="G257" s="11"/>
      <c r="H257" s="11"/>
      <c r="I257" s="11"/>
      <c r="J257" s="10"/>
    </row>
    <row r="258" spans="1:10" ht="12.75" customHeight="1" x14ac:dyDescent="0.25">
      <c r="A258" s="11"/>
      <c r="B258" s="51" t="s">
        <v>460</v>
      </c>
      <c r="C258" s="11"/>
      <c r="D258" s="11"/>
      <c r="E258" s="11"/>
      <c r="F258" s="11"/>
      <c r="G258" s="11"/>
      <c r="H258" s="11"/>
      <c r="I258" s="11"/>
      <c r="J258" s="10"/>
    </row>
    <row r="259" spans="1:10" ht="39" customHeight="1" x14ac:dyDescent="0.25">
      <c r="A259" s="55" t="s">
        <v>24</v>
      </c>
      <c r="B259" s="56"/>
      <c r="C259" s="56"/>
      <c r="D259" s="56"/>
      <c r="E259" s="56"/>
      <c r="F259" s="56"/>
      <c r="G259" s="56"/>
      <c r="H259" s="56"/>
      <c r="I259" s="56"/>
      <c r="J259" s="10"/>
    </row>
    <row r="260" spans="1:10" ht="12.75" customHeight="1" x14ac:dyDescent="0.25">
      <c r="J260" s="10"/>
    </row>
    <row r="261" spans="1:10" ht="12.75" customHeight="1" x14ac:dyDescent="0.25">
      <c r="J261" s="10"/>
    </row>
    <row r="262" spans="1:10" ht="12.75" customHeight="1" x14ac:dyDescent="0.25">
      <c r="J262" s="10"/>
    </row>
    <row r="263" spans="1:10" ht="12.75" customHeight="1" x14ac:dyDescent="0.25">
      <c r="J263" s="10"/>
    </row>
    <row r="264" spans="1:10" ht="12.75" customHeight="1" x14ac:dyDescent="0.25">
      <c r="J264" s="10"/>
    </row>
    <row r="265" spans="1:10" ht="12.75" customHeight="1" x14ac:dyDescent="0.25">
      <c r="J265" s="10"/>
    </row>
    <row r="266" spans="1:10" ht="12.75" customHeight="1" x14ac:dyDescent="0.25">
      <c r="J266" s="10"/>
    </row>
    <row r="267" spans="1:10" ht="12.75" customHeight="1" x14ac:dyDescent="0.25">
      <c r="J267" s="10"/>
    </row>
    <row r="268" spans="1:10" ht="12.75" customHeight="1" x14ac:dyDescent="0.25">
      <c r="J268" s="10"/>
    </row>
    <row r="269" spans="1:10" ht="12.75" customHeight="1" x14ac:dyDescent="0.25">
      <c r="J269" s="10"/>
    </row>
    <row r="270" spans="1:10" ht="12.75" customHeight="1" x14ac:dyDescent="0.25">
      <c r="J270" s="10"/>
    </row>
    <row r="271" spans="1:10" ht="12.75" customHeight="1" x14ac:dyDescent="0.25">
      <c r="J271" s="10"/>
    </row>
    <row r="272" spans="1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</sheetData>
  <mergeCells count="10">
    <mergeCell ref="I1:J3"/>
    <mergeCell ref="A1:A3"/>
    <mergeCell ref="B1:G1"/>
    <mergeCell ref="B2:G2"/>
    <mergeCell ref="B3:G3"/>
    <mergeCell ref="A259:I259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2022-08-08T21:55:51Z</cp:lastPrinted>
  <dcterms:modified xsi:type="dcterms:W3CDTF">2023-07-13T16:04:50Z</dcterms:modified>
</cp:coreProperties>
</file>