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2\SEGUIMIENTO Y EVALUACIÓN PDI 2022\TRIMESTRE 4 2022\"/>
    </mc:Choice>
  </mc:AlternateContent>
  <xr:revisionPtr revIDLastSave="0" documentId="13_ncr:1_{F55076B4-B547-4B0A-A214-F52281D714DC}" xr6:coauthVersionLast="47" xr6:coauthVersionMax="47" xr10:uidLastSave="{00000000-0000-0000-0000-000000000000}"/>
  <bookViews>
    <workbookView xWindow="-108" yWindow="-108" windowWidth="23256" windowHeight="12576" xr2:uid="{FDB19109-D5F9-4E8E-BC67-C2B1359F6D99}"/>
  </bookViews>
  <sheets>
    <sheet name="T4 2022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'T4 2022 '!$B$3:$U$434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4" i="1" l="1"/>
  <c r="T433" i="1"/>
  <c r="C432" i="1"/>
  <c r="U429" i="1"/>
  <c r="T429" i="1"/>
  <c r="S429" i="1"/>
  <c r="Q429" i="1"/>
  <c r="U426" i="1"/>
  <c r="T426" i="1"/>
  <c r="U409" i="1"/>
  <c r="Q409" i="1"/>
  <c r="M409" i="1"/>
  <c r="N409" i="1" s="1"/>
  <c r="U400" i="1"/>
  <c r="R400" i="1"/>
  <c r="U356" i="1"/>
  <c r="R356" i="1"/>
  <c r="U342" i="1"/>
  <c r="U321" i="1"/>
  <c r="T321" i="1"/>
  <c r="Q321" i="1"/>
  <c r="U305" i="1"/>
  <c r="T305" i="1"/>
  <c r="U294" i="1"/>
  <c r="T294" i="1"/>
  <c r="R294" i="1"/>
  <c r="U278" i="1"/>
  <c r="U242" i="1"/>
  <c r="R242" i="1"/>
  <c r="U237" i="1"/>
  <c r="T237" i="1"/>
  <c r="U227" i="1"/>
  <c r="U184" i="1"/>
  <c r="U131" i="1"/>
  <c r="T131" i="1"/>
  <c r="U122" i="1"/>
  <c r="T122" i="1"/>
  <c r="U115" i="1"/>
  <c r="T115" i="1"/>
  <c r="T114" i="1"/>
  <c r="R114" i="1"/>
  <c r="Q114" i="1"/>
  <c r="Q115" i="1" s="1"/>
  <c r="J114" i="1"/>
  <c r="K114" i="1" s="1"/>
  <c r="I114" i="1"/>
  <c r="H114" i="1"/>
  <c r="G114" i="1"/>
  <c r="F114" i="1"/>
  <c r="E114" i="1"/>
  <c r="D114" i="1"/>
  <c r="B114" i="1"/>
  <c r="U113" i="1"/>
  <c r="U110" i="1"/>
  <c r="U80" i="1"/>
  <c r="U59" i="1"/>
  <c r="U48" i="1"/>
  <c r="T48" i="1"/>
  <c r="R48" i="1"/>
  <c r="U41" i="1"/>
  <c r="R41" i="1"/>
  <c r="T41" i="1"/>
  <c r="K41" i="1"/>
  <c r="L41" i="1" s="1"/>
  <c r="U39" i="1"/>
  <c r="M39" i="1"/>
  <c r="N39" i="1" s="1"/>
  <c r="U35" i="1"/>
  <c r="T35" i="1"/>
  <c r="U29" i="1"/>
  <c r="T29" i="1"/>
  <c r="U12" i="1"/>
  <c r="T12" i="1"/>
  <c r="R12" i="1"/>
  <c r="U343" i="1" l="1"/>
  <c r="U243" i="1"/>
  <c r="U123" i="1"/>
  <c r="U49" i="1"/>
  <c r="K12" i="1"/>
  <c r="L12" i="1" s="1"/>
  <c r="K29" i="1"/>
  <c r="L29" i="1" s="1"/>
  <c r="Q29" i="1"/>
  <c r="S113" i="1"/>
  <c r="Q113" i="1"/>
  <c r="Q12" i="1"/>
  <c r="K35" i="1"/>
  <c r="L35" i="1" s="1"/>
  <c r="Q80" i="1"/>
  <c r="R29" i="1"/>
  <c r="K110" i="1"/>
  <c r="L110" i="1" s="1"/>
  <c r="K131" i="1"/>
  <c r="L131" i="1" s="1"/>
  <c r="K48" i="1"/>
  <c r="R59" i="1"/>
  <c r="K80" i="1"/>
  <c r="L80" i="1" s="1"/>
  <c r="K113" i="1"/>
  <c r="L113" i="1" s="1"/>
  <c r="T113" i="1"/>
  <c r="T184" i="1"/>
  <c r="K39" i="1"/>
  <c r="L39" i="1" s="1"/>
  <c r="T59" i="1"/>
  <c r="T80" i="1"/>
  <c r="Q110" i="1"/>
  <c r="R237" i="1"/>
  <c r="R35" i="1"/>
  <c r="Q39" i="1"/>
  <c r="T39" i="1"/>
  <c r="T49" i="1" s="1"/>
  <c r="Q48" i="1"/>
  <c r="R110" i="1"/>
  <c r="M114" i="1"/>
  <c r="O114" i="1" s="1"/>
  <c r="R122" i="1"/>
  <c r="R227" i="1"/>
  <c r="Q237" i="1"/>
  <c r="K59" i="1"/>
  <c r="L59" i="1" s="1"/>
  <c r="R305" i="1"/>
  <c r="S305" i="1"/>
  <c r="Q35" i="1"/>
  <c r="T110" i="1"/>
  <c r="L114" i="1"/>
  <c r="R115" i="1"/>
  <c r="S114" i="1"/>
  <c r="S115" i="1" s="1"/>
  <c r="Q122" i="1"/>
  <c r="T278" i="1"/>
  <c r="R39" i="1"/>
  <c r="S39" i="1"/>
  <c r="Q59" i="1"/>
  <c r="R80" i="1"/>
  <c r="R113" i="1"/>
  <c r="K115" i="1"/>
  <c r="L115" i="1" s="1"/>
  <c r="K122" i="1"/>
  <c r="R131" i="1"/>
  <c r="R184" i="1"/>
  <c r="T227" i="1"/>
  <c r="Q242" i="1"/>
  <c r="K242" i="1"/>
  <c r="T242" i="1"/>
  <c r="R278" i="1"/>
  <c r="K294" i="1"/>
  <c r="L294" i="1" s="1"/>
  <c r="Q305" i="1"/>
  <c r="Q342" i="1"/>
  <c r="K305" i="1"/>
  <c r="L305" i="1" s="1"/>
  <c r="R321" i="1"/>
  <c r="K321" i="1"/>
  <c r="L321" i="1" s="1"/>
  <c r="T342" i="1"/>
  <c r="T343" i="1" s="1"/>
  <c r="S342" i="1"/>
  <c r="R342" i="1"/>
  <c r="T356" i="1"/>
  <c r="Q400" i="1"/>
  <c r="T400" i="1"/>
  <c r="M429" i="1"/>
  <c r="S400" i="1"/>
  <c r="R409" i="1"/>
  <c r="S426" i="1"/>
  <c r="K409" i="1"/>
  <c r="L409" i="1" s="1"/>
  <c r="Q426" i="1"/>
  <c r="U430" i="1"/>
  <c r="U431" i="1" s="1"/>
  <c r="T409" i="1"/>
  <c r="K426" i="1"/>
  <c r="L426" i="1" s="1"/>
  <c r="R426" i="1"/>
  <c r="K429" i="1"/>
  <c r="R429" i="1"/>
  <c r="T430" i="1" l="1"/>
  <c r="R243" i="1"/>
  <c r="T123" i="1"/>
  <c r="R49" i="1"/>
  <c r="P114" i="1"/>
  <c r="O115" i="1"/>
  <c r="P115" i="1" s="1"/>
  <c r="O12" i="1"/>
  <c r="P12" i="1" s="1"/>
  <c r="M400" i="1"/>
  <c r="N400" i="1" s="1"/>
  <c r="M237" i="1"/>
  <c r="N237" i="1" s="1"/>
  <c r="K227" i="1"/>
  <c r="L227" i="1" s="1"/>
  <c r="S227" i="1"/>
  <c r="Q41" i="1"/>
  <c r="S41" i="1"/>
  <c r="Q278" i="1"/>
  <c r="M59" i="1"/>
  <c r="N59" i="1" s="1"/>
  <c r="R123" i="1"/>
  <c r="M48" i="1"/>
  <c r="Q184" i="1"/>
  <c r="S184" i="1"/>
  <c r="K49" i="1"/>
  <c r="L49" i="1" s="1"/>
  <c r="L48" i="1"/>
  <c r="M29" i="1"/>
  <c r="N29" i="1" s="1"/>
  <c r="S80" i="1"/>
  <c r="O409" i="1"/>
  <c r="P409" i="1" s="1"/>
  <c r="N429" i="1"/>
  <c r="Q356" i="1"/>
  <c r="Q430" i="1" s="1"/>
  <c r="M342" i="1"/>
  <c r="L122" i="1"/>
  <c r="K123" i="1"/>
  <c r="L123" i="1" s="1"/>
  <c r="M110" i="1"/>
  <c r="N110" i="1" s="1"/>
  <c r="Q131" i="1"/>
  <c r="S131" i="1"/>
  <c r="K356" i="1"/>
  <c r="L356" i="1" s="1"/>
  <c r="L429" i="1"/>
  <c r="M426" i="1"/>
  <c r="N426" i="1" s="1"/>
  <c r="K400" i="1"/>
  <c r="L400" i="1" s="1"/>
  <c r="S294" i="1"/>
  <c r="Q294" i="1"/>
  <c r="R343" i="1"/>
  <c r="S278" i="1"/>
  <c r="S321" i="1"/>
  <c r="S343" i="1" s="1"/>
  <c r="S242" i="1"/>
  <c r="M122" i="1"/>
  <c r="O39" i="1"/>
  <c r="P39" i="1" s="1"/>
  <c r="S122" i="1"/>
  <c r="M305" i="1"/>
  <c r="N305" i="1" s="1"/>
  <c r="S48" i="1"/>
  <c r="Q49" i="1"/>
  <c r="S35" i="1"/>
  <c r="S12" i="1"/>
  <c r="M113" i="1"/>
  <c r="N113" i="1" s="1"/>
  <c r="K237" i="1"/>
  <c r="L237" i="1" s="1"/>
  <c r="M115" i="1"/>
  <c r="N115" i="1" s="1"/>
  <c r="N114" i="1"/>
  <c r="O113" i="1"/>
  <c r="P113" i="1" s="1"/>
  <c r="S29" i="1"/>
  <c r="M12" i="1"/>
  <c r="N12" i="1" s="1"/>
  <c r="O429" i="1"/>
  <c r="R430" i="1"/>
  <c r="S409" i="1"/>
  <c r="S356" i="1"/>
  <c r="K342" i="1"/>
  <c r="K278" i="1"/>
  <c r="L278" i="1" s="1"/>
  <c r="M321" i="1"/>
  <c r="N321" i="1" s="1"/>
  <c r="T243" i="1"/>
  <c r="T431" i="1" s="1"/>
  <c r="C433" i="1" s="1"/>
  <c r="C434" i="1" s="1"/>
  <c r="L242" i="1"/>
  <c r="Q227" i="1"/>
  <c r="Q123" i="1"/>
  <c r="S110" i="1"/>
  <c r="O400" i="1"/>
  <c r="P400" i="1" s="1"/>
  <c r="S237" i="1"/>
  <c r="S59" i="1"/>
  <c r="K184" i="1"/>
  <c r="L184" i="1" s="1"/>
  <c r="M80" i="1"/>
  <c r="N80" i="1" s="1"/>
  <c r="S430" i="1" l="1"/>
  <c r="R431" i="1"/>
  <c r="Q343" i="1"/>
  <c r="Q243" i="1"/>
  <c r="Q431" i="1" s="1"/>
  <c r="S243" i="1"/>
  <c r="O59" i="1"/>
  <c r="P59" i="1" s="1"/>
  <c r="M184" i="1"/>
  <c r="N184" i="1" s="1"/>
  <c r="O242" i="1"/>
  <c r="O48" i="1"/>
  <c r="M227" i="1"/>
  <c r="N227" i="1" s="1"/>
  <c r="O278" i="1"/>
  <c r="P278" i="1" s="1"/>
  <c r="O305" i="1"/>
  <c r="P305" i="1" s="1"/>
  <c r="N48" i="1"/>
  <c r="M41" i="1"/>
  <c r="N41" i="1" s="1"/>
  <c r="M35" i="1"/>
  <c r="N35" i="1" s="1"/>
  <c r="M242" i="1"/>
  <c r="O426" i="1"/>
  <c r="P426" i="1" s="1"/>
  <c r="O29" i="1"/>
  <c r="P29" i="1" s="1"/>
  <c r="O321" i="1"/>
  <c r="P321" i="1" s="1"/>
  <c r="P429" i="1"/>
  <c r="M294" i="1"/>
  <c r="N294" i="1" s="1"/>
  <c r="K430" i="1"/>
  <c r="O342" i="1"/>
  <c r="M356" i="1"/>
  <c r="N356" i="1" s="1"/>
  <c r="O80" i="1"/>
  <c r="P80" i="1" s="1"/>
  <c r="O110" i="1"/>
  <c r="P110" i="1" s="1"/>
  <c r="O237" i="1"/>
  <c r="P237" i="1" s="1"/>
  <c r="L342" i="1"/>
  <c r="K343" i="1"/>
  <c r="L343" i="1" s="1"/>
  <c r="M123" i="1"/>
  <c r="N123" i="1" s="1"/>
  <c r="N122" i="1"/>
  <c r="O122" i="1"/>
  <c r="K243" i="1"/>
  <c r="L243" i="1" s="1"/>
  <c r="S49" i="1"/>
  <c r="S123" i="1"/>
  <c r="M131" i="1"/>
  <c r="N131" i="1" s="1"/>
  <c r="N342" i="1"/>
  <c r="M278" i="1"/>
  <c r="N278" i="1" s="1"/>
  <c r="O35" i="1"/>
  <c r="P35" i="1" s="1"/>
  <c r="S431" i="1" l="1"/>
  <c r="N242" i="1"/>
  <c r="M243" i="1"/>
  <c r="N243" i="1" s="1"/>
  <c r="P242" i="1"/>
  <c r="M343" i="1"/>
  <c r="N343" i="1" s="1"/>
  <c r="M49" i="1"/>
  <c r="N49" i="1" s="1"/>
  <c r="P48" i="1"/>
  <c r="O184" i="1"/>
  <c r="P184" i="1" s="1"/>
  <c r="L430" i="1"/>
  <c r="K431" i="1"/>
  <c r="L431" i="1" s="1"/>
  <c r="O227" i="1"/>
  <c r="P227" i="1" s="1"/>
  <c r="P122" i="1"/>
  <c r="O123" i="1"/>
  <c r="P123" i="1" s="1"/>
  <c r="O294" i="1"/>
  <c r="P294" i="1" s="1"/>
  <c r="O41" i="1"/>
  <c r="P41" i="1" s="1"/>
  <c r="O131" i="1"/>
  <c r="P131" i="1" s="1"/>
  <c r="O356" i="1"/>
  <c r="P342" i="1"/>
  <c r="M430" i="1"/>
  <c r="O343" i="1" l="1"/>
  <c r="P343" i="1" s="1"/>
  <c r="M431" i="1"/>
  <c r="N431" i="1" s="1"/>
  <c r="N430" i="1"/>
  <c r="P356" i="1"/>
  <c r="O430" i="1"/>
  <c r="O49" i="1"/>
  <c r="P49" i="1" s="1"/>
  <c r="O243" i="1"/>
  <c r="P243" i="1" s="1"/>
  <c r="P430" i="1" l="1"/>
  <c r="O431" i="1"/>
  <c r="P431" i="1" s="1"/>
</calcChain>
</file>

<file path=xl/sharedStrings.xml><?xml version="1.0" encoding="utf-8"?>
<sst xmlns="http://schemas.openxmlformats.org/spreadsheetml/2006/main" count="2726" uniqueCount="344">
  <si>
    <t>INFORME AVANCE PDI  TRIMESTRE 4 2022</t>
  </si>
  <si>
    <t>SUB</t>
  </si>
  <si>
    <t>PROYECTOS</t>
  </si>
  <si>
    <t>UNIDAD DE MEDIDA</t>
  </si>
  <si>
    <t>LINEA BASE
2021</t>
  </si>
  <si>
    <t>META 2024</t>
  </si>
  <si>
    <t>META PDI 2022</t>
  </si>
  <si>
    <t xml:space="preserve">ACUMULADO META </t>
  </si>
  <si>
    <t>INDICADOR DE EFICACIA</t>
  </si>
  <si>
    <t>INDICADOR DE EFICIENCIA</t>
  </si>
  <si>
    <t>INDICADOR DE EFECTIVIDAD</t>
  </si>
  <si>
    <t>RECURSOS EN MILLONES DE $ DE 2021</t>
  </si>
  <si>
    <t>SISTEMA</t>
  </si>
  <si>
    <t>SEDE</t>
  </si>
  <si>
    <t>TIPO META</t>
  </si>
  <si>
    <t>LOGRADA</t>
  </si>
  <si>
    <t>(METAS LOGRADAS / METAS PROYECTADAS)</t>
  </si>
  <si>
    <t>(REC.EJEC. /REC. PROYEC.)</t>
  </si>
  <si>
    <t>(EFICACIA * EFICIENCIA)</t>
  </si>
  <si>
    <t>EJECUCIÓN ACUMULADA FIN T4 2022</t>
  </si>
  <si>
    <t>PROYECTADOS   2022</t>
  </si>
  <si>
    <t xml:space="preserve">DIFERENCIA </t>
  </si>
  <si>
    <t>EJECUTADO RP T4 2022</t>
  </si>
  <si>
    <t>EJECUCIÓN ACUMULADA T3 2022</t>
  </si>
  <si>
    <t>FORMACIÓN</t>
  </si>
  <si>
    <t>SF.PY.1 Identidad con la Teleología y gobierno Institucional</t>
  </si>
  <si>
    <t>PROGRAMAS ACADÉMICOS</t>
  </si>
  <si>
    <t xml:space="preserve">SF.PY.2 Oferta Académica </t>
  </si>
  <si>
    <t>TOTAL PROYECTO SF.PY.3 Desarrollo Profesoral</t>
  </si>
  <si>
    <t>TOTAL PROYECTO SF.PY.4 Autoevaluación y Acreditación Académico e Institucional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</si>
  <si>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</si>
  <si>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</si>
  <si>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</si>
  <si>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</si>
  <si>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</si>
  <si>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</si>
  <si>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</si>
  <si>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</si>
  <si>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</si>
  <si>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</si>
  <si>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</si>
  <si>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</si>
  <si>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</si>
  <si>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</si>
  <si>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</si>
  <si>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</si>
  <si>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</si>
  <si>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</si>
  <si>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</si>
  <si>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</si>
  <si>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</si>
  <si>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</si>
  <si>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</si>
  <si>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</si>
  <si>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</si>
  <si>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</si>
  <si>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</si>
  <si>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</si>
  <si>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</si>
  <si>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</si>
  <si>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</si>
  <si>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</si>
  <si>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T4 2022</t>
  </si>
  <si>
    <t>EJECUTADO 2020</t>
  </si>
  <si>
    <t>Oficina Asesora de Planeación</t>
  </si>
  <si>
    <t>Indices series de empalme - Dane</t>
  </si>
  <si>
    <t>EJECUTADO 2021</t>
  </si>
  <si>
    <t>Dic. 2021</t>
  </si>
  <si>
    <t>TOTAL ACUMULADO</t>
  </si>
  <si>
    <t>NEIVA</t>
  </si>
  <si>
    <t xml:space="preserve">PERSONAS </t>
  </si>
  <si>
    <t>A</t>
  </si>
  <si>
    <t>MUY ALTO</t>
  </si>
  <si>
    <t>SF.PY.1.1. Inducción y Reinducción con docentes, estudiantes, Administrativos y Directivos de la Universidad, sobre mision, vision, principios y valores.</t>
  </si>
  <si>
    <t>GARZÓN</t>
  </si>
  <si>
    <t>MEDIO</t>
  </si>
  <si>
    <t>LA PLATA</t>
  </si>
  <si>
    <t>ALTO</t>
  </si>
  <si>
    <t>PTITALITO</t>
  </si>
  <si>
    <t>SF.PY.1.2. Promocion de la cultura participativa y la democracia universitaria</t>
  </si>
  <si>
    <t>MUY BAJO</t>
  </si>
  <si>
    <t>SF.PY.2.1. Nuevos programas académicos de pregrado en distintas modalidades</t>
  </si>
  <si>
    <t>GLOBAL</t>
  </si>
  <si>
    <t>PROGRAMAS ACADÉMICOS EN EXTENSIÓN</t>
  </si>
  <si>
    <t>SF.PY.2.2. Nuevos programas académicos de postgrado en distintas modalidades</t>
  </si>
  <si>
    <t>BAJO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</si>
  <si>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</si>
  <si>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</si>
  <si>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</si>
  <si>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SF.PY.2.6. Definición de la política de oferta académica</t>
  </si>
  <si>
    <t>ESTUDIOS DE PERTINENCIA</t>
  </si>
  <si>
    <t xml:space="preserve">SF.PY.2.7. Promoción de la oferta académica institucional   </t>
  </si>
  <si>
    <t>DOCUMENTO DE POLÍTICA</t>
  </si>
  <si>
    <t>PERSONAS</t>
  </si>
  <si>
    <t xml:space="preserve"># Estudiantes 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</si>
  <si>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</si>
  <si>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</si>
  <si>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</si>
  <si>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</si>
  <si>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</si>
  <si>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</si>
  <si>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</si>
  <si>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</si>
  <si>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</si>
  <si>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</si>
  <si>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</si>
  <si>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</si>
  <si>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</si>
  <si>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</si>
  <si>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>SF.PY.6.2. Programa de encuentros de graduados</t>
  </si>
  <si>
    <t>ENCUENTROS</t>
  </si>
  <si>
    <t>SF.PY.6.3. Programa de seguimiento a graduados</t>
  </si>
  <si>
    <t>GRADUADOS</t>
  </si>
  <si>
    <t>SI.PY.1.1. Talleres de formación</t>
  </si>
  <si>
    <t># Talleres</t>
  </si>
  <si>
    <t># Personas</t>
  </si>
  <si>
    <t>SI.PY.1.2. Grupos escolares</t>
  </si>
  <si>
    <t># niños (personas)</t>
  </si>
  <si>
    <t>SI.PY.2.1. Semilleros</t>
  </si>
  <si>
    <t># Proyectos</t>
  </si>
  <si>
    <t>SI.PY.2.2. Trabajos de grado</t>
  </si>
  <si>
    <t>SI.PY.2.3. Menor cuantía</t>
  </si>
  <si>
    <t>SI.PY.2.4. Mediana cuantía</t>
  </si>
  <si>
    <t>SI.PY.2.5. Mayor cuantía</t>
  </si>
  <si>
    <t>SI.PY.2.6. Doctorados</t>
  </si>
  <si>
    <t>SI.PY.2.7. Jóvenes Investigadores</t>
  </si>
  <si>
    <t>PITALITO</t>
  </si>
  <si>
    <t>SI.PY.2.8.  Proyectos Interfacultades</t>
  </si>
  <si>
    <t xml:space="preserve"># Proyectos de  Investigación Interfacultades apoyados </t>
  </si>
  <si>
    <t>SI.PY.3.1. Eventos académico-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</si>
  <si>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</si>
  <si>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</si>
  <si>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</si>
  <si>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</si>
  <si>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</si>
  <si>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</si>
  <si>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</si>
  <si>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</si>
  <si>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</si>
  <si>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</si>
  <si>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</si>
  <si>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</si>
  <si>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</si>
  <si>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</si>
  <si>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</si>
  <si>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</si>
  <si>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</si>
  <si>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-PECTI</t>
  </si>
  <si>
    <t>Seguimiento y evaluación a la implementación del PECTI</t>
  </si>
  <si>
    <t>SI.PY.3.9. Apoyo laboratorios de investigación</t>
  </si>
  <si>
    <t># Laboratorios apoyados</t>
  </si>
  <si>
    <t>SI.PY.3.11. Apoyo al desarrollo de doctorados</t>
  </si>
  <si>
    <t>Apoyo a creación de nuevos Programas de Doctorado</t>
  </si>
  <si>
    <t>SI.PY.3.10. Apoyo al desarrollo de doctorados</t>
  </si>
  <si>
    <t>Funcionamiento de Doctorados</t>
  </si>
  <si>
    <t>SI.PY.4.1. Registro</t>
  </si>
  <si>
    <t># Registros</t>
  </si>
  <si>
    <t>SI.PY.4.2. Validación</t>
  </si>
  <si>
    <t># Validaciones</t>
  </si>
  <si>
    <t>SI.PY.6.1. Alojamiento y soporte técnico de Revistas Institucionales</t>
  </si>
  <si>
    <t xml:space="preserve"># de Revistas alojadas con apoyo técnico  </t>
  </si>
  <si>
    <t>SI.PY.6.2. Revistas Científicas</t>
  </si>
  <si>
    <t># de Revistas científicas con apoyo a su gestión editorial</t>
  </si>
  <si>
    <t xml:space="preserve"># de Revistas categorizadas </t>
  </si>
  <si>
    <t>SI.PY.6.3. Publicación de libros desde la Editorial de la Universidad</t>
  </si>
  <si>
    <t># de Libros</t>
  </si>
  <si>
    <t>SI.PY.6.4. Eventos y actividades de divulgación de las publicaciones de la Editorial Universidad Surcolombiana</t>
  </si>
  <si>
    <t xml:space="preserve"># de Eventos 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</si>
  <si>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</si>
  <si>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</si>
  <si>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</si>
  <si>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</si>
  <si>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 xml:space="preserve">Eventos </t>
  </si>
  <si>
    <t>SP.PY.1.3. Fortalecimiento de la articulación interinstitucional</t>
  </si>
  <si>
    <t>SP.PY.1.4. Fortalecimiento de la movilidad académica e investigativa</t>
  </si>
  <si>
    <t>Movilidades apoyadas Neiva</t>
  </si>
  <si>
    <t xml:space="preserve">Movilidades apoyadas 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</si>
  <si>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</si>
  <si>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</si>
  <si>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</si>
  <si>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</si>
  <si>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iniciativas emprendedoras registradas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</si>
  <si>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</si>
  <si>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</si>
  <si>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</si>
  <si>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</si>
  <si>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</si>
  <si>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</si>
  <si>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</si>
  <si>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</si>
  <si>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</si>
  <si>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</si>
  <si>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</si>
  <si>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</si>
  <si>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</si>
  <si>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</si>
  <si>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 Neiva</t>
  </si>
  <si>
    <t>No. de estudiantes capacitados en conciliación escolar Neiva</t>
  </si>
  <si>
    <t>No. de beneficiarios  audicencias Neiva</t>
  </si>
  <si>
    <t>No. de asistentes  audicencias Neiva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</si>
  <si>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</si>
  <si>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</si>
  <si>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</si>
  <si>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</si>
  <si>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</si>
  <si>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</si>
  <si>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</si>
  <si>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</si>
  <si>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</si>
  <si>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</si>
  <si>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</si>
  <si>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</si>
  <si>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</si>
  <si>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>Estudiantes capacitados cursos virtuales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</si>
  <si>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</si>
  <si>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</si>
  <si>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</si>
  <si>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</si>
  <si>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</si>
  <si>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</si>
  <si>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</si>
  <si>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</si>
  <si>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</si>
  <si>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</si>
  <si>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</si>
  <si>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</si>
  <si>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</si>
  <si>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</si>
  <si>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</si>
  <si>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</si>
  <si>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</si>
  <si>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</si>
  <si>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</si>
  <si>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</si>
  <si>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Convenios desarrollados</t>
  </si>
  <si>
    <t>SP.PY.3.7. Estudiantes en prácticas, pasantías y judicaturas</t>
  </si>
  <si>
    <t># Apoyos realizados</t>
  </si>
  <si>
    <t>SP-PY.4.1 USCO en línea</t>
  </si>
  <si>
    <t xml:space="preserve">Producción de Programas  Institucionales   </t>
  </si>
  <si>
    <t>Personas Alcanzadas</t>
  </si>
  <si>
    <t>Encuentros con la Comunidad</t>
  </si>
  <si>
    <t>SP-PY.4.2 Radio Universidad Surcolombiana 89.7 F.M.</t>
  </si>
  <si>
    <t>Producciones Radiales Emitidas</t>
  </si>
  <si>
    <t>SP-PY.4.3 Ágora Surcolombiana</t>
  </si>
  <si>
    <t>Producción de Programas Televisivos Realizados</t>
  </si>
  <si>
    <t>SP-PY.4.4 Marca USCO</t>
  </si>
  <si>
    <t>Capacitaciones Realizadas</t>
  </si>
  <si>
    <t xml:space="preserve"> Personas Capacitados </t>
  </si>
  <si>
    <t>Estrategias Implementadas</t>
  </si>
  <si>
    <t>SP-PY.5.1 Acompañamiento a la construcción participativa de lineamientos para políticas públicas de desarrollo social y humano en el departamento del Huila</t>
  </si>
  <si>
    <t>No. de Procesos acompañados</t>
  </si>
  <si>
    <t>SP-PY.5.2 Formación y capacitación en formulación, seguimiento y evaluación de políticas públicas</t>
  </si>
  <si>
    <t>No. de Personas Capacitadas</t>
  </si>
  <si>
    <t>SP-PY.5.3 Investigación y generación de conocimiento sobre políticas públicas regionales</t>
  </si>
  <si>
    <t>No. de Estudios Realizados</t>
  </si>
  <si>
    <t>SP-PY.5.4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</si>
  <si>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</si>
  <si>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</si>
  <si>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</si>
  <si>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</si>
  <si>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</si>
  <si>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- Promoción y prevención médica</t>
  </si>
  <si>
    <t>CAMPAÑAS</t>
  </si>
  <si>
    <t>SB.PY.1.5. PyP - Promoción y Prevención odontológica</t>
  </si>
  <si>
    <t>SB.PY.1.6. PyP - Promoción y prevención sicológica en Población Vulnerable</t>
  </si>
  <si>
    <t>SB.PY.1.7. Formación sanologica para la comunidad universitaria --USCO SALUDABLE--</t>
  </si>
  <si>
    <t>ASISTENTES</t>
  </si>
  <si>
    <t>SB.PY.2.1. Formación Deportiva en las diferentes disciplinas.</t>
  </si>
  <si>
    <t>EVENTOS</t>
  </si>
  <si>
    <t>SB.PY.2.2. Representación - Competitiva</t>
  </si>
  <si>
    <t>SB.PY.2.3. Recreación y Aprovechamiento del Tiempo Libre</t>
  </si>
  <si>
    <t>SB.PY.3.1. Formación en modalidades artístiscas</t>
  </si>
  <si>
    <t>TALLERES</t>
  </si>
  <si>
    <t>SB.PY.3.2. Puestas en escena de los grupos artísticos</t>
  </si>
  <si>
    <t>SB.PY.4.1. Interacción entre los integrantes de la comunidad universitaria</t>
  </si>
  <si>
    <t>SB.PY.4.2. Atención a la población con enfoque diferencial</t>
  </si>
  <si>
    <t>ESTUDIANTES</t>
  </si>
  <si>
    <t>SB.PY.4.3. Inducción institucional a estudiantes nuevos</t>
  </si>
  <si>
    <t>SB.PY.5.1. Becas, descuentos y exenciones de matrículas</t>
  </si>
  <si>
    <t>BENEFICIARIOS APROBADOS</t>
  </si>
  <si>
    <t>SB.PY.5.2. Servicio de Restaurante</t>
  </si>
  <si>
    <t>SB.PY.5.3. Acompañamiento académico</t>
  </si>
  <si>
    <t>SB.PY.5.4. Acompañamiento sicosocial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</si>
  <si>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</si>
  <si>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</si>
  <si>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</si>
  <si>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</si>
  <si>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</si>
  <si>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</si>
  <si>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</si>
  <si>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</si>
  <si>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</si>
  <si>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</si>
  <si>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</si>
  <si>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</si>
  <si>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</si>
  <si>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</si>
  <si>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</si>
  <si>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</si>
  <si>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</si>
  <si>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</si>
  <si>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</si>
  <si>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</si>
  <si>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</si>
  <si>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</si>
  <si>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</si>
  <si>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</si>
  <si>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</si>
  <si>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</si>
  <si>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</si>
  <si>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</si>
  <si>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SA-PY.2.13. Dotación de equipos y muebles para Bibliotecas)</t>
  </si>
  <si>
    <t>#Bibliotecas Dotadas</t>
  </si>
  <si>
    <t>SA.PY.2.14 Dotación de equipos de transporte</t>
  </si>
  <si>
    <t># Vehículos</t>
  </si>
  <si>
    <t># Bicicletas</t>
  </si>
  <si>
    <t>SA.PY.3.1. Adquisición de equipos con destino de información y comunicación</t>
  </si>
  <si>
    <t># Equipos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</si>
  <si>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</si>
  <si>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</si>
  <si>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</si>
  <si>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</si>
  <si>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</si>
  <si>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</si>
  <si>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</si>
  <si>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</si>
  <si>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</si>
  <si>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</si>
  <si>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</si>
  <si>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</si>
  <si>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</si>
  <si>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</si>
  <si>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SA.PY.4.4. Desarrollar el Sistema de seguridad y salud en el trabajo</t>
  </si>
  <si>
    <t># Certificaciones norma NTC OHSAS 18001 o  ISO 45001</t>
  </si>
  <si>
    <t>SA.PY.4.5. Mantener y mejorar el Sistema de gestión de seguridad de la información</t>
  </si>
  <si>
    <t># Certificaciones norma ( NTC ISO/IEC 27001 y NTC ISO/IEC 27701 )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</si>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</sst>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textRotation="255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41" fontId="0" fillId="0" borderId="13" xfId="0" applyNumberFormat="1" applyBorder="1" applyAlignment="1">
      <alignment horizontal="center" vertical="center" wrapText="1"/>
    </xf>
    <xf numFmtId="10" fontId="1" fillId="0" borderId="13" xfId="1" applyNumberFormat="1" applyFont="1" applyFill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>
      <alignment vertical="center"/>
    </xf>
    <xf numFmtId="0" fontId="2" fillId="6" borderId="14" xfId="0" applyFont="1" applyFill="1" applyBorder="1" applyAlignment="1">
      <alignment horizontal="center" vertical="center" textRotation="255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0" fontId="2" fillId="7" borderId="15" xfId="1" applyNumberFormat="1" applyFont="1" applyFill="1" applyBorder="1" applyAlignment="1">
      <alignment horizontal="center" vertical="center"/>
    </xf>
    <xf numFmtId="164" fontId="2" fillId="7" borderId="13" xfId="0" applyNumberFormat="1" applyFont="1" applyFill="1" applyBorder="1" applyAlignment="1">
      <alignment vertical="center"/>
    </xf>
    <xf numFmtId="0" fontId="1" fillId="0" borderId="13" xfId="1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textRotation="255" wrapText="1"/>
    </xf>
    <xf numFmtId="0" fontId="2" fillId="8" borderId="13" xfId="0" applyFont="1" applyFill="1" applyBorder="1" applyAlignment="1">
      <alignment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10" fontId="2" fillId="8" borderId="13" xfId="1" applyNumberFormat="1" applyFont="1" applyFill="1" applyBorder="1" applyAlignment="1">
      <alignment horizontal="center" vertical="center"/>
    </xf>
    <xf numFmtId="164" fontId="2" fillId="9" borderId="13" xfId="0" applyNumberFormat="1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 textRotation="255" wrapText="1"/>
    </xf>
    <xf numFmtId="0" fontId="2" fillId="10" borderId="7" xfId="0" applyFont="1" applyFill="1" applyBorder="1" applyAlignment="1">
      <alignment horizontal="center" vertical="center" textRotation="255" wrapText="1"/>
    </xf>
    <xf numFmtId="0" fontId="5" fillId="11" borderId="1" xfId="0" applyFont="1" applyFill="1" applyBorder="1" applyAlignment="1">
      <alignment horizontal="center" vertical="center" textRotation="255" wrapText="1"/>
    </xf>
    <xf numFmtId="0" fontId="5" fillId="11" borderId="14" xfId="0" applyFont="1" applyFill="1" applyBorder="1" applyAlignment="1">
      <alignment horizontal="center" vertical="center" textRotation="255" wrapText="1"/>
    </xf>
    <xf numFmtId="0" fontId="2" fillId="8" borderId="13" xfId="0" applyFont="1" applyFill="1" applyBorder="1"/>
    <xf numFmtId="0" fontId="5" fillId="12" borderId="1" xfId="0" applyFont="1" applyFill="1" applyBorder="1" applyAlignment="1">
      <alignment horizontal="center" vertical="center" textRotation="255" wrapText="1"/>
    </xf>
    <xf numFmtId="0" fontId="5" fillId="12" borderId="14" xfId="0" applyFont="1" applyFill="1" applyBorder="1" applyAlignment="1">
      <alignment horizontal="center" vertical="center" textRotation="255" wrapText="1"/>
    </xf>
    <xf numFmtId="0" fontId="5" fillId="12" borderId="7" xfId="0" applyFont="1" applyFill="1" applyBorder="1" applyAlignment="1">
      <alignment horizontal="center" vertical="center" textRotation="255" wrapText="1"/>
    </xf>
    <xf numFmtId="0" fontId="5" fillId="13" borderId="1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 textRotation="255" wrapText="1"/>
    </xf>
    <xf numFmtId="1" fontId="2" fillId="7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textRotation="255" wrapText="1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2" fontId="7" fillId="0" borderId="0" xfId="0" applyNumberFormat="1" applyFont="1"/>
    <xf numFmtId="42" fontId="0" fillId="0" borderId="0" xfId="0" applyNumberFormat="1"/>
    <xf numFmtId="164" fontId="0" fillId="0" borderId="0" xfId="0" applyNumberFormat="1"/>
  </cellXfs>
  <cellStyles count="2">
    <cellStyle name="Normal" xfId="0" builtinId="0"/>
    <cellStyle name="Porcentaje" xfId="1" builtinId="5"/>
  </cellStyles>
  <dxfs count="483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2\SEGUIMIENTO%20Y%20EVALUACI&#211;N%20PDI%202022\TRIMESTRE%204%202022\AVANCE%20PDI%20T4%202022.xlsx" TargetMode="External"/><Relationship Id="rId1" Type="http://schemas.openxmlformats.org/officeDocument/2006/relationships/externalLinkPath" Target="AVANCE%20PDI%20T4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4 2022 "/>
      <sheetName val="EV.PROYECTOS"/>
      <sheetName val="EV.ACCIONES.aux"/>
      <sheetName val="IndicesIPC (2)"/>
      <sheetName val="SF"/>
      <sheetName val="METAS SF"/>
      <sheetName val="SI"/>
      <sheetName val="METAS SI"/>
      <sheetName val="SP"/>
      <sheetName val="METAS SP"/>
      <sheetName val="SB"/>
      <sheetName val="METAS SB"/>
      <sheetName val="SA"/>
      <sheetName val="METAS SA"/>
      <sheetName val="EJEC ACUM T2"/>
      <sheetName val="EJEC. T3"/>
      <sheetName val="EJECUCIÓN SEPTIEMBRE"/>
      <sheetName val="EJEC. T4"/>
      <sheetName val="EJECUCION PLAN DE ACCION"/>
    </sheetNames>
    <sheetDataSet>
      <sheetData sheetId="0"/>
      <sheetData sheetId="1"/>
      <sheetData sheetId="2"/>
      <sheetData sheetId="3">
        <row r="21">
          <cell r="T21">
            <v>111.41</v>
          </cell>
          <cell r="U21">
            <v>126.03</v>
          </cell>
        </row>
      </sheetData>
      <sheetData sheetId="4"/>
      <sheetData sheetId="5"/>
      <sheetData sheetId="6">
        <row r="89">
          <cell r="A89" t="str">
            <v>SI.PY.5.1. Desarrollo de proyectos</v>
          </cell>
          <cell r="B89">
            <v>60</v>
          </cell>
          <cell r="C89">
            <v>96</v>
          </cell>
          <cell r="D89" t="str">
            <v># Proyectos con cofinanciación</v>
          </cell>
          <cell r="E89" t="str">
            <v>A</v>
          </cell>
          <cell r="F89" t="str">
            <v>GLOBAL</v>
          </cell>
          <cell r="G89">
            <v>12</v>
          </cell>
          <cell r="H89">
            <v>2400000000</v>
          </cell>
        </row>
      </sheetData>
      <sheetData sheetId="7">
        <row r="62">
          <cell r="J62">
            <v>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49">
          <cell r="C149">
            <v>106452860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7EDE-8F41-49A7-A831-CA2CA48F1957}">
  <dimension ref="A1:V438"/>
  <sheetViews>
    <sheetView tabSelected="1" zoomScale="90" zoomScaleNormal="9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3" sqref="D3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8.88671875" customWidth="1"/>
    <col min="4" max="4" width="10" style="68" customWidth="1"/>
    <col min="5" max="5" width="12.33203125" customWidth="1"/>
    <col min="6" max="7" width="8" customWidth="1"/>
    <col min="8" max="8" width="10.33203125" style="68" customWidth="1"/>
    <col min="9" max="9" width="5.88671875" customWidth="1"/>
    <col min="10" max="10" width="12.33203125" customWidth="1"/>
    <col min="11" max="11" width="10.6640625" customWidth="1"/>
    <col min="12" max="12" width="9.6640625" style="68" customWidth="1"/>
    <col min="13" max="13" width="9.6640625" customWidth="1"/>
    <col min="14" max="14" width="9.6640625" style="68" customWidth="1"/>
    <col min="15" max="15" width="9.6640625" customWidth="1"/>
    <col min="16" max="16" width="9.6640625" style="68" customWidth="1"/>
    <col min="17" max="18" width="10.6640625" customWidth="1"/>
    <col min="19" max="19" width="9.77734375" customWidth="1"/>
    <col min="20" max="20" width="9.44140625" customWidth="1"/>
    <col min="21" max="21" width="10.6640625" customWidth="1"/>
    <col min="22" max="22" width="11.5546875" customWidth="1"/>
  </cols>
  <sheetData>
    <row r="1" spans="1:21" ht="36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8.4" customHeight="1" x14ac:dyDescent="0.3">
      <c r="A2" s="2" t="s">
        <v>1</v>
      </c>
      <c r="B2" s="3" t="s">
        <v>2</v>
      </c>
      <c r="C2" s="4"/>
      <c r="D2" s="5"/>
      <c r="E2" s="6" t="s">
        <v>3</v>
      </c>
      <c r="F2" s="7" t="s">
        <v>4</v>
      </c>
      <c r="G2" s="7" t="s">
        <v>5</v>
      </c>
      <c r="H2" s="7" t="s">
        <v>6</v>
      </c>
      <c r="I2" s="7"/>
      <c r="J2" s="8" t="s">
        <v>7</v>
      </c>
      <c r="K2" s="9" t="s">
        <v>8</v>
      </c>
      <c r="L2" s="10"/>
      <c r="M2" s="9" t="s">
        <v>9</v>
      </c>
      <c r="N2" s="10"/>
      <c r="O2" s="9" t="s">
        <v>10</v>
      </c>
      <c r="P2" s="10"/>
      <c r="Q2" s="11" t="s">
        <v>11</v>
      </c>
      <c r="R2" s="12"/>
      <c r="S2" s="12"/>
      <c r="T2" s="12"/>
      <c r="U2" s="12"/>
    </row>
    <row r="3" spans="1:21" ht="55.2" customHeight="1" x14ac:dyDescent="0.3">
      <c r="A3" s="13" t="s">
        <v>12</v>
      </c>
      <c r="B3" s="14" t="s">
        <v>2</v>
      </c>
      <c r="C3" s="15"/>
      <c r="D3" s="16" t="s">
        <v>13</v>
      </c>
      <c r="E3" s="17"/>
      <c r="F3" s="18"/>
      <c r="G3" s="18"/>
      <c r="H3" s="18"/>
      <c r="I3" s="18" t="s">
        <v>14</v>
      </c>
      <c r="J3" s="19" t="s">
        <v>15</v>
      </c>
      <c r="K3" s="20" t="s">
        <v>16</v>
      </c>
      <c r="L3" s="21"/>
      <c r="M3" s="20" t="s">
        <v>17</v>
      </c>
      <c r="N3" s="21"/>
      <c r="O3" s="20" t="s">
        <v>18</v>
      </c>
      <c r="P3" s="21"/>
      <c r="Q3" s="22" t="s">
        <v>19</v>
      </c>
      <c r="R3" s="23" t="s">
        <v>20</v>
      </c>
      <c r="S3" s="24" t="s">
        <v>21</v>
      </c>
      <c r="T3" s="22" t="s">
        <v>22</v>
      </c>
      <c r="U3" s="22" t="s">
        <v>23</v>
      </c>
    </row>
    <row r="4" spans="1:21" ht="72.599999999999994" customHeight="1" x14ac:dyDescent="0.3">
      <c r="A4" s="25" t="s">
        <v>24</v>
      </c>
      <c r="B4" s="26" t="s">
        <v>73</v>
      </c>
      <c r="C4" s="26"/>
      <c r="D4" s="27" t="s">
        <v>69</v>
      </c>
      <c r="E4" s="27" t="s">
        <v>70</v>
      </c>
      <c r="F4" s="28">
        <v>16173</v>
      </c>
      <c r="G4" s="28">
        <v>23000</v>
      </c>
      <c r="H4" s="28">
        <v>2000</v>
      </c>
      <c r="I4" s="28" t="s">
        <v>71</v>
      </c>
      <c r="J4" s="27">
        <v>2022</v>
      </c>
      <c r="K4" s="29">
        <v>1.0109999999999999</v>
      </c>
      <c r="L4" s="30" t="s">
        <v>72</v>
      </c>
      <c r="M4" s="29">
        <v>1.1076923076923078</v>
      </c>
      <c r="N4" s="30" t="s">
        <v>72</v>
      </c>
      <c r="O4" s="29">
        <v>1.119876923076923</v>
      </c>
      <c r="P4" s="30" t="s">
        <v>72</v>
      </c>
      <c r="Q4" s="31">
        <v>72</v>
      </c>
      <c r="R4" s="31">
        <v>65</v>
      </c>
      <c r="S4" s="31">
        <v>-7</v>
      </c>
      <c r="T4" s="31">
        <v>24</v>
      </c>
      <c r="U4" s="31">
        <v>48</v>
      </c>
    </row>
    <row r="5" spans="1:21" ht="70.2" customHeight="1" x14ac:dyDescent="0.3">
      <c r="A5" s="32"/>
      <c r="B5" s="26" t="s">
        <v>73</v>
      </c>
      <c r="C5" s="26"/>
      <c r="D5" s="27" t="s">
        <v>74</v>
      </c>
      <c r="E5" s="27" t="s">
        <v>70</v>
      </c>
      <c r="F5" s="28">
        <v>1000</v>
      </c>
      <c r="G5" s="28">
        <v>1900</v>
      </c>
      <c r="H5" s="28">
        <v>300</v>
      </c>
      <c r="I5" s="28" t="s">
        <v>71</v>
      </c>
      <c r="J5" s="27">
        <v>294</v>
      </c>
      <c r="K5" s="29">
        <v>0.98</v>
      </c>
      <c r="L5" s="30" t="s">
        <v>72</v>
      </c>
      <c r="M5" s="29">
        <v>0.6</v>
      </c>
      <c r="N5" s="30" t="s">
        <v>75</v>
      </c>
      <c r="O5" s="29">
        <v>0.58799999999999997</v>
      </c>
      <c r="P5" s="30" t="s">
        <v>75</v>
      </c>
      <c r="Q5" s="31">
        <v>6</v>
      </c>
      <c r="R5" s="31">
        <v>10</v>
      </c>
      <c r="S5" s="31">
        <v>4</v>
      </c>
      <c r="T5" s="31">
        <v>6</v>
      </c>
      <c r="U5" s="31">
        <v>0</v>
      </c>
    </row>
    <row r="6" spans="1:21" ht="73.95" customHeight="1" x14ac:dyDescent="0.3">
      <c r="A6" s="32"/>
      <c r="B6" s="26" t="s">
        <v>73</v>
      </c>
      <c r="C6" s="26"/>
      <c r="D6" s="27" t="s">
        <v>76</v>
      </c>
      <c r="E6" s="27" t="s">
        <v>70</v>
      </c>
      <c r="F6" s="28">
        <v>1000</v>
      </c>
      <c r="G6" s="28">
        <v>1900</v>
      </c>
      <c r="H6" s="28">
        <v>300</v>
      </c>
      <c r="I6" s="28" t="s">
        <v>71</v>
      </c>
      <c r="J6" s="27">
        <v>310</v>
      </c>
      <c r="K6" s="29">
        <v>1.0333333333333334</v>
      </c>
      <c r="L6" s="30" t="s">
        <v>72</v>
      </c>
      <c r="M6" s="29">
        <v>0.6</v>
      </c>
      <c r="N6" s="30" t="s">
        <v>75</v>
      </c>
      <c r="O6" s="29">
        <v>0.62</v>
      </c>
      <c r="P6" s="30" t="s">
        <v>77</v>
      </c>
      <c r="Q6" s="31">
        <v>6</v>
      </c>
      <c r="R6" s="31">
        <v>10</v>
      </c>
      <c r="S6" s="31">
        <v>4</v>
      </c>
      <c r="T6" s="31">
        <v>6</v>
      </c>
      <c r="U6" s="31">
        <v>0</v>
      </c>
    </row>
    <row r="7" spans="1:21" ht="73.95" customHeight="1" x14ac:dyDescent="0.3">
      <c r="A7" s="32"/>
      <c r="B7" s="26" t="s">
        <v>73</v>
      </c>
      <c r="C7" s="26"/>
      <c r="D7" s="27" t="s">
        <v>78</v>
      </c>
      <c r="E7" s="27" t="s">
        <v>70</v>
      </c>
      <c r="F7" s="28">
        <v>1000</v>
      </c>
      <c r="G7" s="28">
        <v>2200</v>
      </c>
      <c r="H7" s="33">
        <v>400</v>
      </c>
      <c r="I7" s="28" t="s">
        <v>71</v>
      </c>
      <c r="J7" s="27">
        <v>396</v>
      </c>
      <c r="K7" s="29">
        <v>0.99</v>
      </c>
      <c r="L7" s="30" t="s">
        <v>72</v>
      </c>
      <c r="M7" s="29">
        <v>0.6</v>
      </c>
      <c r="N7" s="30" t="s">
        <v>75</v>
      </c>
      <c r="O7" s="29">
        <v>0.59399999999999997</v>
      </c>
      <c r="P7" s="30" t="s">
        <v>75</v>
      </c>
      <c r="Q7" s="31">
        <v>9</v>
      </c>
      <c r="R7" s="31">
        <v>15</v>
      </c>
      <c r="S7" s="31">
        <v>6</v>
      </c>
      <c r="T7" s="31">
        <v>9</v>
      </c>
      <c r="U7" s="31">
        <v>0</v>
      </c>
    </row>
    <row r="8" spans="1:21" ht="51.6" customHeight="1" x14ac:dyDescent="0.3">
      <c r="A8" s="32"/>
      <c r="B8" s="34" t="s">
        <v>79</v>
      </c>
      <c r="C8" s="34"/>
      <c r="D8" s="35" t="s">
        <v>69</v>
      </c>
      <c r="E8" s="27" t="s">
        <v>70</v>
      </c>
      <c r="F8" s="33">
        <v>105</v>
      </c>
      <c r="G8" s="33">
        <v>180</v>
      </c>
      <c r="H8" s="33">
        <v>25</v>
      </c>
      <c r="I8" s="27" t="s">
        <v>71</v>
      </c>
      <c r="J8" s="27">
        <v>143</v>
      </c>
      <c r="K8" s="29">
        <v>5.72</v>
      </c>
      <c r="L8" s="30" t="s">
        <v>72</v>
      </c>
      <c r="M8" s="29">
        <v>0.92</v>
      </c>
      <c r="N8" s="30" t="s">
        <v>72</v>
      </c>
      <c r="O8" s="29">
        <v>5.2624000000000004</v>
      </c>
      <c r="P8" s="30" t="s">
        <v>72</v>
      </c>
      <c r="Q8" s="31">
        <v>23</v>
      </c>
      <c r="R8" s="31">
        <v>25</v>
      </c>
      <c r="S8" s="31">
        <v>2</v>
      </c>
      <c r="T8" s="31">
        <v>0</v>
      </c>
      <c r="U8" s="31">
        <v>23</v>
      </c>
    </row>
    <row r="9" spans="1:21" ht="43.95" customHeight="1" x14ac:dyDescent="0.3">
      <c r="A9" s="32"/>
      <c r="B9" s="34" t="s">
        <v>79</v>
      </c>
      <c r="C9" s="34"/>
      <c r="D9" s="35" t="s">
        <v>74</v>
      </c>
      <c r="E9" s="27" t="s">
        <v>70</v>
      </c>
      <c r="F9" s="33">
        <v>15</v>
      </c>
      <c r="G9" s="33">
        <v>30</v>
      </c>
      <c r="H9" s="33">
        <v>5</v>
      </c>
      <c r="I9" s="27" t="s">
        <v>71</v>
      </c>
      <c r="J9" s="27">
        <v>0</v>
      </c>
      <c r="K9" s="29">
        <v>0</v>
      </c>
      <c r="L9" s="30" t="s">
        <v>80</v>
      </c>
      <c r="M9" s="29">
        <v>0.2</v>
      </c>
      <c r="N9" s="30" t="s">
        <v>80</v>
      </c>
      <c r="O9" s="29">
        <v>0</v>
      </c>
      <c r="P9" s="30" t="s">
        <v>80</v>
      </c>
      <c r="Q9" s="31">
        <v>1</v>
      </c>
      <c r="R9" s="31">
        <v>5</v>
      </c>
      <c r="S9" s="31">
        <v>4</v>
      </c>
      <c r="T9" s="31">
        <v>0</v>
      </c>
      <c r="U9" s="31">
        <v>1</v>
      </c>
    </row>
    <row r="10" spans="1:21" ht="45" customHeight="1" x14ac:dyDescent="0.3">
      <c r="A10" s="32"/>
      <c r="B10" s="34" t="s">
        <v>79</v>
      </c>
      <c r="C10" s="34"/>
      <c r="D10" s="35" t="s">
        <v>76</v>
      </c>
      <c r="E10" s="27" t="s">
        <v>70</v>
      </c>
      <c r="F10" s="33">
        <v>15</v>
      </c>
      <c r="G10" s="33">
        <v>30</v>
      </c>
      <c r="H10" s="33">
        <v>5</v>
      </c>
      <c r="I10" s="27" t="s">
        <v>71</v>
      </c>
      <c r="J10" s="27">
        <v>70</v>
      </c>
      <c r="K10" s="29">
        <v>14</v>
      </c>
      <c r="L10" s="30" t="s">
        <v>72</v>
      </c>
      <c r="M10" s="29">
        <v>0.8</v>
      </c>
      <c r="N10" s="30" t="s">
        <v>77</v>
      </c>
      <c r="O10" s="29">
        <v>11.200000000000001</v>
      </c>
      <c r="P10" s="30" t="s">
        <v>72</v>
      </c>
      <c r="Q10" s="31">
        <v>4</v>
      </c>
      <c r="R10" s="31">
        <v>5</v>
      </c>
      <c r="S10" s="31">
        <v>1</v>
      </c>
      <c r="T10" s="31">
        <v>0</v>
      </c>
      <c r="U10" s="31">
        <v>4</v>
      </c>
    </row>
    <row r="11" spans="1:21" ht="37.200000000000003" customHeight="1" x14ac:dyDescent="0.3">
      <c r="A11" s="32"/>
      <c r="B11" s="34" t="s">
        <v>79</v>
      </c>
      <c r="C11" s="34"/>
      <c r="D11" s="35" t="s">
        <v>78</v>
      </c>
      <c r="E11" s="27" t="s">
        <v>70</v>
      </c>
      <c r="F11" s="33">
        <v>20</v>
      </c>
      <c r="G11" s="33">
        <v>35</v>
      </c>
      <c r="H11" s="33">
        <v>5</v>
      </c>
      <c r="I11" s="27" t="s">
        <v>71</v>
      </c>
      <c r="J11" s="27">
        <v>84</v>
      </c>
      <c r="K11" s="29">
        <v>16.8</v>
      </c>
      <c r="L11" s="30" t="s">
        <v>72</v>
      </c>
      <c r="M11" s="29">
        <v>0.8</v>
      </c>
      <c r="N11" s="30" t="s">
        <v>77</v>
      </c>
      <c r="O11" s="29">
        <v>13.440000000000001</v>
      </c>
      <c r="P11" s="30" t="s">
        <v>72</v>
      </c>
      <c r="Q11" s="31">
        <v>4</v>
      </c>
      <c r="R11" s="31">
        <v>5</v>
      </c>
      <c r="S11" s="31">
        <v>1</v>
      </c>
      <c r="T11" s="31">
        <v>0</v>
      </c>
      <c r="U11" s="31">
        <v>4</v>
      </c>
    </row>
    <row r="12" spans="1:21" ht="27" customHeight="1" thickBot="1" x14ac:dyDescent="0.35">
      <c r="A12" s="32"/>
      <c r="B12" s="36" t="s">
        <v>25</v>
      </c>
      <c r="C12" s="36"/>
      <c r="D12" s="37"/>
      <c r="E12" s="37"/>
      <c r="F12" s="37"/>
      <c r="G12" s="37"/>
      <c r="H12" s="37"/>
      <c r="I12" s="37"/>
      <c r="J12" s="37"/>
      <c r="K12" s="38">
        <f>AVERAGE(K4:K11)</f>
        <v>5.066791666666667</v>
      </c>
      <c r="L12" s="30" t="str">
        <f t="shared" ref="L4:L67" si="0">IF(K12&lt;=20%,"MUY BAJO",IF(AND(K12&gt;20%,K12&lt;=40%),"BAJO",IF(AND(K12&gt;40%,K12&lt;=60%),"MEDIO",IF(AND(K12&gt;60%,K12&lt;=80%),"ALTO","MUY ALTO"))))</f>
        <v>MUY ALTO</v>
      </c>
      <c r="M12" s="38">
        <f>AVERAGE(M4:M11)</f>
        <v>0.70346153846153847</v>
      </c>
      <c r="N12" s="30" t="str">
        <f t="shared" ref="N4:N67" si="1">IF(M12&lt;=20%,"MUY BAJO",IF(AND(M12&gt;20%,M12&lt;=40%),"BAJO",IF(AND(M12&gt;40%,M12&lt;=60%),"MEDIO",IF(AND(M12&gt;60%,M12&lt;=80%),"ALTO","MUY ALTO"))))</f>
        <v>ALTO</v>
      </c>
      <c r="O12" s="38">
        <f>AVERAGE(O4:O11)</f>
        <v>4.1030346153846153</v>
      </c>
      <c r="P12" s="30" t="str">
        <f t="shared" ref="P4:P67" si="2">IF(O12&lt;=20%,"MUY BAJO",IF(AND(O12&gt;20%,O12&lt;=40%),"BAJO",IF(AND(O12&gt;40%,O12&lt;=60%),"MEDIO",IF(AND(O12&gt;60%,O12&lt;=80%),"ALTO","MUY ALTO"))))</f>
        <v>MUY ALTO</v>
      </c>
      <c r="Q12" s="39">
        <f>SUM(Q4:Q11)</f>
        <v>125</v>
      </c>
      <c r="R12" s="39">
        <f t="shared" ref="R12:U12" si="3">SUM(R4:R11)</f>
        <v>140</v>
      </c>
      <c r="S12" s="39">
        <f t="shared" si="3"/>
        <v>15</v>
      </c>
      <c r="T12" s="39">
        <f t="shared" si="3"/>
        <v>45</v>
      </c>
      <c r="U12" s="39">
        <f t="shared" si="3"/>
        <v>80</v>
      </c>
    </row>
    <row r="13" spans="1:21" ht="42.6" customHeight="1" x14ac:dyDescent="0.3">
      <c r="A13" s="32"/>
      <c r="B13" s="26" t="s">
        <v>81</v>
      </c>
      <c r="C13" s="26"/>
      <c r="D13" s="27" t="s">
        <v>82</v>
      </c>
      <c r="E13" s="33" t="s">
        <v>26</v>
      </c>
      <c r="F13" s="33">
        <v>37</v>
      </c>
      <c r="G13" s="33">
        <v>39</v>
      </c>
      <c r="H13" s="33">
        <v>2</v>
      </c>
      <c r="I13" s="27" t="s">
        <v>71</v>
      </c>
      <c r="J13" s="27">
        <v>0</v>
      </c>
      <c r="K13" s="29">
        <v>0</v>
      </c>
      <c r="L13" s="30" t="s">
        <v>80</v>
      </c>
      <c r="M13" s="40">
        <v>0</v>
      </c>
      <c r="N13" s="30" t="s">
        <v>80</v>
      </c>
      <c r="O13" s="29">
        <v>0</v>
      </c>
      <c r="P13" s="30" t="s">
        <v>80</v>
      </c>
      <c r="Q13" s="31">
        <v>0</v>
      </c>
      <c r="R13" s="31">
        <v>30</v>
      </c>
      <c r="S13" s="31">
        <v>30</v>
      </c>
      <c r="T13" s="31">
        <v>0</v>
      </c>
      <c r="U13" s="31">
        <v>0</v>
      </c>
    </row>
    <row r="14" spans="1:21" ht="42.6" customHeight="1" x14ac:dyDescent="0.3">
      <c r="A14" s="32"/>
      <c r="B14" s="26" t="s">
        <v>81</v>
      </c>
      <c r="C14" s="26"/>
      <c r="D14" s="27" t="s">
        <v>74</v>
      </c>
      <c r="E14" s="33" t="s">
        <v>26</v>
      </c>
      <c r="F14" s="33">
        <v>0</v>
      </c>
      <c r="G14" s="33">
        <v>2</v>
      </c>
      <c r="H14" s="33">
        <v>0</v>
      </c>
      <c r="I14" s="27" t="s">
        <v>71</v>
      </c>
      <c r="J14" s="27">
        <v>0</v>
      </c>
      <c r="K14" s="29">
        <v>0</v>
      </c>
      <c r="L14" s="30" t="s">
        <v>80</v>
      </c>
      <c r="M14" s="40"/>
      <c r="N14" s="30" t="s">
        <v>80</v>
      </c>
      <c r="O14" s="29">
        <v>0</v>
      </c>
      <c r="P14" s="30" t="s">
        <v>80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</row>
    <row r="15" spans="1:21" ht="42.6" customHeight="1" x14ac:dyDescent="0.3">
      <c r="A15" s="32"/>
      <c r="B15" s="26" t="s">
        <v>81</v>
      </c>
      <c r="C15" s="26"/>
      <c r="D15" s="27" t="s">
        <v>76</v>
      </c>
      <c r="E15" s="33" t="s">
        <v>83</v>
      </c>
      <c r="F15" s="33">
        <v>0</v>
      </c>
      <c r="G15" s="33">
        <v>2</v>
      </c>
      <c r="H15" s="33">
        <v>0</v>
      </c>
      <c r="I15" s="27" t="s">
        <v>71</v>
      </c>
      <c r="J15" s="27">
        <v>0</v>
      </c>
      <c r="K15" s="29">
        <v>0</v>
      </c>
      <c r="L15" s="30" t="s">
        <v>80</v>
      </c>
      <c r="M15" s="29"/>
      <c r="N15" s="30" t="s">
        <v>80</v>
      </c>
      <c r="O15" s="29">
        <v>0</v>
      </c>
      <c r="P15" s="30" t="s">
        <v>80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</row>
    <row r="16" spans="1:21" ht="42" customHeight="1" x14ac:dyDescent="0.3">
      <c r="A16" s="32"/>
      <c r="B16" s="26" t="s">
        <v>81</v>
      </c>
      <c r="C16" s="26"/>
      <c r="D16" s="27" t="s">
        <v>78</v>
      </c>
      <c r="E16" s="33" t="s">
        <v>83</v>
      </c>
      <c r="F16" s="33">
        <v>0</v>
      </c>
      <c r="G16" s="33">
        <v>2</v>
      </c>
      <c r="H16" s="33">
        <v>0</v>
      </c>
      <c r="I16" s="27" t="s">
        <v>71</v>
      </c>
      <c r="J16" s="27">
        <v>0</v>
      </c>
      <c r="K16" s="29">
        <v>0</v>
      </c>
      <c r="L16" s="30" t="s">
        <v>80</v>
      </c>
      <c r="M16" s="29"/>
      <c r="N16" s="30" t="s">
        <v>80</v>
      </c>
      <c r="O16" s="29">
        <v>0</v>
      </c>
      <c r="P16" s="30" t="s">
        <v>80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</row>
    <row r="17" spans="1:21" ht="27" customHeight="1" x14ac:dyDescent="0.3">
      <c r="A17" s="32"/>
      <c r="B17" s="26" t="s">
        <v>84</v>
      </c>
      <c r="C17" s="26"/>
      <c r="D17" s="27" t="s">
        <v>69</v>
      </c>
      <c r="E17" s="33" t="s">
        <v>83</v>
      </c>
      <c r="F17" s="33">
        <v>43</v>
      </c>
      <c r="G17" s="33">
        <v>45</v>
      </c>
      <c r="H17" s="33">
        <v>6</v>
      </c>
      <c r="I17" s="27" t="s">
        <v>71</v>
      </c>
      <c r="J17" s="27">
        <v>2</v>
      </c>
      <c r="K17" s="29">
        <v>0.33333333333333331</v>
      </c>
      <c r="L17" s="30" t="s">
        <v>85</v>
      </c>
      <c r="M17" s="29">
        <v>0.66666666666666663</v>
      </c>
      <c r="N17" s="30" t="s">
        <v>77</v>
      </c>
      <c r="O17" s="29">
        <v>0.22222222222222221</v>
      </c>
      <c r="P17" s="30" t="s">
        <v>85</v>
      </c>
      <c r="Q17" s="31">
        <v>20</v>
      </c>
      <c r="R17" s="31">
        <v>30</v>
      </c>
      <c r="S17" s="31">
        <v>10</v>
      </c>
      <c r="T17" s="31">
        <v>4</v>
      </c>
      <c r="U17" s="31">
        <v>16</v>
      </c>
    </row>
    <row r="18" spans="1:21" ht="27" customHeight="1" x14ac:dyDescent="0.3">
      <c r="A18" s="32"/>
      <c r="B18" s="26" t="s">
        <v>84</v>
      </c>
      <c r="C18" s="26"/>
      <c r="D18" s="27" t="s">
        <v>74</v>
      </c>
      <c r="E18" s="33" t="s">
        <v>26</v>
      </c>
      <c r="F18" s="33">
        <v>0</v>
      </c>
      <c r="G18" s="33">
        <v>2</v>
      </c>
      <c r="H18" s="33">
        <v>0</v>
      </c>
      <c r="I18" s="27" t="s">
        <v>71</v>
      </c>
      <c r="J18" s="27">
        <v>0</v>
      </c>
      <c r="K18" s="29">
        <v>0</v>
      </c>
      <c r="L18" s="30" t="s">
        <v>80</v>
      </c>
      <c r="M18" s="29"/>
      <c r="N18" s="30" t="s">
        <v>80</v>
      </c>
      <c r="O18" s="29">
        <v>0</v>
      </c>
      <c r="P18" s="30" t="s">
        <v>80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</row>
    <row r="19" spans="1:21" ht="27" customHeight="1" x14ac:dyDescent="0.3">
      <c r="A19" s="32"/>
      <c r="B19" s="26" t="s">
        <v>84</v>
      </c>
      <c r="C19" s="26"/>
      <c r="D19" s="27" t="s">
        <v>76</v>
      </c>
      <c r="E19" s="33" t="s">
        <v>83</v>
      </c>
      <c r="F19" s="33">
        <v>0</v>
      </c>
      <c r="G19" s="33">
        <v>2</v>
      </c>
      <c r="H19" s="33">
        <v>0</v>
      </c>
      <c r="I19" s="27" t="s">
        <v>71</v>
      </c>
      <c r="J19" s="27">
        <v>0</v>
      </c>
      <c r="K19" s="29">
        <v>0</v>
      </c>
      <c r="L19" s="30" t="s">
        <v>80</v>
      </c>
      <c r="M19" s="29"/>
      <c r="N19" s="30" t="s">
        <v>80</v>
      </c>
      <c r="O19" s="29">
        <v>0</v>
      </c>
      <c r="P19" s="30" t="s">
        <v>80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</row>
    <row r="20" spans="1:21" ht="27" customHeight="1" x14ac:dyDescent="0.3">
      <c r="A20" s="32"/>
      <c r="B20" s="26" t="s">
        <v>84</v>
      </c>
      <c r="C20" s="26"/>
      <c r="D20" s="27" t="s">
        <v>78</v>
      </c>
      <c r="E20" s="33" t="s">
        <v>83</v>
      </c>
      <c r="F20" s="33">
        <v>0</v>
      </c>
      <c r="G20" s="33">
        <v>2</v>
      </c>
      <c r="H20" s="33">
        <v>0</v>
      </c>
      <c r="I20" s="27" t="s">
        <v>71</v>
      </c>
      <c r="J20" s="27">
        <v>1</v>
      </c>
      <c r="K20" s="29">
        <v>0</v>
      </c>
      <c r="L20" s="30" t="s">
        <v>80</v>
      </c>
      <c r="M20" s="29"/>
      <c r="N20" s="30" t="s">
        <v>80</v>
      </c>
      <c r="O20" s="29">
        <v>0</v>
      </c>
      <c r="P20" s="30" t="s">
        <v>80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</row>
    <row r="21" spans="1:21" ht="27" customHeight="1" x14ac:dyDescent="0.3">
      <c r="A21" s="32"/>
      <c r="B21" s="26" t="s">
        <v>86</v>
      </c>
      <c r="C21" s="26"/>
      <c r="D21" s="27" t="s">
        <v>69</v>
      </c>
      <c r="E21" s="33" t="s">
        <v>83</v>
      </c>
      <c r="F21" s="33">
        <v>0</v>
      </c>
      <c r="G21" s="33">
        <v>11</v>
      </c>
      <c r="H21" s="33">
        <v>11</v>
      </c>
      <c r="I21" s="27" t="s">
        <v>71</v>
      </c>
      <c r="J21" s="27">
        <v>0</v>
      </c>
      <c r="K21" s="29">
        <v>0</v>
      </c>
      <c r="L21" s="30" t="s">
        <v>80</v>
      </c>
      <c r="M21" s="29">
        <v>1.0057803468208093</v>
      </c>
      <c r="N21" s="30" t="s">
        <v>72</v>
      </c>
      <c r="O21" s="29">
        <v>0</v>
      </c>
      <c r="P21" s="30" t="s">
        <v>80</v>
      </c>
      <c r="Q21" s="31">
        <v>348</v>
      </c>
      <c r="R21" s="31">
        <v>346</v>
      </c>
      <c r="S21" s="31">
        <v>-2</v>
      </c>
      <c r="T21" s="31">
        <v>348</v>
      </c>
      <c r="U21" s="31">
        <v>0</v>
      </c>
    </row>
    <row r="22" spans="1:21" ht="59.4" customHeight="1" x14ac:dyDescent="0.3">
      <c r="A22" s="32"/>
      <c r="B22" s="26" t="s">
        <v>87</v>
      </c>
      <c r="C22" s="26"/>
      <c r="D22" s="27" t="s">
        <v>69</v>
      </c>
      <c r="E22" s="33" t="s">
        <v>26</v>
      </c>
      <c r="F22" s="33">
        <v>0</v>
      </c>
      <c r="G22" s="33">
        <v>11</v>
      </c>
      <c r="H22" s="33">
        <v>0</v>
      </c>
      <c r="I22" s="27" t="s">
        <v>71</v>
      </c>
      <c r="J22" s="27">
        <v>0</v>
      </c>
      <c r="K22" s="29">
        <v>0</v>
      </c>
      <c r="L22" s="30" t="s">
        <v>80</v>
      </c>
      <c r="M22" s="29"/>
      <c r="N22" s="30" t="s">
        <v>80</v>
      </c>
      <c r="O22" s="29">
        <v>0</v>
      </c>
      <c r="P22" s="30" t="s">
        <v>80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</row>
    <row r="23" spans="1:21" ht="27" customHeight="1" x14ac:dyDescent="0.3">
      <c r="A23" s="32"/>
      <c r="B23" s="26" t="s">
        <v>88</v>
      </c>
      <c r="C23" s="26"/>
      <c r="D23" s="27" t="s">
        <v>82</v>
      </c>
      <c r="E23" s="33" t="s">
        <v>26</v>
      </c>
      <c r="F23" s="33">
        <v>0</v>
      </c>
      <c r="G23" s="33">
        <v>7</v>
      </c>
      <c r="H23" s="33">
        <v>7</v>
      </c>
      <c r="I23" s="27" t="s">
        <v>71</v>
      </c>
      <c r="J23" s="27">
        <v>0</v>
      </c>
      <c r="K23" s="29">
        <v>0</v>
      </c>
      <c r="L23" s="30" t="s">
        <v>80</v>
      </c>
      <c r="M23" s="29">
        <v>0</v>
      </c>
      <c r="N23" s="30" t="s">
        <v>80</v>
      </c>
      <c r="O23" s="29">
        <v>0</v>
      </c>
      <c r="P23" s="30" t="s">
        <v>80</v>
      </c>
      <c r="Q23" s="31">
        <v>0</v>
      </c>
      <c r="R23" s="31">
        <v>140</v>
      </c>
      <c r="S23" s="31">
        <v>140</v>
      </c>
      <c r="T23" s="31">
        <v>0</v>
      </c>
      <c r="U23" s="31">
        <v>0</v>
      </c>
    </row>
    <row r="24" spans="1:21" ht="27" customHeight="1" x14ac:dyDescent="0.3">
      <c r="A24" s="32"/>
      <c r="B24" s="26" t="s">
        <v>89</v>
      </c>
      <c r="C24" s="26"/>
      <c r="D24" s="27" t="s">
        <v>82</v>
      </c>
      <c r="E24" s="33" t="s">
        <v>90</v>
      </c>
      <c r="F24" s="33">
        <v>0</v>
      </c>
      <c r="G24" s="33">
        <v>1</v>
      </c>
      <c r="H24" s="33">
        <v>0</v>
      </c>
      <c r="I24" s="27" t="s">
        <v>71</v>
      </c>
      <c r="J24" s="27">
        <v>0.75</v>
      </c>
      <c r="K24" s="29">
        <v>0</v>
      </c>
      <c r="L24" s="30" t="s">
        <v>80</v>
      </c>
      <c r="M24" s="29"/>
      <c r="N24" s="30" t="s">
        <v>80</v>
      </c>
      <c r="O24" s="29">
        <v>0</v>
      </c>
      <c r="P24" s="30" t="s">
        <v>80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</row>
    <row r="25" spans="1:21" ht="27" customHeight="1" x14ac:dyDescent="0.3">
      <c r="A25" s="32"/>
      <c r="B25" s="26" t="s">
        <v>91</v>
      </c>
      <c r="C25" s="26"/>
      <c r="D25" s="27" t="s">
        <v>69</v>
      </c>
      <c r="E25" s="33" t="s">
        <v>92</v>
      </c>
      <c r="F25" s="33">
        <v>0</v>
      </c>
      <c r="G25" s="33">
        <v>3000</v>
      </c>
      <c r="H25" s="33">
        <v>1000</v>
      </c>
      <c r="I25" s="27" t="s">
        <v>71</v>
      </c>
      <c r="J25" s="27">
        <v>1210</v>
      </c>
      <c r="K25" s="29">
        <v>1.21</v>
      </c>
      <c r="L25" s="30" t="s">
        <v>72</v>
      </c>
      <c r="M25" s="29">
        <v>0.2</v>
      </c>
      <c r="N25" s="30" t="s">
        <v>80</v>
      </c>
      <c r="O25" s="29">
        <v>0.24199999999999999</v>
      </c>
      <c r="P25" s="30" t="s">
        <v>85</v>
      </c>
      <c r="Q25" s="31">
        <v>8</v>
      </c>
      <c r="R25" s="31">
        <v>40</v>
      </c>
      <c r="S25" s="31">
        <v>32</v>
      </c>
      <c r="T25" s="31">
        <v>8</v>
      </c>
      <c r="U25" s="31">
        <v>0</v>
      </c>
    </row>
    <row r="26" spans="1:21" ht="27" customHeight="1" x14ac:dyDescent="0.3">
      <c r="A26" s="32"/>
      <c r="B26" s="26" t="s">
        <v>91</v>
      </c>
      <c r="C26" s="26"/>
      <c r="D26" s="27" t="s">
        <v>78</v>
      </c>
      <c r="E26" s="33" t="s">
        <v>93</v>
      </c>
      <c r="F26" s="33">
        <v>1502</v>
      </c>
      <c r="G26" s="33">
        <v>1862</v>
      </c>
      <c r="H26" s="33">
        <v>120</v>
      </c>
      <c r="I26" s="27" t="s">
        <v>71</v>
      </c>
      <c r="J26" s="27">
        <v>858</v>
      </c>
      <c r="K26" s="29">
        <v>7.15</v>
      </c>
      <c r="L26" s="30" t="s">
        <v>72</v>
      </c>
      <c r="M26" s="29">
        <v>0.05</v>
      </c>
      <c r="N26" s="30" t="s">
        <v>80</v>
      </c>
      <c r="O26" s="29">
        <v>0.35750000000000004</v>
      </c>
      <c r="P26" s="30" t="s">
        <v>85</v>
      </c>
      <c r="Q26" s="31">
        <v>1</v>
      </c>
      <c r="R26" s="31">
        <v>20</v>
      </c>
      <c r="S26" s="31">
        <v>19</v>
      </c>
      <c r="T26" s="31">
        <v>0</v>
      </c>
      <c r="U26" s="31">
        <v>1</v>
      </c>
    </row>
    <row r="27" spans="1:21" ht="27" customHeight="1" x14ac:dyDescent="0.3">
      <c r="A27" s="32"/>
      <c r="B27" s="26" t="s">
        <v>91</v>
      </c>
      <c r="C27" s="26"/>
      <c r="D27" s="27" t="s">
        <v>74</v>
      </c>
      <c r="E27" s="33" t="s">
        <v>94</v>
      </c>
      <c r="F27" s="33">
        <v>1013</v>
      </c>
      <c r="G27" s="33">
        <v>1253</v>
      </c>
      <c r="H27" s="33">
        <v>80</v>
      </c>
      <c r="I27" s="27" t="s">
        <v>71</v>
      </c>
      <c r="J27" s="27">
        <v>39</v>
      </c>
      <c r="K27" s="29">
        <v>0.48749999999999999</v>
      </c>
      <c r="L27" s="30" t="s">
        <v>75</v>
      </c>
      <c r="M27" s="29">
        <v>0.1</v>
      </c>
      <c r="N27" s="30" t="s">
        <v>80</v>
      </c>
      <c r="O27" s="29">
        <v>4.8750000000000002E-2</v>
      </c>
      <c r="P27" s="30" t="s">
        <v>80</v>
      </c>
      <c r="Q27" s="31">
        <v>1</v>
      </c>
      <c r="R27" s="31">
        <v>10</v>
      </c>
      <c r="S27" s="31">
        <v>9</v>
      </c>
      <c r="T27" s="31">
        <v>0</v>
      </c>
      <c r="U27" s="31">
        <v>1</v>
      </c>
    </row>
    <row r="28" spans="1:21" ht="27" customHeight="1" x14ac:dyDescent="0.3">
      <c r="A28" s="32"/>
      <c r="B28" s="26" t="s">
        <v>91</v>
      </c>
      <c r="C28" s="26"/>
      <c r="D28" s="27" t="s">
        <v>76</v>
      </c>
      <c r="E28" s="33" t="s">
        <v>94</v>
      </c>
      <c r="F28" s="33">
        <v>782</v>
      </c>
      <c r="G28" s="33">
        <v>992</v>
      </c>
      <c r="H28" s="33">
        <v>70</v>
      </c>
      <c r="I28" s="27" t="s">
        <v>71</v>
      </c>
      <c r="J28" s="27">
        <v>0</v>
      </c>
      <c r="K28" s="29">
        <v>0</v>
      </c>
      <c r="L28" s="30" t="s">
        <v>80</v>
      </c>
      <c r="M28" s="29">
        <v>0.3</v>
      </c>
      <c r="N28" s="30" t="s">
        <v>85</v>
      </c>
      <c r="O28" s="29">
        <v>0</v>
      </c>
      <c r="P28" s="30" t="s">
        <v>80</v>
      </c>
      <c r="Q28" s="31">
        <v>3</v>
      </c>
      <c r="R28" s="31">
        <v>10</v>
      </c>
      <c r="S28" s="31">
        <v>7</v>
      </c>
      <c r="T28" s="31">
        <v>2</v>
      </c>
      <c r="U28" s="31">
        <v>1</v>
      </c>
    </row>
    <row r="29" spans="1:21" ht="30" customHeight="1" thickBot="1" x14ac:dyDescent="0.35">
      <c r="A29" s="32"/>
      <c r="B29" s="36" t="s">
        <v>27</v>
      </c>
      <c r="C29" s="36"/>
      <c r="D29" s="37"/>
      <c r="E29" s="37"/>
      <c r="F29" s="37"/>
      <c r="G29" s="37"/>
      <c r="H29" s="37"/>
      <c r="I29" s="37"/>
      <c r="J29" s="37"/>
      <c r="K29" s="38">
        <f>AVERAGE(K13:K28)</f>
        <v>0.57380208333333338</v>
      </c>
      <c r="L29" s="30" t="str">
        <f t="shared" si="0"/>
        <v>MEDIO</v>
      </c>
      <c r="M29" s="38">
        <f>AVERAGE(M13:M28)</f>
        <v>0.29030587668593449</v>
      </c>
      <c r="N29" s="30" t="str">
        <f t="shared" si="1"/>
        <v>BAJO</v>
      </c>
      <c r="O29" s="38">
        <f>AVERAGE(O13:O28)</f>
        <v>5.4404513888888888E-2</v>
      </c>
      <c r="P29" s="30" t="str">
        <f t="shared" si="2"/>
        <v>MUY BAJO</v>
      </c>
      <c r="Q29" s="39">
        <f>SUM(Q13:Q28)</f>
        <v>381</v>
      </c>
      <c r="R29" s="39">
        <f t="shared" ref="R29:U29" si="4">SUM(R13:R28)</f>
        <v>626</v>
      </c>
      <c r="S29" s="39">
        <f t="shared" si="4"/>
        <v>245</v>
      </c>
      <c r="T29" s="39">
        <f t="shared" si="4"/>
        <v>362</v>
      </c>
      <c r="U29" s="39">
        <f t="shared" si="4"/>
        <v>19</v>
      </c>
    </row>
    <row r="30" spans="1:21" ht="30" customHeight="1" x14ac:dyDescent="0.3">
      <c r="A30" s="32"/>
      <c r="B30" s="26" t="s">
        <v>95</v>
      </c>
      <c r="C30" s="26"/>
      <c r="D30" s="27" t="s">
        <v>69</v>
      </c>
      <c r="E30" s="33" t="s">
        <v>96</v>
      </c>
      <c r="F30" s="33">
        <v>59</v>
      </c>
      <c r="G30" s="33">
        <v>67</v>
      </c>
      <c r="H30" s="33">
        <v>3</v>
      </c>
      <c r="I30" s="27" t="s">
        <v>71</v>
      </c>
      <c r="J30" s="27">
        <v>0</v>
      </c>
      <c r="K30" s="29">
        <v>0</v>
      </c>
      <c r="L30" s="30" t="s">
        <v>80</v>
      </c>
      <c r="M30" s="29">
        <v>0.71395348837209305</v>
      </c>
      <c r="N30" s="30" t="s">
        <v>77</v>
      </c>
      <c r="O30" s="29">
        <v>0</v>
      </c>
      <c r="P30" s="30" t="s">
        <v>80</v>
      </c>
      <c r="Q30" s="31">
        <v>1228</v>
      </c>
      <c r="R30" s="31">
        <v>1720</v>
      </c>
      <c r="S30" s="31">
        <v>492</v>
      </c>
      <c r="T30" s="31">
        <v>485</v>
      </c>
      <c r="U30" s="31">
        <v>743</v>
      </c>
    </row>
    <row r="31" spans="1:21" ht="30" customHeight="1" x14ac:dyDescent="0.3">
      <c r="A31" s="32"/>
      <c r="B31" s="26" t="s">
        <v>97</v>
      </c>
      <c r="C31" s="26"/>
      <c r="D31" s="27" t="s">
        <v>69</v>
      </c>
      <c r="E31" s="33" t="s">
        <v>96</v>
      </c>
      <c r="F31" s="33">
        <v>0</v>
      </c>
      <c r="G31" s="33">
        <v>8</v>
      </c>
      <c r="H31" s="33">
        <v>2</v>
      </c>
      <c r="I31" s="27" t="s">
        <v>71</v>
      </c>
      <c r="J31" s="27">
        <v>0</v>
      </c>
      <c r="K31" s="29">
        <v>0</v>
      </c>
      <c r="L31" s="30" t="s">
        <v>80</v>
      </c>
      <c r="M31" s="29">
        <v>1.1111111111111112E-2</v>
      </c>
      <c r="N31" s="30" t="s">
        <v>80</v>
      </c>
      <c r="O31" s="29">
        <v>0</v>
      </c>
      <c r="P31" s="30" t="s">
        <v>80</v>
      </c>
      <c r="Q31" s="31">
        <v>1</v>
      </c>
      <c r="R31" s="31">
        <v>90</v>
      </c>
      <c r="S31" s="31">
        <v>89</v>
      </c>
      <c r="T31" s="31">
        <v>0</v>
      </c>
      <c r="U31" s="31">
        <v>1</v>
      </c>
    </row>
    <row r="32" spans="1:21" ht="40.950000000000003" customHeight="1" x14ac:dyDescent="0.3">
      <c r="A32" s="32"/>
      <c r="B32" s="26" t="s">
        <v>98</v>
      </c>
      <c r="C32" s="26"/>
      <c r="D32" s="27" t="s">
        <v>69</v>
      </c>
      <c r="E32" s="33" t="s">
        <v>96</v>
      </c>
      <c r="F32" s="33">
        <v>350</v>
      </c>
      <c r="G32" s="33">
        <v>350</v>
      </c>
      <c r="H32" s="33">
        <v>350</v>
      </c>
      <c r="I32" s="27" t="s">
        <v>99</v>
      </c>
      <c r="J32" s="27">
        <v>410</v>
      </c>
      <c r="K32" s="29">
        <v>1.1714285714285715</v>
      </c>
      <c r="L32" s="30" t="s">
        <v>72</v>
      </c>
      <c r="M32" s="29">
        <v>0.428343949044586</v>
      </c>
      <c r="N32" s="30" t="s">
        <v>75</v>
      </c>
      <c r="O32" s="29">
        <v>0.50177434030937218</v>
      </c>
      <c r="P32" s="30" t="s">
        <v>75</v>
      </c>
      <c r="Q32" s="31">
        <v>269</v>
      </c>
      <c r="R32" s="31">
        <v>628</v>
      </c>
      <c r="S32" s="31">
        <v>359</v>
      </c>
      <c r="T32" s="31">
        <v>86</v>
      </c>
      <c r="U32" s="31">
        <v>183</v>
      </c>
    </row>
    <row r="33" spans="1:21" ht="30" customHeight="1" x14ac:dyDescent="0.3">
      <c r="A33" s="32"/>
      <c r="B33" s="26" t="s">
        <v>100</v>
      </c>
      <c r="C33" s="26"/>
      <c r="D33" s="27" t="s">
        <v>69</v>
      </c>
      <c r="E33" s="33" t="s">
        <v>96</v>
      </c>
      <c r="F33" s="33">
        <v>70</v>
      </c>
      <c r="G33" s="33">
        <v>70</v>
      </c>
      <c r="H33" s="33">
        <v>70</v>
      </c>
      <c r="I33" s="27" t="s">
        <v>71</v>
      </c>
      <c r="J33" s="27">
        <v>40</v>
      </c>
      <c r="K33" s="29">
        <v>0.5714285714285714</v>
      </c>
      <c r="L33" s="30" t="s">
        <v>75</v>
      </c>
      <c r="M33" s="29">
        <v>6.25E-2</v>
      </c>
      <c r="N33" s="30" t="s">
        <v>80</v>
      </c>
      <c r="O33" s="29">
        <v>3.5714285714285712E-2</v>
      </c>
      <c r="P33" s="30" t="s">
        <v>80</v>
      </c>
      <c r="Q33" s="31">
        <v>5</v>
      </c>
      <c r="R33" s="31">
        <v>80</v>
      </c>
      <c r="S33" s="31">
        <v>75</v>
      </c>
      <c r="T33" s="31">
        <v>5</v>
      </c>
      <c r="U33" s="31">
        <v>0</v>
      </c>
    </row>
    <row r="34" spans="1:21" ht="43.95" customHeight="1" x14ac:dyDescent="0.3">
      <c r="A34" s="32"/>
      <c r="B34" s="26" t="s">
        <v>101</v>
      </c>
      <c r="C34" s="26"/>
      <c r="D34" s="27" t="s">
        <v>69</v>
      </c>
      <c r="E34" s="33" t="s">
        <v>96</v>
      </c>
      <c r="F34" s="33">
        <v>0</v>
      </c>
      <c r="G34" s="33">
        <v>150</v>
      </c>
      <c r="H34" s="33">
        <v>50</v>
      </c>
      <c r="I34" s="27" t="s">
        <v>71</v>
      </c>
      <c r="J34" s="27">
        <v>36</v>
      </c>
      <c r="K34" s="29">
        <v>0.72</v>
      </c>
      <c r="L34" s="30" t="s">
        <v>77</v>
      </c>
      <c r="M34" s="29">
        <v>0.44</v>
      </c>
      <c r="N34" s="30" t="s">
        <v>75</v>
      </c>
      <c r="O34" s="29">
        <v>0.31679999999999997</v>
      </c>
      <c r="P34" s="30" t="s">
        <v>85</v>
      </c>
      <c r="Q34" s="31">
        <v>44</v>
      </c>
      <c r="R34" s="31">
        <v>100</v>
      </c>
      <c r="S34" s="31">
        <v>56</v>
      </c>
      <c r="T34" s="31">
        <v>13</v>
      </c>
      <c r="U34" s="31">
        <v>31</v>
      </c>
    </row>
    <row r="35" spans="1:21" ht="30" customHeight="1" thickBot="1" x14ac:dyDescent="0.35">
      <c r="A35" s="32"/>
      <c r="B35" s="36" t="s">
        <v>28</v>
      </c>
      <c r="C35" s="36"/>
      <c r="D35" s="37"/>
      <c r="E35" s="37"/>
      <c r="F35" s="37"/>
      <c r="G35" s="37"/>
      <c r="H35" s="37"/>
      <c r="I35" s="37"/>
      <c r="J35" s="37"/>
      <c r="K35" s="38">
        <f>AVERAGE(K30:K34)</f>
        <v>0.49257142857142855</v>
      </c>
      <c r="L35" s="30" t="str">
        <f t="shared" si="0"/>
        <v>MEDIO</v>
      </c>
      <c r="M35" s="38">
        <f>AVERAGE(M30:M34)</f>
        <v>0.33118170970555799</v>
      </c>
      <c r="N35" s="30" t="str">
        <f t="shared" si="1"/>
        <v>BAJO</v>
      </c>
      <c r="O35" s="38">
        <f>AVERAGE(O30:O34)</f>
        <v>0.17085772520473158</v>
      </c>
      <c r="P35" s="30" t="str">
        <f t="shared" si="2"/>
        <v>MUY BAJO</v>
      </c>
      <c r="Q35" s="39">
        <f>SUM(Q30:Q34)</f>
        <v>1547</v>
      </c>
      <c r="R35" s="39">
        <f t="shared" ref="R35:U35" si="5">SUM(R30:R34)</f>
        <v>2618</v>
      </c>
      <c r="S35" s="39">
        <f t="shared" si="5"/>
        <v>1071</v>
      </c>
      <c r="T35" s="39">
        <f t="shared" si="5"/>
        <v>589</v>
      </c>
      <c r="U35" s="39">
        <f t="shared" si="5"/>
        <v>958</v>
      </c>
    </row>
    <row r="36" spans="1:21" ht="40.950000000000003" customHeight="1" x14ac:dyDescent="0.3">
      <c r="A36" s="32"/>
      <c r="B36" s="26" t="s">
        <v>102</v>
      </c>
      <c r="C36" s="26"/>
      <c r="D36" s="27" t="s">
        <v>69</v>
      </c>
      <c r="E36" s="33" t="s">
        <v>26</v>
      </c>
      <c r="F36" s="33">
        <v>73</v>
      </c>
      <c r="G36" s="33">
        <v>73</v>
      </c>
      <c r="H36" s="28">
        <v>73</v>
      </c>
      <c r="I36" s="27" t="s">
        <v>99</v>
      </c>
      <c r="J36" s="27">
        <v>40</v>
      </c>
      <c r="K36" s="29">
        <v>0.54794520547945202</v>
      </c>
      <c r="L36" s="30" t="s">
        <v>75</v>
      </c>
      <c r="M36" s="29">
        <v>1.4044444444444444</v>
      </c>
      <c r="N36" s="30" t="s">
        <v>72</v>
      </c>
      <c r="O36" s="29">
        <v>0.76955859969558593</v>
      </c>
      <c r="P36" s="30" t="s">
        <v>77</v>
      </c>
      <c r="Q36" s="31">
        <v>316</v>
      </c>
      <c r="R36" s="31">
        <v>225</v>
      </c>
      <c r="S36" s="31">
        <v>-91</v>
      </c>
      <c r="T36" s="31">
        <v>33</v>
      </c>
      <c r="U36" s="31">
        <v>283</v>
      </c>
    </row>
    <row r="37" spans="1:21" ht="46.95" customHeight="1" x14ac:dyDescent="0.3">
      <c r="A37" s="32"/>
      <c r="B37" s="26" t="s">
        <v>103</v>
      </c>
      <c r="C37" s="26"/>
      <c r="D37" s="27" t="s">
        <v>69</v>
      </c>
      <c r="E37" s="33" t="s">
        <v>26</v>
      </c>
      <c r="F37" s="33">
        <v>73</v>
      </c>
      <c r="G37" s="33">
        <v>73</v>
      </c>
      <c r="H37" s="28">
        <v>73</v>
      </c>
      <c r="I37" s="27" t="s">
        <v>99</v>
      </c>
      <c r="J37" s="27">
        <v>40</v>
      </c>
      <c r="K37" s="29">
        <v>0.54794520547945202</v>
      </c>
      <c r="L37" s="30" t="s">
        <v>75</v>
      </c>
      <c r="M37" s="29">
        <v>0.45098039215686275</v>
      </c>
      <c r="N37" s="30" t="s">
        <v>75</v>
      </c>
      <c r="O37" s="29">
        <v>0.24711254364759602</v>
      </c>
      <c r="P37" s="30" t="s">
        <v>85</v>
      </c>
      <c r="Q37" s="31">
        <v>23</v>
      </c>
      <c r="R37" s="31">
        <v>51</v>
      </c>
      <c r="S37" s="31">
        <v>28</v>
      </c>
      <c r="T37" s="31">
        <v>5</v>
      </c>
      <c r="U37" s="31">
        <v>18</v>
      </c>
    </row>
    <row r="38" spans="1:21" ht="73.95" customHeight="1" x14ac:dyDescent="0.3">
      <c r="A38" s="32"/>
      <c r="B38" s="26" t="s">
        <v>104</v>
      </c>
      <c r="C38" s="26"/>
      <c r="D38" s="27" t="s">
        <v>69</v>
      </c>
      <c r="E38" s="33" t="s">
        <v>105</v>
      </c>
      <c r="F38" s="33">
        <v>1</v>
      </c>
      <c r="G38" s="33">
        <v>1</v>
      </c>
      <c r="H38" s="28">
        <v>1</v>
      </c>
      <c r="I38" s="27">
        <v>0</v>
      </c>
      <c r="J38" s="27">
        <v>1</v>
      </c>
      <c r="K38" s="29">
        <v>1</v>
      </c>
      <c r="L38" s="30" t="s">
        <v>72</v>
      </c>
      <c r="M38" s="29">
        <v>0.93402777777777779</v>
      </c>
      <c r="N38" s="30" t="s">
        <v>72</v>
      </c>
      <c r="O38" s="29">
        <v>0.93402777777777779</v>
      </c>
      <c r="P38" s="30" t="s">
        <v>72</v>
      </c>
      <c r="Q38" s="31">
        <v>269</v>
      </c>
      <c r="R38" s="31">
        <v>288</v>
      </c>
      <c r="S38" s="31">
        <v>19</v>
      </c>
      <c r="T38" s="31">
        <v>15</v>
      </c>
      <c r="U38" s="31">
        <v>254</v>
      </c>
    </row>
    <row r="39" spans="1:21" ht="27" customHeight="1" thickBot="1" x14ac:dyDescent="0.35">
      <c r="A39" s="32"/>
      <c r="B39" s="36" t="s">
        <v>29</v>
      </c>
      <c r="C39" s="36"/>
      <c r="D39" s="37"/>
      <c r="E39" s="37"/>
      <c r="F39" s="37"/>
      <c r="G39" s="37"/>
      <c r="H39" s="37"/>
      <c r="I39" s="37"/>
      <c r="J39" s="37"/>
      <c r="K39" s="38">
        <f>AVERAGE(K36:K38)</f>
        <v>0.69863013698630139</v>
      </c>
      <c r="L39" s="30" t="str">
        <f t="shared" si="0"/>
        <v>ALTO</v>
      </c>
      <c r="M39" s="38">
        <f>AVERAGE(M36:M38)</f>
        <v>0.92981753812636159</v>
      </c>
      <c r="N39" s="30" t="str">
        <f t="shared" si="1"/>
        <v>MUY ALTO</v>
      </c>
      <c r="O39" s="38">
        <f>AVERAGE(O36:O38)</f>
        <v>0.65023297370698652</v>
      </c>
      <c r="P39" s="30" t="str">
        <f t="shared" si="2"/>
        <v>ALTO</v>
      </c>
      <c r="Q39" s="39">
        <f>SUM(Q36:Q38)</f>
        <v>608</v>
      </c>
      <c r="R39" s="39">
        <f t="shared" ref="R39:U39" si="6">SUM(R36:R38)</f>
        <v>564</v>
      </c>
      <c r="S39" s="39">
        <f t="shared" si="6"/>
        <v>-44</v>
      </c>
      <c r="T39" s="39">
        <f t="shared" si="6"/>
        <v>53</v>
      </c>
      <c r="U39" s="39">
        <f t="shared" si="6"/>
        <v>555</v>
      </c>
    </row>
    <row r="40" spans="1:21" ht="39" customHeight="1" x14ac:dyDescent="0.3">
      <c r="A40" s="32"/>
      <c r="B40" s="26" t="s">
        <v>106</v>
      </c>
      <c r="C40" s="26"/>
      <c r="D40" s="27" t="s">
        <v>82</v>
      </c>
      <c r="E40" s="33" t="s">
        <v>92</v>
      </c>
      <c r="F40" s="33">
        <v>0</v>
      </c>
      <c r="G40" s="33">
        <v>1</v>
      </c>
      <c r="H40" s="28">
        <v>1</v>
      </c>
      <c r="I40" s="27" t="s">
        <v>99</v>
      </c>
      <c r="J40" s="27">
        <v>0.75</v>
      </c>
      <c r="K40" s="29">
        <v>0.75</v>
      </c>
      <c r="L40" s="30" t="s">
        <v>77</v>
      </c>
      <c r="M40" s="29">
        <v>0</v>
      </c>
      <c r="N40" s="30" t="s">
        <v>80</v>
      </c>
      <c r="O40" s="29">
        <v>0</v>
      </c>
      <c r="P40" s="30" t="s">
        <v>80</v>
      </c>
      <c r="Q40" s="31">
        <v>0</v>
      </c>
      <c r="R40" s="31">
        <v>20</v>
      </c>
      <c r="S40" s="31">
        <v>20</v>
      </c>
      <c r="T40" s="31">
        <v>0</v>
      </c>
      <c r="U40" s="31">
        <v>0</v>
      </c>
    </row>
    <row r="41" spans="1:21" ht="27" customHeight="1" thickBot="1" x14ac:dyDescent="0.35">
      <c r="A41" s="32"/>
      <c r="B41" s="36" t="s">
        <v>30</v>
      </c>
      <c r="C41" s="36"/>
      <c r="D41" s="37"/>
      <c r="E41" s="37"/>
      <c r="F41" s="37"/>
      <c r="G41" s="37"/>
      <c r="H41" s="37"/>
      <c r="I41" s="37"/>
      <c r="J41" s="37"/>
      <c r="K41" s="38">
        <f>AVERAGE(K40)</f>
        <v>0.75</v>
      </c>
      <c r="L41" s="30" t="str">
        <f t="shared" si="0"/>
        <v>ALTO</v>
      </c>
      <c r="M41" s="38">
        <f>AVERAGE(M40)</f>
        <v>0</v>
      </c>
      <c r="N41" s="30" t="str">
        <f t="shared" si="1"/>
        <v>MUY BAJO</v>
      </c>
      <c r="O41" s="38">
        <f>AVERAGE(O40)</f>
        <v>0</v>
      </c>
      <c r="P41" s="30" t="str">
        <f t="shared" si="2"/>
        <v>MUY BAJO</v>
      </c>
      <c r="Q41" s="39">
        <f t="shared" ref="Q41:U41" si="7">SUM(Q40)</f>
        <v>0</v>
      </c>
      <c r="R41" s="39">
        <f t="shared" si="7"/>
        <v>20</v>
      </c>
      <c r="S41" s="39">
        <f t="shared" si="7"/>
        <v>20</v>
      </c>
      <c r="T41" s="39">
        <f t="shared" si="7"/>
        <v>0</v>
      </c>
      <c r="U41" s="39">
        <f t="shared" si="7"/>
        <v>0</v>
      </c>
    </row>
    <row r="42" spans="1:21" ht="27" customHeight="1" x14ac:dyDescent="0.3">
      <c r="A42" s="32"/>
      <c r="B42" s="26" t="s">
        <v>107</v>
      </c>
      <c r="C42" s="26"/>
      <c r="D42" s="27" t="s">
        <v>82</v>
      </c>
      <c r="E42" s="33" t="s">
        <v>108</v>
      </c>
      <c r="F42" s="33">
        <v>1</v>
      </c>
      <c r="G42" s="33">
        <v>1</v>
      </c>
      <c r="H42" s="28">
        <v>1</v>
      </c>
      <c r="I42" s="27" t="s">
        <v>99</v>
      </c>
      <c r="J42" s="27">
        <v>1</v>
      </c>
      <c r="K42" s="29">
        <v>1</v>
      </c>
      <c r="L42" s="30" t="s">
        <v>72</v>
      </c>
      <c r="M42" s="29">
        <v>0.75</v>
      </c>
      <c r="N42" s="30" t="s">
        <v>77</v>
      </c>
      <c r="O42" s="29">
        <v>0.75</v>
      </c>
      <c r="P42" s="30" t="s">
        <v>77</v>
      </c>
      <c r="Q42" s="31">
        <v>15</v>
      </c>
      <c r="R42" s="31">
        <v>20</v>
      </c>
      <c r="S42" s="31">
        <v>5</v>
      </c>
      <c r="T42" s="31">
        <v>0</v>
      </c>
      <c r="U42" s="31">
        <v>15</v>
      </c>
    </row>
    <row r="43" spans="1:21" ht="27" customHeight="1" x14ac:dyDescent="0.3">
      <c r="A43" s="32"/>
      <c r="B43" s="26" t="s">
        <v>109</v>
      </c>
      <c r="C43" s="26"/>
      <c r="D43" s="27" t="s">
        <v>69</v>
      </c>
      <c r="E43" s="33" t="s">
        <v>110</v>
      </c>
      <c r="F43" s="33">
        <v>0</v>
      </c>
      <c r="G43" s="33">
        <v>6</v>
      </c>
      <c r="H43" s="28">
        <v>2</v>
      </c>
      <c r="I43" s="27" t="s">
        <v>99</v>
      </c>
      <c r="J43" s="27">
        <v>7</v>
      </c>
      <c r="K43" s="29">
        <v>3.5</v>
      </c>
      <c r="L43" s="30" t="s">
        <v>72</v>
      </c>
      <c r="M43" s="29">
        <v>1.45</v>
      </c>
      <c r="N43" s="30" t="s">
        <v>72</v>
      </c>
      <c r="O43" s="29">
        <v>5.0750000000000002</v>
      </c>
      <c r="P43" s="30" t="s">
        <v>72</v>
      </c>
      <c r="Q43" s="31">
        <v>29</v>
      </c>
      <c r="R43" s="31">
        <v>20</v>
      </c>
      <c r="S43" s="31">
        <v>-9</v>
      </c>
      <c r="T43" s="31">
        <v>16</v>
      </c>
      <c r="U43" s="31">
        <v>13</v>
      </c>
    </row>
    <row r="44" spans="1:21" ht="27" customHeight="1" x14ac:dyDescent="0.3">
      <c r="A44" s="32"/>
      <c r="B44" s="26" t="s">
        <v>109</v>
      </c>
      <c r="C44" s="26"/>
      <c r="D44" s="27" t="s">
        <v>74</v>
      </c>
      <c r="E44" s="33" t="s">
        <v>110</v>
      </c>
      <c r="F44" s="33">
        <v>0</v>
      </c>
      <c r="G44" s="33">
        <v>3</v>
      </c>
      <c r="H44" s="28">
        <v>1</v>
      </c>
      <c r="I44" s="27" t="s">
        <v>99</v>
      </c>
      <c r="J44" s="27">
        <v>1</v>
      </c>
      <c r="K44" s="29">
        <v>1</v>
      </c>
      <c r="L44" s="30" t="s">
        <v>72</v>
      </c>
      <c r="M44" s="29">
        <v>1</v>
      </c>
      <c r="N44" s="30" t="s">
        <v>72</v>
      </c>
      <c r="O44" s="29">
        <v>1</v>
      </c>
      <c r="P44" s="30" t="s">
        <v>72</v>
      </c>
      <c r="Q44" s="31">
        <v>5</v>
      </c>
      <c r="R44" s="31">
        <v>5</v>
      </c>
      <c r="S44" s="31">
        <v>0</v>
      </c>
      <c r="T44" s="31">
        <v>3</v>
      </c>
      <c r="U44" s="31">
        <v>2</v>
      </c>
    </row>
    <row r="45" spans="1:21" ht="27" customHeight="1" x14ac:dyDescent="0.3">
      <c r="A45" s="32"/>
      <c r="B45" s="26" t="s">
        <v>109</v>
      </c>
      <c r="C45" s="26"/>
      <c r="D45" s="27" t="s">
        <v>76</v>
      </c>
      <c r="E45" s="33" t="s">
        <v>110</v>
      </c>
      <c r="F45" s="33">
        <v>0</v>
      </c>
      <c r="G45" s="33">
        <v>3</v>
      </c>
      <c r="H45" s="28">
        <v>1</v>
      </c>
      <c r="I45" s="27" t="s">
        <v>99</v>
      </c>
      <c r="J45" s="27">
        <v>1</v>
      </c>
      <c r="K45" s="29">
        <v>1</v>
      </c>
      <c r="L45" s="30" t="s">
        <v>72</v>
      </c>
      <c r="M45" s="29">
        <v>1</v>
      </c>
      <c r="N45" s="30" t="s">
        <v>72</v>
      </c>
      <c r="O45" s="29">
        <v>1</v>
      </c>
      <c r="P45" s="30" t="s">
        <v>72</v>
      </c>
      <c r="Q45" s="31">
        <v>5</v>
      </c>
      <c r="R45" s="31">
        <v>5</v>
      </c>
      <c r="S45" s="31">
        <v>0</v>
      </c>
      <c r="T45" s="31">
        <v>3</v>
      </c>
      <c r="U45" s="31">
        <v>2</v>
      </c>
    </row>
    <row r="46" spans="1:21" ht="27" customHeight="1" x14ac:dyDescent="0.3">
      <c r="A46" s="32"/>
      <c r="B46" s="26" t="s">
        <v>109</v>
      </c>
      <c r="C46" s="26"/>
      <c r="D46" s="27" t="s">
        <v>78</v>
      </c>
      <c r="E46" s="33" t="s">
        <v>110</v>
      </c>
      <c r="F46" s="33">
        <v>0</v>
      </c>
      <c r="G46" s="33">
        <v>3</v>
      </c>
      <c r="H46" s="28">
        <v>1</v>
      </c>
      <c r="I46" s="27" t="s">
        <v>99</v>
      </c>
      <c r="J46" s="27">
        <v>1</v>
      </c>
      <c r="K46" s="29">
        <v>1</v>
      </c>
      <c r="L46" s="30" t="s">
        <v>72</v>
      </c>
      <c r="M46" s="29">
        <v>1</v>
      </c>
      <c r="N46" s="30" t="s">
        <v>72</v>
      </c>
      <c r="O46" s="29">
        <v>1</v>
      </c>
      <c r="P46" s="30" t="s">
        <v>72</v>
      </c>
      <c r="Q46" s="31">
        <v>5</v>
      </c>
      <c r="R46" s="31">
        <v>5</v>
      </c>
      <c r="S46" s="31">
        <v>0</v>
      </c>
      <c r="T46" s="31">
        <v>3</v>
      </c>
      <c r="U46" s="31">
        <v>2</v>
      </c>
    </row>
    <row r="47" spans="1:21" ht="27" customHeight="1" x14ac:dyDescent="0.3">
      <c r="A47" s="32"/>
      <c r="B47" s="26" t="s">
        <v>111</v>
      </c>
      <c r="C47" s="26"/>
      <c r="D47" s="27" t="s">
        <v>82</v>
      </c>
      <c r="E47" s="33" t="s">
        <v>112</v>
      </c>
      <c r="F47" s="33">
        <v>0</v>
      </c>
      <c r="G47" s="33">
        <v>1280</v>
      </c>
      <c r="H47" s="28">
        <v>1280</v>
      </c>
      <c r="I47" s="27" t="s">
        <v>99</v>
      </c>
      <c r="J47" s="27">
        <v>1864</v>
      </c>
      <c r="K47" s="29">
        <v>1.45625</v>
      </c>
      <c r="L47" s="30" t="s">
        <v>72</v>
      </c>
      <c r="M47" s="29">
        <v>0.18</v>
      </c>
      <c r="N47" s="30" t="s">
        <v>80</v>
      </c>
      <c r="O47" s="29">
        <v>0.262125</v>
      </c>
      <c r="P47" s="30" t="s">
        <v>85</v>
      </c>
      <c r="Q47" s="31">
        <v>9</v>
      </c>
      <c r="R47" s="31">
        <v>50</v>
      </c>
      <c r="S47" s="31">
        <v>41</v>
      </c>
      <c r="T47" s="31">
        <v>9</v>
      </c>
      <c r="U47" s="31">
        <v>0</v>
      </c>
    </row>
    <row r="48" spans="1:21" ht="27" customHeight="1" thickBot="1" x14ac:dyDescent="0.35">
      <c r="A48" s="41"/>
      <c r="B48" s="36" t="s">
        <v>31</v>
      </c>
      <c r="C48" s="36"/>
      <c r="D48" s="37"/>
      <c r="E48" s="37"/>
      <c r="F48" s="37"/>
      <c r="G48" s="37"/>
      <c r="H48" s="37"/>
      <c r="I48" s="37"/>
      <c r="J48" s="37"/>
      <c r="K48" s="38">
        <f>AVERAGE(K42:K47)</f>
        <v>1.4927083333333335</v>
      </c>
      <c r="L48" s="30" t="str">
        <f t="shared" si="0"/>
        <v>MUY ALTO</v>
      </c>
      <c r="M48" s="38">
        <f>AVERAGE(M42:M47)</f>
        <v>0.89666666666666661</v>
      </c>
      <c r="N48" s="30" t="str">
        <f t="shared" si="1"/>
        <v>MUY ALTO</v>
      </c>
      <c r="O48" s="38">
        <f>AVERAGE(O42:O47)</f>
        <v>1.5145208333333331</v>
      </c>
      <c r="P48" s="30" t="str">
        <f t="shared" si="2"/>
        <v>MUY ALTO</v>
      </c>
      <c r="Q48" s="39">
        <f>SUM(Q42:Q47)</f>
        <v>68</v>
      </c>
      <c r="R48" s="39">
        <f t="shared" ref="R48:U48" si="8">SUM(R42:R47)</f>
        <v>105</v>
      </c>
      <c r="S48" s="39">
        <f t="shared" si="8"/>
        <v>37</v>
      </c>
      <c r="T48" s="39">
        <f t="shared" si="8"/>
        <v>34</v>
      </c>
      <c r="U48" s="39">
        <f t="shared" si="8"/>
        <v>34</v>
      </c>
    </row>
    <row r="49" spans="1:22" ht="31.95" customHeight="1" x14ac:dyDescent="0.3">
      <c r="A49" s="42"/>
      <c r="B49" s="43" t="s">
        <v>32</v>
      </c>
      <c r="C49" s="43"/>
      <c r="D49" s="44"/>
      <c r="E49" s="44"/>
      <c r="F49" s="44"/>
      <c r="G49" s="44"/>
      <c r="H49" s="44"/>
      <c r="I49" s="44"/>
      <c r="J49" s="44"/>
      <c r="K49" s="45">
        <f>AVERAGE(K48,K41,K39,K35,K29,K12)</f>
        <v>1.5124172748151772</v>
      </c>
      <c r="L49" s="30" t="str">
        <f t="shared" si="0"/>
        <v>MUY ALTO</v>
      </c>
      <c r="M49" s="45">
        <f>AVERAGE(M48,M41,M39,M35,M29,M12)</f>
        <v>0.52523888827434317</v>
      </c>
      <c r="N49" s="30" t="str">
        <f t="shared" si="1"/>
        <v>MEDIO</v>
      </c>
      <c r="O49" s="45">
        <f>AVERAGE(O48,O41,O39,O35,O29,O12)</f>
        <v>1.0821751102530925</v>
      </c>
      <c r="P49" s="30" t="str">
        <f t="shared" si="2"/>
        <v>MUY ALTO</v>
      </c>
      <c r="Q49" s="46">
        <f>+Q48+Q41+Q39+Q35+Q29+Q12</f>
        <v>2729</v>
      </c>
      <c r="R49" s="46">
        <f>+R48+R41+R39+R35+R29+R12</f>
        <v>4073</v>
      </c>
      <c r="S49" s="46">
        <f t="shared" ref="S49:U49" si="9">+S48+S41+S39+S35+S29+S12</f>
        <v>1344</v>
      </c>
      <c r="T49" s="46">
        <f t="shared" si="9"/>
        <v>1083</v>
      </c>
      <c r="U49" s="46">
        <f t="shared" si="9"/>
        <v>1646</v>
      </c>
      <c r="V49" s="31"/>
    </row>
    <row r="50" spans="1:22" ht="31.95" customHeight="1" x14ac:dyDescent="0.3">
      <c r="A50" s="47" t="s">
        <v>33</v>
      </c>
      <c r="B50" s="26" t="s">
        <v>113</v>
      </c>
      <c r="C50" s="26"/>
      <c r="D50" s="28" t="s">
        <v>69</v>
      </c>
      <c r="E50" s="33" t="s">
        <v>114</v>
      </c>
      <c r="F50" s="33">
        <v>99</v>
      </c>
      <c r="G50" s="33">
        <v>234</v>
      </c>
      <c r="H50" s="28">
        <v>40</v>
      </c>
      <c r="I50" s="28" t="s">
        <v>71</v>
      </c>
      <c r="J50" s="48">
        <v>61</v>
      </c>
      <c r="K50" s="29">
        <v>1.5249999999999999</v>
      </c>
      <c r="L50" s="30" t="s">
        <v>72</v>
      </c>
      <c r="M50" s="29">
        <v>0.42</v>
      </c>
      <c r="N50" s="30" t="s">
        <v>75</v>
      </c>
      <c r="O50" s="29">
        <v>0.64049999999999996</v>
      </c>
      <c r="P50" s="30" t="s">
        <v>77</v>
      </c>
      <c r="Q50" s="31">
        <v>84</v>
      </c>
      <c r="R50" s="31">
        <v>200</v>
      </c>
      <c r="S50" s="31">
        <v>116</v>
      </c>
      <c r="T50" s="31">
        <v>48</v>
      </c>
      <c r="U50" s="31">
        <v>36</v>
      </c>
    </row>
    <row r="51" spans="1:22" ht="31.95" customHeight="1" x14ac:dyDescent="0.3">
      <c r="A51" s="49"/>
      <c r="B51" s="26" t="s">
        <v>113</v>
      </c>
      <c r="C51" s="26"/>
      <c r="D51" s="28" t="s">
        <v>69</v>
      </c>
      <c r="E51" s="33" t="s">
        <v>115</v>
      </c>
      <c r="F51" s="33">
        <v>0</v>
      </c>
      <c r="G51" s="33">
        <v>0</v>
      </c>
      <c r="H51" s="28">
        <v>800</v>
      </c>
      <c r="I51" s="28" t="s">
        <v>71</v>
      </c>
      <c r="J51" s="48">
        <v>2754</v>
      </c>
      <c r="K51" s="29">
        <v>3.4424999999999999</v>
      </c>
      <c r="L51" s="30" t="s">
        <v>72</v>
      </c>
      <c r="M51" s="29"/>
      <c r="N51" s="30" t="s">
        <v>80</v>
      </c>
      <c r="O51" s="29">
        <v>0</v>
      </c>
      <c r="P51" s="30" t="s">
        <v>80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</row>
    <row r="52" spans="1:22" ht="31.95" customHeight="1" x14ac:dyDescent="0.3">
      <c r="A52" s="49"/>
      <c r="B52" s="26" t="s">
        <v>113</v>
      </c>
      <c r="C52" s="26"/>
      <c r="D52" s="28" t="s">
        <v>74</v>
      </c>
      <c r="E52" s="33" t="s">
        <v>115</v>
      </c>
      <c r="F52" s="33">
        <v>0</v>
      </c>
      <c r="G52" s="33">
        <v>135</v>
      </c>
      <c r="H52" s="28">
        <v>45</v>
      </c>
      <c r="I52" s="28" t="s">
        <v>71</v>
      </c>
      <c r="J52" s="48">
        <v>154</v>
      </c>
      <c r="K52" s="29">
        <v>3.4222222222222221</v>
      </c>
      <c r="L52" s="30" t="s">
        <v>72</v>
      </c>
      <c r="M52" s="29"/>
      <c r="N52" s="30" t="s">
        <v>80</v>
      </c>
      <c r="O52" s="29">
        <v>0</v>
      </c>
      <c r="P52" s="30" t="s">
        <v>80</v>
      </c>
      <c r="Q52" s="31">
        <v>4</v>
      </c>
      <c r="R52" s="31">
        <v>0</v>
      </c>
      <c r="S52" s="31">
        <v>-4</v>
      </c>
      <c r="T52" s="31">
        <v>0</v>
      </c>
      <c r="U52" s="31">
        <v>4</v>
      </c>
    </row>
    <row r="53" spans="1:22" ht="31.95" customHeight="1" x14ac:dyDescent="0.3">
      <c r="A53" s="49"/>
      <c r="B53" s="26" t="s">
        <v>113</v>
      </c>
      <c r="C53" s="26"/>
      <c r="D53" s="28" t="s">
        <v>74</v>
      </c>
      <c r="E53" s="33" t="s">
        <v>114</v>
      </c>
      <c r="F53" s="33">
        <v>0</v>
      </c>
      <c r="G53" s="33">
        <v>3</v>
      </c>
      <c r="H53" s="28">
        <v>1</v>
      </c>
      <c r="I53" s="28" t="s">
        <v>71</v>
      </c>
      <c r="J53" s="48">
        <v>7</v>
      </c>
      <c r="K53" s="29">
        <v>7</v>
      </c>
      <c r="L53" s="30" t="s">
        <v>72</v>
      </c>
      <c r="M53" s="29">
        <v>0</v>
      </c>
      <c r="N53" s="30" t="s">
        <v>80</v>
      </c>
      <c r="O53" s="29">
        <v>0</v>
      </c>
      <c r="P53" s="30" t="s">
        <v>80</v>
      </c>
      <c r="Q53" s="31">
        <v>0</v>
      </c>
      <c r="R53" s="31">
        <v>5</v>
      </c>
      <c r="S53" s="31">
        <v>5</v>
      </c>
      <c r="T53" s="31">
        <v>0</v>
      </c>
      <c r="U53" s="31">
        <v>0</v>
      </c>
    </row>
    <row r="54" spans="1:22" ht="31.95" customHeight="1" x14ac:dyDescent="0.3">
      <c r="A54" s="49"/>
      <c r="B54" s="26" t="s">
        <v>113</v>
      </c>
      <c r="C54" s="26"/>
      <c r="D54" s="28" t="s">
        <v>76</v>
      </c>
      <c r="E54" s="33" t="s">
        <v>115</v>
      </c>
      <c r="F54" s="33">
        <v>0</v>
      </c>
      <c r="G54" s="33">
        <v>135</v>
      </c>
      <c r="H54" s="28">
        <v>45</v>
      </c>
      <c r="I54" s="28" t="s">
        <v>71</v>
      </c>
      <c r="J54" s="48">
        <v>165</v>
      </c>
      <c r="K54" s="29">
        <v>3.6666666666666665</v>
      </c>
      <c r="L54" s="30" t="s">
        <v>72</v>
      </c>
      <c r="M54" s="29"/>
      <c r="N54" s="30" t="s">
        <v>80</v>
      </c>
      <c r="O54" s="29">
        <v>0</v>
      </c>
      <c r="P54" s="30" t="s">
        <v>80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</row>
    <row r="55" spans="1:22" ht="31.95" customHeight="1" x14ac:dyDescent="0.3">
      <c r="A55" s="49"/>
      <c r="B55" s="26" t="s">
        <v>113</v>
      </c>
      <c r="C55" s="26"/>
      <c r="D55" s="28" t="s">
        <v>76</v>
      </c>
      <c r="E55" s="33" t="s">
        <v>114</v>
      </c>
      <c r="F55" s="33">
        <v>0</v>
      </c>
      <c r="G55" s="33">
        <v>3</v>
      </c>
      <c r="H55" s="28">
        <v>1</v>
      </c>
      <c r="I55" s="28" t="s">
        <v>71</v>
      </c>
      <c r="J55" s="48">
        <v>8</v>
      </c>
      <c r="K55" s="29">
        <v>8</v>
      </c>
      <c r="L55" s="30" t="s">
        <v>72</v>
      </c>
      <c r="M55" s="29">
        <v>0</v>
      </c>
      <c r="N55" s="30" t="s">
        <v>80</v>
      </c>
      <c r="O55" s="29">
        <v>0</v>
      </c>
      <c r="P55" s="30" t="s">
        <v>80</v>
      </c>
      <c r="Q55" s="31">
        <v>0</v>
      </c>
      <c r="R55" s="31">
        <v>5</v>
      </c>
      <c r="S55" s="31">
        <v>5</v>
      </c>
      <c r="T55" s="31">
        <v>0</v>
      </c>
      <c r="U55" s="31">
        <v>0</v>
      </c>
    </row>
    <row r="56" spans="1:22" ht="31.95" customHeight="1" x14ac:dyDescent="0.3">
      <c r="A56" s="49"/>
      <c r="B56" s="26" t="s">
        <v>113</v>
      </c>
      <c r="C56" s="26"/>
      <c r="D56" s="28" t="s">
        <v>78</v>
      </c>
      <c r="E56" s="33" t="s">
        <v>115</v>
      </c>
      <c r="F56" s="33">
        <v>0</v>
      </c>
      <c r="G56" s="33">
        <v>180</v>
      </c>
      <c r="H56" s="28">
        <v>45</v>
      </c>
      <c r="I56" s="28" t="s">
        <v>71</v>
      </c>
      <c r="J56" s="48">
        <v>110</v>
      </c>
      <c r="K56" s="29">
        <v>2.4444444444444446</v>
      </c>
      <c r="L56" s="30" t="s">
        <v>72</v>
      </c>
      <c r="M56" s="29"/>
      <c r="N56" s="30" t="s">
        <v>80</v>
      </c>
      <c r="O56" s="29">
        <v>0</v>
      </c>
      <c r="P56" s="30" t="s">
        <v>80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</row>
    <row r="57" spans="1:22" ht="31.95" customHeight="1" x14ac:dyDescent="0.3">
      <c r="A57" s="49"/>
      <c r="B57" s="26" t="s">
        <v>113</v>
      </c>
      <c r="C57" s="26"/>
      <c r="D57" s="28" t="s">
        <v>78</v>
      </c>
      <c r="E57" s="33" t="s">
        <v>114</v>
      </c>
      <c r="F57" s="33">
        <v>0</v>
      </c>
      <c r="G57" s="33">
        <v>4</v>
      </c>
      <c r="H57" s="28">
        <v>1</v>
      </c>
      <c r="I57" s="28" t="s">
        <v>71</v>
      </c>
      <c r="J57" s="48">
        <v>7</v>
      </c>
      <c r="K57" s="29">
        <v>7</v>
      </c>
      <c r="L57" s="30" t="s">
        <v>72</v>
      </c>
      <c r="M57" s="29">
        <v>0</v>
      </c>
      <c r="N57" s="30" t="s">
        <v>80</v>
      </c>
      <c r="O57" s="29">
        <v>0</v>
      </c>
      <c r="P57" s="30" t="s">
        <v>80</v>
      </c>
      <c r="Q57" s="31">
        <v>0</v>
      </c>
      <c r="R57" s="31">
        <v>5</v>
      </c>
      <c r="S57" s="31">
        <v>5</v>
      </c>
      <c r="T57" s="31">
        <v>0</v>
      </c>
      <c r="U57" s="31">
        <v>0</v>
      </c>
    </row>
    <row r="58" spans="1:22" ht="31.95" customHeight="1" x14ac:dyDescent="0.3">
      <c r="A58" s="49"/>
      <c r="B58" s="26" t="s">
        <v>116</v>
      </c>
      <c r="C58" s="26"/>
      <c r="D58" s="28" t="s">
        <v>82</v>
      </c>
      <c r="E58" s="33" t="s">
        <v>117</v>
      </c>
      <c r="F58" s="33">
        <v>1830</v>
      </c>
      <c r="G58" s="33">
        <v>3450</v>
      </c>
      <c r="H58" s="28">
        <v>510</v>
      </c>
      <c r="I58" s="28" t="s">
        <v>71</v>
      </c>
      <c r="J58" s="48">
        <v>768</v>
      </c>
      <c r="K58" s="29">
        <v>1.5058823529411764</v>
      </c>
      <c r="L58" s="30" t="s">
        <v>72</v>
      </c>
      <c r="M58" s="29">
        <v>0.97560975609756095</v>
      </c>
      <c r="N58" s="30" t="s">
        <v>72</v>
      </c>
      <c r="O58" s="29">
        <v>1.4691535150645623</v>
      </c>
      <c r="P58" s="30" t="s">
        <v>72</v>
      </c>
      <c r="Q58" s="31">
        <v>40</v>
      </c>
      <c r="R58" s="31">
        <v>41</v>
      </c>
      <c r="S58" s="31">
        <v>1</v>
      </c>
      <c r="T58" s="31">
        <v>4</v>
      </c>
      <c r="U58" s="31">
        <v>36</v>
      </c>
    </row>
    <row r="59" spans="1:22" ht="30" customHeight="1" thickBot="1" x14ac:dyDescent="0.35">
      <c r="A59" s="49"/>
      <c r="B59" s="36" t="s">
        <v>34</v>
      </c>
      <c r="C59" s="36"/>
      <c r="D59" s="37"/>
      <c r="E59" s="37"/>
      <c r="F59" s="37"/>
      <c r="G59" s="37"/>
      <c r="H59" s="37"/>
      <c r="I59" s="37"/>
      <c r="J59" s="37"/>
      <c r="K59" s="38">
        <f>AVERAGE(K50:K58)</f>
        <v>4.2229684095860565</v>
      </c>
      <c r="L59" s="30" t="str">
        <f t="shared" si="0"/>
        <v>MUY ALTO</v>
      </c>
      <c r="M59" s="38">
        <f>AVERAGE(M50:M58)</f>
        <v>0.27912195121951217</v>
      </c>
      <c r="N59" s="30" t="str">
        <f t="shared" si="1"/>
        <v>BAJO</v>
      </c>
      <c r="O59" s="38">
        <f>AVERAGE(O50:O58)</f>
        <v>0.23440594611828469</v>
      </c>
      <c r="P59" s="30" t="str">
        <f t="shared" si="2"/>
        <v>BAJO</v>
      </c>
      <c r="Q59" s="39">
        <f>SUM(Q50:Q58)</f>
        <v>128</v>
      </c>
      <c r="R59" s="39">
        <f t="shared" ref="R59:U59" si="10">SUM(R50:R58)</f>
        <v>256</v>
      </c>
      <c r="S59" s="39">
        <f t="shared" si="10"/>
        <v>128</v>
      </c>
      <c r="T59" s="39">
        <f t="shared" si="10"/>
        <v>52</v>
      </c>
      <c r="U59" s="39">
        <f t="shared" si="10"/>
        <v>76</v>
      </c>
    </row>
    <row r="60" spans="1:22" ht="30" customHeight="1" x14ac:dyDescent="0.3">
      <c r="A60" s="49"/>
      <c r="B60" s="26" t="s">
        <v>118</v>
      </c>
      <c r="C60" s="26"/>
      <c r="D60" s="27" t="s">
        <v>69</v>
      </c>
      <c r="E60" s="33" t="s">
        <v>119</v>
      </c>
      <c r="F60" s="33">
        <v>210</v>
      </c>
      <c r="G60" s="33">
        <v>325</v>
      </c>
      <c r="H60" s="27">
        <v>55</v>
      </c>
      <c r="I60" s="27" t="s">
        <v>71</v>
      </c>
      <c r="J60" s="48">
        <v>21</v>
      </c>
      <c r="K60" s="29">
        <v>0.38181818181818183</v>
      </c>
      <c r="L60" s="30" t="s">
        <v>85</v>
      </c>
      <c r="M60" s="29">
        <v>0.32</v>
      </c>
      <c r="N60" s="30" t="s">
        <v>85</v>
      </c>
      <c r="O60" s="29">
        <v>0.12218181818181818</v>
      </c>
      <c r="P60" s="30" t="s">
        <v>80</v>
      </c>
      <c r="Q60" s="31">
        <v>72</v>
      </c>
      <c r="R60" s="31">
        <v>225</v>
      </c>
      <c r="S60" s="31">
        <v>153</v>
      </c>
      <c r="T60" s="31">
        <v>21</v>
      </c>
      <c r="U60" s="31">
        <v>51</v>
      </c>
    </row>
    <row r="61" spans="1:22" ht="30" customHeight="1" x14ac:dyDescent="0.3">
      <c r="A61" s="49"/>
      <c r="B61" s="26" t="s">
        <v>118</v>
      </c>
      <c r="C61" s="26"/>
      <c r="D61" s="27" t="s">
        <v>74</v>
      </c>
      <c r="E61" s="33" t="s">
        <v>119</v>
      </c>
      <c r="F61" s="33">
        <v>0</v>
      </c>
      <c r="G61" s="33">
        <v>9</v>
      </c>
      <c r="H61" s="27">
        <v>3</v>
      </c>
      <c r="I61" s="27" t="s">
        <v>71</v>
      </c>
      <c r="J61" s="48">
        <v>1</v>
      </c>
      <c r="K61" s="29">
        <v>0.33333333333333331</v>
      </c>
      <c r="L61" s="30" t="s">
        <v>85</v>
      </c>
      <c r="M61" s="29">
        <v>0.35714285714285715</v>
      </c>
      <c r="N61" s="30" t="s">
        <v>85</v>
      </c>
      <c r="O61" s="29">
        <v>0.11904761904761904</v>
      </c>
      <c r="P61" s="30" t="s">
        <v>80</v>
      </c>
      <c r="Q61" s="31">
        <v>5</v>
      </c>
      <c r="R61" s="31">
        <v>14</v>
      </c>
      <c r="S61" s="31">
        <v>9</v>
      </c>
      <c r="T61" s="31">
        <v>3</v>
      </c>
      <c r="U61" s="31">
        <v>2</v>
      </c>
    </row>
    <row r="62" spans="1:22" ht="30" customHeight="1" x14ac:dyDescent="0.3">
      <c r="A62" s="49"/>
      <c r="B62" s="26" t="s">
        <v>118</v>
      </c>
      <c r="C62" s="26"/>
      <c r="D62" s="27" t="s">
        <v>76</v>
      </c>
      <c r="E62" s="33" t="s">
        <v>119</v>
      </c>
      <c r="F62" s="33">
        <v>0</v>
      </c>
      <c r="G62" s="33">
        <v>9</v>
      </c>
      <c r="H62" s="27">
        <v>3</v>
      </c>
      <c r="I62" s="27" t="s">
        <v>71</v>
      </c>
      <c r="J62" s="48">
        <v>4</v>
      </c>
      <c r="K62" s="29">
        <v>1.3333333333333333</v>
      </c>
      <c r="L62" s="30" t="s">
        <v>72</v>
      </c>
      <c r="M62" s="29">
        <v>0.21428571428571427</v>
      </c>
      <c r="N62" s="30" t="s">
        <v>85</v>
      </c>
      <c r="O62" s="29">
        <v>0.2857142857142857</v>
      </c>
      <c r="P62" s="30" t="s">
        <v>85</v>
      </c>
      <c r="Q62" s="31">
        <v>3</v>
      </c>
      <c r="R62" s="31">
        <v>14</v>
      </c>
      <c r="S62" s="31">
        <v>11</v>
      </c>
      <c r="T62" s="31">
        <v>2</v>
      </c>
      <c r="U62" s="31">
        <v>1</v>
      </c>
    </row>
    <row r="63" spans="1:22" ht="30" customHeight="1" x14ac:dyDescent="0.3">
      <c r="A63" s="49"/>
      <c r="B63" s="26" t="s">
        <v>118</v>
      </c>
      <c r="C63" s="26"/>
      <c r="D63" s="27" t="s">
        <v>78</v>
      </c>
      <c r="E63" s="33" t="s">
        <v>119</v>
      </c>
      <c r="F63" s="33">
        <v>0</v>
      </c>
      <c r="G63" s="33">
        <v>12</v>
      </c>
      <c r="H63" s="27">
        <v>4</v>
      </c>
      <c r="I63" s="27" t="s">
        <v>71</v>
      </c>
      <c r="J63" s="48">
        <v>3</v>
      </c>
      <c r="K63" s="29">
        <v>0.75</v>
      </c>
      <c r="L63" s="30" t="s">
        <v>77</v>
      </c>
      <c r="M63" s="29">
        <v>0.42105263157894735</v>
      </c>
      <c r="N63" s="30" t="s">
        <v>75</v>
      </c>
      <c r="O63" s="29">
        <v>0.31578947368421051</v>
      </c>
      <c r="P63" s="30" t="s">
        <v>85</v>
      </c>
      <c r="Q63" s="31">
        <v>8</v>
      </c>
      <c r="R63" s="31">
        <v>19</v>
      </c>
      <c r="S63" s="31">
        <v>11</v>
      </c>
      <c r="T63" s="31">
        <v>5</v>
      </c>
      <c r="U63" s="31">
        <v>3</v>
      </c>
    </row>
    <row r="64" spans="1:22" ht="30" customHeight="1" x14ac:dyDescent="0.3">
      <c r="A64" s="49"/>
      <c r="B64" s="26" t="s">
        <v>120</v>
      </c>
      <c r="C64" s="26"/>
      <c r="D64" s="27" t="s">
        <v>69</v>
      </c>
      <c r="E64" s="33" t="s">
        <v>119</v>
      </c>
      <c r="F64" s="33">
        <v>158</v>
      </c>
      <c r="G64" s="33">
        <v>181</v>
      </c>
      <c r="H64" s="27">
        <v>10</v>
      </c>
      <c r="I64" s="27" t="s">
        <v>71</v>
      </c>
      <c r="J64" s="48">
        <v>4</v>
      </c>
      <c r="K64" s="29">
        <v>0.4</v>
      </c>
      <c r="L64" s="30" t="s">
        <v>85</v>
      </c>
      <c r="M64" s="29">
        <v>0.14814814814814814</v>
      </c>
      <c r="N64" s="30" t="s">
        <v>80</v>
      </c>
      <c r="O64" s="29">
        <v>5.9259259259259262E-2</v>
      </c>
      <c r="P64" s="30" t="s">
        <v>80</v>
      </c>
      <c r="Q64" s="31">
        <v>12</v>
      </c>
      <c r="R64" s="31">
        <v>81</v>
      </c>
      <c r="S64" s="31">
        <v>69</v>
      </c>
      <c r="T64" s="31">
        <v>9</v>
      </c>
      <c r="U64" s="31">
        <v>3</v>
      </c>
    </row>
    <row r="65" spans="1:21" ht="30" customHeight="1" x14ac:dyDescent="0.3">
      <c r="A65" s="49"/>
      <c r="B65" s="26" t="s">
        <v>120</v>
      </c>
      <c r="C65" s="26"/>
      <c r="D65" s="27" t="s">
        <v>74</v>
      </c>
      <c r="E65" s="33" t="s">
        <v>119</v>
      </c>
      <c r="F65" s="33">
        <v>0</v>
      </c>
      <c r="G65" s="33">
        <v>3</v>
      </c>
      <c r="H65" s="27">
        <v>1</v>
      </c>
      <c r="I65" s="27" t="s">
        <v>71</v>
      </c>
      <c r="J65" s="48">
        <v>0</v>
      </c>
      <c r="K65" s="29">
        <v>0</v>
      </c>
      <c r="L65" s="30" t="s">
        <v>80</v>
      </c>
      <c r="M65" s="29">
        <v>0</v>
      </c>
      <c r="N65" s="30" t="s">
        <v>80</v>
      </c>
      <c r="O65" s="29">
        <v>0</v>
      </c>
      <c r="P65" s="30" t="s">
        <v>80</v>
      </c>
      <c r="Q65" s="31">
        <v>0</v>
      </c>
      <c r="R65" s="31">
        <v>5</v>
      </c>
      <c r="S65" s="31">
        <v>5</v>
      </c>
      <c r="T65" s="31">
        <v>0</v>
      </c>
      <c r="U65" s="31">
        <v>0</v>
      </c>
    </row>
    <row r="66" spans="1:21" ht="30" customHeight="1" x14ac:dyDescent="0.3">
      <c r="A66" s="49"/>
      <c r="B66" s="26" t="s">
        <v>120</v>
      </c>
      <c r="C66" s="26"/>
      <c r="D66" s="27" t="s">
        <v>76</v>
      </c>
      <c r="E66" s="33" t="s">
        <v>119</v>
      </c>
      <c r="F66" s="33">
        <v>0</v>
      </c>
      <c r="G66" s="33">
        <v>3</v>
      </c>
      <c r="H66" s="27">
        <v>1</v>
      </c>
      <c r="I66" s="27" t="s">
        <v>71</v>
      </c>
      <c r="J66" s="48">
        <v>0</v>
      </c>
      <c r="K66" s="29">
        <v>0</v>
      </c>
      <c r="L66" s="30" t="s">
        <v>80</v>
      </c>
      <c r="M66" s="29">
        <v>0</v>
      </c>
      <c r="N66" s="30" t="s">
        <v>80</v>
      </c>
      <c r="O66" s="29">
        <v>0</v>
      </c>
      <c r="P66" s="30" t="s">
        <v>80</v>
      </c>
      <c r="Q66" s="31">
        <v>0</v>
      </c>
      <c r="R66" s="31">
        <v>5</v>
      </c>
      <c r="S66" s="31">
        <v>5</v>
      </c>
      <c r="T66" s="31">
        <v>0</v>
      </c>
      <c r="U66" s="31">
        <v>0</v>
      </c>
    </row>
    <row r="67" spans="1:21" ht="30" customHeight="1" x14ac:dyDescent="0.3">
      <c r="A67" s="49"/>
      <c r="B67" s="26" t="s">
        <v>120</v>
      </c>
      <c r="C67" s="26"/>
      <c r="D67" s="27" t="s">
        <v>78</v>
      </c>
      <c r="E67" s="33" t="s">
        <v>119</v>
      </c>
      <c r="F67" s="33">
        <v>0</v>
      </c>
      <c r="G67" s="33">
        <v>3</v>
      </c>
      <c r="H67" s="27">
        <v>1</v>
      </c>
      <c r="I67" s="27" t="s">
        <v>71</v>
      </c>
      <c r="J67" s="48">
        <v>0</v>
      </c>
      <c r="K67" s="29">
        <v>0</v>
      </c>
      <c r="L67" s="30" t="s">
        <v>80</v>
      </c>
      <c r="M67" s="29">
        <v>0.4</v>
      </c>
      <c r="N67" s="30" t="s">
        <v>85</v>
      </c>
      <c r="O67" s="29">
        <v>0</v>
      </c>
      <c r="P67" s="30" t="s">
        <v>80</v>
      </c>
      <c r="Q67" s="31">
        <v>2</v>
      </c>
      <c r="R67" s="31">
        <v>5</v>
      </c>
      <c r="S67" s="31">
        <v>3</v>
      </c>
      <c r="T67" s="31">
        <v>2</v>
      </c>
      <c r="U67" s="31">
        <v>0</v>
      </c>
    </row>
    <row r="68" spans="1:21" ht="30" customHeight="1" x14ac:dyDescent="0.3">
      <c r="A68" s="49"/>
      <c r="B68" s="26" t="s">
        <v>121</v>
      </c>
      <c r="C68" s="26"/>
      <c r="D68" s="27" t="s">
        <v>69</v>
      </c>
      <c r="E68" s="33" t="s">
        <v>119</v>
      </c>
      <c r="F68" s="33">
        <v>164</v>
      </c>
      <c r="G68" s="33">
        <v>256</v>
      </c>
      <c r="H68" s="27">
        <v>42</v>
      </c>
      <c r="I68" s="27" t="s">
        <v>71</v>
      </c>
      <c r="J68" s="48">
        <v>18</v>
      </c>
      <c r="K68" s="29">
        <v>0.42857142857142855</v>
      </c>
      <c r="L68" s="30" t="s">
        <v>75</v>
      </c>
      <c r="M68" s="29">
        <v>0.36715481171548114</v>
      </c>
      <c r="N68" s="30" t="s">
        <v>85</v>
      </c>
      <c r="O68" s="29">
        <v>0.15735206216377762</v>
      </c>
      <c r="P68" s="30" t="s">
        <v>80</v>
      </c>
      <c r="Q68" s="31">
        <v>351</v>
      </c>
      <c r="R68" s="31">
        <v>956</v>
      </c>
      <c r="S68" s="31">
        <v>605</v>
      </c>
      <c r="T68" s="31">
        <v>115</v>
      </c>
      <c r="U68" s="31">
        <v>236</v>
      </c>
    </row>
    <row r="69" spans="1:21" ht="30" customHeight="1" x14ac:dyDescent="0.3">
      <c r="A69" s="49"/>
      <c r="B69" s="26" t="s">
        <v>121</v>
      </c>
      <c r="C69" s="26"/>
      <c r="D69" s="27" t="s">
        <v>74</v>
      </c>
      <c r="E69" s="33" t="s">
        <v>119</v>
      </c>
      <c r="F69" s="33">
        <v>0</v>
      </c>
      <c r="G69" s="33">
        <v>3</v>
      </c>
      <c r="H69" s="27">
        <v>1</v>
      </c>
      <c r="I69" s="27" t="s">
        <v>71</v>
      </c>
      <c r="J69" s="48">
        <v>0</v>
      </c>
      <c r="K69" s="29">
        <v>0</v>
      </c>
      <c r="L69" s="30" t="s">
        <v>80</v>
      </c>
      <c r="M69" s="29">
        <v>0</v>
      </c>
      <c r="N69" s="30" t="s">
        <v>80</v>
      </c>
      <c r="O69" s="29">
        <v>0</v>
      </c>
      <c r="P69" s="30" t="s">
        <v>80</v>
      </c>
      <c r="Q69" s="31">
        <v>0</v>
      </c>
      <c r="R69" s="31">
        <v>28</v>
      </c>
      <c r="S69" s="31">
        <v>28</v>
      </c>
      <c r="T69" s="31">
        <v>0</v>
      </c>
      <c r="U69" s="31">
        <v>0</v>
      </c>
    </row>
    <row r="70" spans="1:21" ht="30" customHeight="1" x14ac:dyDescent="0.3">
      <c r="A70" s="49"/>
      <c r="B70" s="26" t="s">
        <v>121</v>
      </c>
      <c r="C70" s="26"/>
      <c r="D70" s="27" t="s">
        <v>76</v>
      </c>
      <c r="E70" s="33" t="s">
        <v>119</v>
      </c>
      <c r="F70" s="33">
        <v>0</v>
      </c>
      <c r="G70" s="33">
        <v>3</v>
      </c>
      <c r="H70" s="27">
        <v>1</v>
      </c>
      <c r="I70" s="27" t="s">
        <v>71</v>
      </c>
      <c r="J70" s="48">
        <v>0</v>
      </c>
      <c r="K70" s="29">
        <v>0</v>
      </c>
      <c r="L70" s="30" t="s">
        <v>80</v>
      </c>
      <c r="M70" s="29">
        <v>0</v>
      </c>
      <c r="N70" s="30" t="s">
        <v>80</v>
      </c>
      <c r="O70" s="29">
        <v>0</v>
      </c>
      <c r="P70" s="30" t="s">
        <v>80</v>
      </c>
      <c r="Q70" s="31">
        <v>0</v>
      </c>
      <c r="R70" s="31">
        <v>28</v>
      </c>
      <c r="S70" s="31">
        <v>28</v>
      </c>
      <c r="T70" s="31">
        <v>0</v>
      </c>
      <c r="U70" s="31">
        <v>0</v>
      </c>
    </row>
    <row r="71" spans="1:21" ht="30" customHeight="1" x14ac:dyDescent="0.3">
      <c r="A71" s="49"/>
      <c r="B71" s="26" t="s">
        <v>121</v>
      </c>
      <c r="C71" s="26"/>
      <c r="D71" s="27" t="s">
        <v>78</v>
      </c>
      <c r="E71" s="33" t="s">
        <v>119</v>
      </c>
      <c r="F71" s="33">
        <v>0</v>
      </c>
      <c r="G71" s="33">
        <v>3</v>
      </c>
      <c r="H71" s="27">
        <v>1</v>
      </c>
      <c r="I71" s="27" t="s">
        <v>71</v>
      </c>
      <c r="J71" s="48">
        <v>0</v>
      </c>
      <c r="K71" s="29">
        <v>0</v>
      </c>
      <c r="L71" s="30" t="s">
        <v>80</v>
      </c>
      <c r="M71" s="29">
        <v>0</v>
      </c>
      <c r="N71" s="30" t="s">
        <v>80</v>
      </c>
      <c r="O71" s="29">
        <v>0</v>
      </c>
      <c r="P71" s="30" t="s">
        <v>80</v>
      </c>
      <c r="Q71" s="31">
        <v>0</v>
      </c>
      <c r="R71" s="31">
        <v>28</v>
      </c>
      <c r="S71" s="31">
        <v>28</v>
      </c>
      <c r="T71" s="31">
        <v>0</v>
      </c>
      <c r="U71" s="31">
        <v>0</v>
      </c>
    </row>
    <row r="72" spans="1:21" ht="30" customHeight="1" x14ac:dyDescent="0.3">
      <c r="A72" s="49"/>
      <c r="B72" s="26" t="s">
        <v>122</v>
      </c>
      <c r="C72" s="26"/>
      <c r="D72" s="27" t="s">
        <v>69</v>
      </c>
      <c r="E72" s="33" t="s">
        <v>119</v>
      </c>
      <c r="F72" s="33">
        <v>25</v>
      </c>
      <c r="G72" s="33">
        <v>59</v>
      </c>
      <c r="H72" s="27">
        <v>14</v>
      </c>
      <c r="I72" s="27" t="s">
        <v>71</v>
      </c>
      <c r="J72" s="48">
        <v>5</v>
      </c>
      <c r="K72" s="29">
        <v>0.35714285714285715</v>
      </c>
      <c r="L72" s="30" t="s">
        <v>85</v>
      </c>
      <c r="M72" s="29">
        <v>0.32251082251082253</v>
      </c>
      <c r="N72" s="30" t="s">
        <v>85</v>
      </c>
      <c r="O72" s="29">
        <v>0.11518243661100805</v>
      </c>
      <c r="P72" s="30" t="s">
        <v>80</v>
      </c>
      <c r="Q72" s="31">
        <v>149</v>
      </c>
      <c r="R72" s="31">
        <v>462</v>
      </c>
      <c r="S72" s="31">
        <v>313</v>
      </c>
      <c r="T72" s="31">
        <v>53</v>
      </c>
      <c r="U72" s="31">
        <v>96</v>
      </c>
    </row>
    <row r="73" spans="1:21" ht="30" customHeight="1" x14ac:dyDescent="0.3">
      <c r="A73" s="49"/>
      <c r="B73" s="26" t="s">
        <v>123</v>
      </c>
      <c r="C73" s="26"/>
      <c r="D73" s="27" t="s">
        <v>69</v>
      </c>
      <c r="E73" s="33" t="s">
        <v>119</v>
      </c>
      <c r="F73" s="33">
        <v>5</v>
      </c>
      <c r="G73" s="33">
        <v>20</v>
      </c>
      <c r="H73" s="27">
        <v>5</v>
      </c>
      <c r="I73" s="27" t="s">
        <v>71</v>
      </c>
      <c r="J73" s="48">
        <v>5</v>
      </c>
      <c r="K73" s="29">
        <v>1</v>
      </c>
      <c r="L73" s="30" t="s">
        <v>72</v>
      </c>
      <c r="M73" s="29">
        <v>0.58823529411764708</v>
      </c>
      <c r="N73" s="30" t="s">
        <v>75</v>
      </c>
      <c r="O73" s="29">
        <v>0.58823529411764708</v>
      </c>
      <c r="P73" s="30" t="s">
        <v>75</v>
      </c>
      <c r="Q73" s="31">
        <v>190</v>
      </c>
      <c r="R73" s="31">
        <v>323</v>
      </c>
      <c r="S73" s="31">
        <v>133</v>
      </c>
      <c r="T73" s="31">
        <v>91</v>
      </c>
      <c r="U73" s="31">
        <v>99</v>
      </c>
    </row>
    <row r="74" spans="1:21" ht="30" customHeight="1" x14ac:dyDescent="0.3">
      <c r="A74" s="49"/>
      <c r="B74" s="26" t="s">
        <v>124</v>
      </c>
      <c r="C74" s="26"/>
      <c r="D74" s="27" t="s">
        <v>69</v>
      </c>
      <c r="E74" s="33" t="s">
        <v>119</v>
      </c>
      <c r="F74" s="33">
        <v>3</v>
      </c>
      <c r="G74" s="33">
        <v>16</v>
      </c>
      <c r="H74" s="27">
        <v>3</v>
      </c>
      <c r="I74" s="27" t="s">
        <v>71</v>
      </c>
      <c r="J74" s="48">
        <v>3</v>
      </c>
      <c r="K74" s="29">
        <v>1</v>
      </c>
      <c r="L74" s="30" t="s">
        <v>72</v>
      </c>
      <c r="M74" s="29">
        <v>0.79710144927536231</v>
      </c>
      <c r="N74" s="30" t="s">
        <v>77</v>
      </c>
      <c r="O74" s="29">
        <v>0.79710144927536231</v>
      </c>
      <c r="P74" s="30" t="s">
        <v>77</v>
      </c>
      <c r="Q74" s="31">
        <v>55</v>
      </c>
      <c r="R74" s="31">
        <v>69</v>
      </c>
      <c r="S74" s="31">
        <v>14</v>
      </c>
      <c r="T74" s="31">
        <v>48</v>
      </c>
      <c r="U74" s="31">
        <v>7</v>
      </c>
    </row>
    <row r="75" spans="1:21" ht="30" customHeight="1" x14ac:dyDescent="0.3">
      <c r="A75" s="49"/>
      <c r="B75" s="26" t="s">
        <v>125</v>
      </c>
      <c r="C75" s="26"/>
      <c r="D75" s="27" t="s">
        <v>69</v>
      </c>
      <c r="E75" s="33" t="s">
        <v>119</v>
      </c>
      <c r="F75" s="33">
        <v>137</v>
      </c>
      <c r="G75" s="33">
        <v>167</v>
      </c>
      <c r="H75" s="27">
        <v>10</v>
      </c>
      <c r="I75" s="27" t="s">
        <v>71</v>
      </c>
      <c r="J75" s="48">
        <v>14</v>
      </c>
      <c r="K75" s="29">
        <v>1.4</v>
      </c>
      <c r="L75" s="30" t="s">
        <v>72</v>
      </c>
      <c r="M75" s="29">
        <v>0.5990675990675991</v>
      </c>
      <c r="N75" s="30" t="s">
        <v>75</v>
      </c>
      <c r="O75" s="29">
        <v>0.83869463869463867</v>
      </c>
      <c r="P75" s="30" t="s">
        <v>72</v>
      </c>
      <c r="Q75" s="31">
        <v>257</v>
      </c>
      <c r="R75" s="31">
        <v>429</v>
      </c>
      <c r="S75" s="31">
        <v>172</v>
      </c>
      <c r="T75" s="31">
        <v>2</v>
      </c>
      <c r="U75" s="31">
        <v>255</v>
      </c>
    </row>
    <row r="76" spans="1:21" ht="14.4" customHeight="1" x14ac:dyDescent="0.3">
      <c r="A76" s="49"/>
      <c r="B76" s="26" t="s">
        <v>125</v>
      </c>
      <c r="C76" s="26"/>
      <c r="D76" s="27" t="s">
        <v>74</v>
      </c>
      <c r="E76" s="33" t="s">
        <v>119</v>
      </c>
      <c r="F76" s="33">
        <v>0</v>
      </c>
      <c r="G76" s="33">
        <v>3</v>
      </c>
      <c r="H76" s="27">
        <v>1</v>
      </c>
      <c r="I76" s="27" t="s">
        <v>71</v>
      </c>
      <c r="J76" s="48">
        <v>0</v>
      </c>
      <c r="K76" s="29">
        <v>0</v>
      </c>
      <c r="L76" s="30" t="s">
        <v>80</v>
      </c>
      <c r="M76" s="29">
        <v>0.41666666666666669</v>
      </c>
      <c r="N76" s="30" t="s">
        <v>75</v>
      </c>
      <c r="O76" s="29">
        <v>0</v>
      </c>
      <c r="P76" s="30" t="s">
        <v>80</v>
      </c>
      <c r="Q76" s="31">
        <v>15</v>
      </c>
      <c r="R76" s="31">
        <v>36</v>
      </c>
      <c r="S76" s="31">
        <v>21</v>
      </c>
      <c r="T76" s="31">
        <v>4</v>
      </c>
      <c r="U76" s="31">
        <v>11</v>
      </c>
    </row>
    <row r="77" spans="1:21" ht="14.4" customHeight="1" x14ac:dyDescent="0.3">
      <c r="A77" s="49"/>
      <c r="B77" s="26" t="s">
        <v>125</v>
      </c>
      <c r="C77" s="26"/>
      <c r="D77" s="27" t="s">
        <v>76</v>
      </c>
      <c r="E77" s="33" t="s">
        <v>119</v>
      </c>
      <c r="F77" s="33">
        <v>0</v>
      </c>
      <c r="G77" s="33">
        <v>3</v>
      </c>
      <c r="H77" s="27">
        <v>1</v>
      </c>
      <c r="I77" s="27" t="s">
        <v>71</v>
      </c>
      <c r="J77" s="48">
        <v>0</v>
      </c>
      <c r="K77" s="29">
        <v>0</v>
      </c>
      <c r="L77" s="30" t="s">
        <v>80</v>
      </c>
      <c r="M77" s="29">
        <v>0.52777777777777779</v>
      </c>
      <c r="N77" s="30" t="s">
        <v>75</v>
      </c>
      <c r="O77" s="29">
        <v>0</v>
      </c>
      <c r="P77" s="30" t="s">
        <v>80</v>
      </c>
      <c r="Q77" s="31">
        <v>19</v>
      </c>
      <c r="R77" s="31">
        <v>36</v>
      </c>
      <c r="S77" s="31">
        <v>17</v>
      </c>
      <c r="T77" s="31">
        <v>6</v>
      </c>
      <c r="U77" s="31">
        <v>13</v>
      </c>
    </row>
    <row r="78" spans="1:21" ht="14.4" customHeight="1" x14ac:dyDescent="0.3">
      <c r="A78" s="49"/>
      <c r="B78" s="26" t="s">
        <v>125</v>
      </c>
      <c r="C78" s="26"/>
      <c r="D78" s="27" t="s">
        <v>126</v>
      </c>
      <c r="E78" s="33" t="s">
        <v>119</v>
      </c>
      <c r="F78" s="33">
        <v>0</v>
      </c>
      <c r="G78" s="33">
        <v>3</v>
      </c>
      <c r="H78" s="27">
        <v>1</v>
      </c>
      <c r="I78" s="27" t="s">
        <v>71</v>
      </c>
      <c r="J78" s="48">
        <v>1</v>
      </c>
      <c r="K78" s="29">
        <v>1</v>
      </c>
      <c r="L78" s="30" t="s">
        <v>72</v>
      </c>
      <c r="M78" s="29">
        <v>0.25</v>
      </c>
      <c r="N78" s="30" t="s">
        <v>85</v>
      </c>
      <c r="O78" s="29">
        <v>0.25</v>
      </c>
      <c r="P78" s="30" t="s">
        <v>85</v>
      </c>
      <c r="Q78" s="31">
        <v>9</v>
      </c>
      <c r="R78" s="31">
        <v>36</v>
      </c>
      <c r="S78" s="31">
        <v>27</v>
      </c>
      <c r="T78" s="31">
        <v>0</v>
      </c>
      <c r="U78" s="31">
        <v>9</v>
      </c>
    </row>
    <row r="79" spans="1:21" ht="31.2" customHeight="1" x14ac:dyDescent="0.3">
      <c r="A79" s="49"/>
      <c r="B79" s="26" t="s">
        <v>127</v>
      </c>
      <c r="C79" s="26"/>
      <c r="D79" s="27" t="s">
        <v>82</v>
      </c>
      <c r="E79" s="33" t="s">
        <v>128</v>
      </c>
      <c r="F79" s="33">
        <v>0</v>
      </c>
      <c r="G79" s="33">
        <v>3</v>
      </c>
      <c r="H79" s="27">
        <v>1</v>
      </c>
      <c r="I79" s="27" t="s">
        <v>71</v>
      </c>
      <c r="J79" s="48">
        <v>0.7</v>
      </c>
      <c r="K79" s="29">
        <v>0.7</v>
      </c>
      <c r="L79" s="30" t="s">
        <v>77</v>
      </c>
      <c r="M79" s="29">
        <v>0.50666666666666671</v>
      </c>
      <c r="N79" s="30" t="s">
        <v>75</v>
      </c>
      <c r="O79" s="29">
        <v>0.35466666666666669</v>
      </c>
      <c r="P79" s="30" t="s">
        <v>85</v>
      </c>
      <c r="Q79" s="31">
        <v>152</v>
      </c>
      <c r="R79" s="31">
        <v>300</v>
      </c>
      <c r="S79" s="31">
        <v>148</v>
      </c>
      <c r="T79" s="31">
        <v>53</v>
      </c>
      <c r="U79" s="31">
        <v>99</v>
      </c>
    </row>
    <row r="80" spans="1:21" ht="27" customHeight="1" thickBot="1" x14ac:dyDescent="0.35">
      <c r="A80" s="49"/>
      <c r="B80" s="36" t="s">
        <v>35</v>
      </c>
      <c r="C80" s="36"/>
      <c r="D80" s="37"/>
      <c r="E80" s="37"/>
      <c r="F80" s="37"/>
      <c r="G80" s="37"/>
      <c r="H80" s="37"/>
      <c r="I80" s="37"/>
      <c r="J80" s="37"/>
      <c r="K80" s="38">
        <f>AVERAGE(K60:K79)</f>
        <v>0.45420995670995667</v>
      </c>
      <c r="L80" s="30" t="str">
        <f t="shared" ref="L68:L131" si="11">IF(K80&lt;=20%,"MUY BAJO",IF(AND(K80&gt;20%,K80&lt;=40%),"BAJO",IF(AND(K80&gt;40%,K80&lt;=60%),"MEDIO",IF(AND(K80&gt;60%,K80&lt;=80%),"ALTO","MUY ALTO"))))</f>
        <v>MEDIO</v>
      </c>
      <c r="M80" s="38">
        <f>AVERAGE(M60:M79)</f>
        <v>0.31179052194768453</v>
      </c>
      <c r="N80" s="30" t="str">
        <f t="shared" ref="N68:N131" si="12">IF(M80&lt;=20%,"MUY BAJO",IF(AND(M80&gt;20%,M80&lt;=40%),"BAJO",IF(AND(M80&gt;40%,M80&lt;=60%),"MEDIO",IF(AND(M80&gt;60%,M80&lt;=80%),"ALTO","MUY ALTO"))))</f>
        <v>BAJO</v>
      </c>
      <c r="O80" s="38">
        <f>AVERAGE(O60:O79)</f>
        <v>0.20016125017081468</v>
      </c>
      <c r="P80" s="30" t="str">
        <f t="shared" ref="P68:P131" si="13">IF(O80&lt;=20%,"MUY BAJO",IF(AND(O80&gt;20%,O80&lt;=40%),"BAJO",IF(AND(O80&gt;40%,O80&lt;=60%),"MEDIO",IF(AND(O80&gt;60%,O80&lt;=80%),"ALTO","MUY ALTO"))))</f>
        <v>BAJO</v>
      </c>
      <c r="Q80" s="39">
        <f>SUM(Q60:Q79)</f>
        <v>1299</v>
      </c>
      <c r="R80" s="39">
        <f t="shared" ref="R80:U80" si="14">SUM(R60:R79)</f>
        <v>3099</v>
      </c>
      <c r="S80" s="39">
        <f t="shared" si="14"/>
        <v>1800</v>
      </c>
      <c r="T80" s="39">
        <f t="shared" si="14"/>
        <v>414</v>
      </c>
      <c r="U80" s="39">
        <f t="shared" si="14"/>
        <v>885</v>
      </c>
    </row>
    <row r="81" spans="1:21" ht="43.2" x14ac:dyDescent="0.3">
      <c r="A81" s="49"/>
      <c r="B81" s="26" t="s">
        <v>129</v>
      </c>
      <c r="C81" s="26"/>
      <c r="D81" s="27" t="s">
        <v>69</v>
      </c>
      <c r="E81" s="33" t="s">
        <v>130</v>
      </c>
      <c r="F81" s="33">
        <v>55</v>
      </c>
      <c r="G81" s="33">
        <v>130</v>
      </c>
      <c r="H81" s="27">
        <v>20</v>
      </c>
      <c r="I81" s="27" t="s">
        <v>71</v>
      </c>
      <c r="J81" s="48">
        <v>14</v>
      </c>
      <c r="K81" s="29">
        <v>0.7</v>
      </c>
      <c r="L81" s="30" t="s">
        <v>77</v>
      </c>
      <c r="M81" s="29">
        <v>0.82</v>
      </c>
      <c r="N81" s="30" t="s">
        <v>72</v>
      </c>
      <c r="O81" s="29">
        <v>0.57399999999999995</v>
      </c>
      <c r="P81" s="30" t="s">
        <v>75</v>
      </c>
      <c r="Q81" s="31">
        <v>123</v>
      </c>
      <c r="R81" s="31">
        <v>150</v>
      </c>
      <c r="S81" s="31">
        <v>27</v>
      </c>
      <c r="T81" s="31">
        <v>41</v>
      </c>
      <c r="U81" s="31">
        <v>82</v>
      </c>
    </row>
    <row r="82" spans="1:21" ht="43.2" x14ac:dyDescent="0.3">
      <c r="A82" s="49"/>
      <c r="B82" s="26" t="s">
        <v>129</v>
      </c>
      <c r="C82" s="26"/>
      <c r="D82" s="27" t="s">
        <v>74</v>
      </c>
      <c r="E82" s="33" t="s">
        <v>130</v>
      </c>
      <c r="F82" s="33">
        <v>0</v>
      </c>
      <c r="G82" s="33">
        <v>1</v>
      </c>
      <c r="H82" s="27">
        <v>0</v>
      </c>
      <c r="I82" s="27" t="s">
        <v>71</v>
      </c>
      <c r="J82" s="48">
        <v>1</v>
      </c>
      <c r="K82" s="29">
        <v>0</v>
      </c>
      <c r="L82" s="30" t="s">
        <v>80</v>
      </c>
      <c r="M82" s="29"/>
      <c r="N82" s="30" t="s">
        <v>80</v>
      </c>
      <c r="O82" s="29">
        <v>0</v>
      </c>
      <c r="P82" s="30" t="s">
        <v>80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</row>
    <row r="83" spans="1:21" ht="43.2" x14ac:dyDescent="0.3">
      <c r="A83" s="49"/>
      <c r="B83" s="26" t="s">
        <v>129</v>
      </c>
      <c r="C83" s="26"/>
      <c r="D83" s="27" t="s">
        <v>76</v>
      </c>
      <c r="E83" s="33" t="s">
        <v>130</v>
      </c>
      <c r="F83" s="33">
        <v>0</v>
      </c>
      <c r="G83" s="33">
        <v>1</v>
      </c>
      <c r="H83" s="27">
        <v>0</v>
      </c>
      <c r="I83" s="27" t="s">
        <v>71</v>
      </c>
      <c r="J83" s="48">
        <v>1</v>
      </c>
      <c r="K83" s="29">
        <v>0</v>
      </c>
      <c r="L83" s="30" t="s">
        <v>80</v>
      </c>
      <c r="M83" s="29"/>
      <c r="N83" s="30" t="s">
        <v>80</v>
      </c>
      <c r="O83" s="29">
        <v>0</v>
      </c>
      <c r="P83" s="30" t="s">
        <v>80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</row>
    <row r="84" spans="1:21" ht="43.2" x14ac:dyDescent="0.3">
      <c r="A84" s="49"/>
      <c r="B84" s="26" t="s">
        <v>129</v>
      </c>
      <c r="C84" s="26"/>
      <c r="D84" s="27" t="s">
        <v>126</v>
      </c>
      <c r="E84" s="33" t="s">
        <v>130</v>
      </c>
      <c r="F84" s="33">
        <v>0</v>
      </c>
      <c r="G84" s="33">
        <v>1</v>
      </c>
      <c r="H84" s="27">
        <v>1</v>
      </c>
      <c r="I84" s="27" t="s">
        <v>71</v>
      </c>
      <c r="J84" s="48">
        <v>8</v>
      </c>
      <c r="K84" s="29">
        <v>8</v>
      </c>
      <c r="L84" s="30" t="s">
        <v>72</v>
      </c>
      <c r="M84" s="29">
        <v>0.9</v>
      </c>
      <c r="N84" s="30" t="s">
        <v>72</v>
      </c>
      <c r="O84" s="29">
        <v>7.2</v>
      </c>
      <c r="P84" s="30" t="s">
        <v>72</v>
      </c>
      <c r="Q84" s="31">
        <v>9</v>
      </c>
      <c r="R84" s="31">
        <v>10</v>
      </c>
      <c r="S84" s="31">
        <v>1</v>
      </c>
      <c r="T84" s="31">
        <v>9</v>
      </c>
      <c r="U84" s="31">
        <v>0</v>
      </c>
    </row>
    <row r="85" spans="1:21" ht="57.6" x14ac:dyDescent="0.3">
      <c r="A85" s="49"/>
      <c r="B85" s="26" t="s">
        <v>131</v>
      </c>
      <c r="C85" s="26"/>
      <c r="D85" s="27" t="s">
        <v>69</v>
      </c>
      <c r="E85" s="33" t="s">
        <v>132</v>
      </c>
      <c r="F85" s="33">
        <v>120</v>
      </c>
      <c r="G85" s="33">
        <v>255</v>
      </c>
      <c r="H85" s="27">
        <v>40</v>
      </c>
      <c r="I85" s="27" t="s">
        <v>71</v>
      </c>
      <c r="J85" s="48">
        <v>66</v>
      </c>
      <c r="K85" s="29">
        <v>1.65</v>
      </c>
      <c r="L85" s="30" t="s">
        <v>72</v>
      </c>
      <c r="M85" s="29">
        <v>0.44666666666666666</v>
      </c>
      <c r="N85" s="30" t="s">
        <v>75</v>
      </c>
      <c r="O85" s="29">
        <v>0.73699999999999999</v>
      </c>
      <c r="P85" s="30" t="s">
        <v>77</v>
      </c>
      <c r="Q85" s="31">
        <v>67</v>
      </c>
      <c r="R85" s="31">
        <v>150</v>
      </c>
      <c r="S85" s="31">
        <v>83</v>
      </c>
      <c r="T85" s="31">
        <v>24</v>
      </c>
      <c r="U85" s="31">
        <v>43</v>
      </c>
    </row>
    <row r="86" spans="1:21" ht="57.6" x14ac:dyDescent="0.3">
      <c r="A86" s="49"/>
      <c r="B86" s="26" t="s">
        <v>131</v>
      </c>
      <c r="C86" s="26"/>
      <c r="D86" s="27" t="s">
        <v>74</v>
      </c>
      <c r="E86" s="33" t="s">
        <v>132</v>
      </c>
      <c r="F86" s="33">
        <v>0</v>
      </c>
      <c r="G86" s="33">
        <v>12</v>
      </c>
      <c r="H86" s="27">
        <v>4</v>
      </c>
      <c r="I86" s="27" t="s">
        <v>71</v>
      </c>
      <c r="J86" s="48">
        <v>0</v>
      </c>
      <c r="K86" s="29">
        <v>0</v>
      </c>
      <c r="L86" s="30" t="s">
        <v>80</v>
      </c>
      <c r="M86" s="29">
        <v>0.4</v>
      </c>
      <c r="N86" s="30" t="s">
        <v>85</v>
      </c>
      <c r="O86" s="29">
        <v>0</v>
      </c>
      <c r="P86" s="30" t="s">
        <v>80</v>
      </c>
      <c r="Q86" s="31">
        <v>2</v>
      </c>
      <c r="R86" s="31">
        <v>5</v>
      </c>
      <c r="S86" s="31">
        <v>3</v>
      </c>
      <c r="T86" s="31">
        <v>1</v>
      </c>
      <c r="U86" s="31">
        <v>1</v>
      </c>
    </row>
    <row r="87" spans="1:21" ht="57.6" x14ac:dyDescent="0.3">
      <c r="A87" s="49"/>
      <c r="B87" s="26" t="s">
        <v>131</v>
      </c>
      <c r="C87" s="26"/>
      <c r="D87" s="27" t="s">
        <v>76</v>
      </c>
      <c r="E87" s="33" t="s">
        <v>132</v>
      </c>
      <c r="F87" s="33">
        <v>0</v>
      </c>
      <c r="G87" s="33">
        <v>12</v>
      </c>
      <c r="H87" s="27">
        <v>4</v>
      </c>
      <c r="I87" s="27" t="s">
        <v>71</v>
      </c>
      <c r="J87" s="48">
        <v>0</v>
      </c>
      <c r="K87" s="29">
        <v>0</v>
      </c>
      <c r="L87" s="30" t="s">
        <v>80</v>
      </c>
      <c r="M87" s="29">
        <v>0.2</v>
      </c>
      <c r="N87" s="30" t="s">
        <v>80</v>
      </c>
      <c r="O87" s="29">
        <v>0</v>
      </c>
      <c r="P87" s="30" t="s">
        <v>80</v>
      </c>
      <c r="Q87" s="31">
        <v>1</v>
      </c>
      <c r="R87" s="31">
        <v>5</v>
      </c>
      <c r="S87" s="31">
        <v>4</v>
      </c>
      <c r="T87" s="31">
        <v>1</v>
      </c>
      <c r="U87" s="31">
        <v>0</v>
      </c>
    </row>
    <row r="88" spans="1:21" ht="57.6" x14ac:dyDescent="0.3">
      <c r="A88" s="49"/>
      <c r="B88" s="26" t="s">
        <v>131</v>
      </c>
      <c r="C88" s="26"/>
      <c r="D88" s="27" t="s">
        <v>126</v>
      </c>
      <c r="E88" s="33" t="s">
        <v>132</v>
      </c>
      <c r="F88" s="33">
        <v>0</v>
      </c>
      <c r="G88" s="33">
        <v>15</v>
      </c>
      <c r="H88" s="27">
        <v>5</v>
      </c>
      <c r="I88" s="27" t="s">
        <v>71</v>
      </c>
      <c r="J88" s="48">
        <v>0</v>
      </c>
      <c r="K88" s="29">
        <v>0</v>
      </c>
      <c r="L88" s="30" t="s">
        <v>80</v>
      </c>
      <c r="M88" s="29">
        <v>0.14285714285714285</v>
      </c>
      <c r="N88" s="30" t="s">
        <v>80</v>
      </c>
      <c r="O88" s="29">
        <v>0</v>
      </c>
      <c r="P88" s="30" t="s">
        <v>80</v>
      </c>
      <c r="Q88" s="31">
        <v>1</v>
      </c>
      <c r="R88" s="31">
        <v>7</v>
      </c>
      <c r="S88" s="31">
        <v>6</v>
      </c>
      <c r="T88" s="31">
        <v>0</v>
      </c>
      <c r="U88" s="31">
        <v>1</v>
      </c>
    </row>
    <row r="89" spans="1:21" x14ac:dyDescent="0.3">
      <c r="A89" s="49"/>
      <c r="B89" s="26" t="s">
        <v>133</v>
      </c>
      <c r="C89" s="26"/>
      <c r="D89" s="27" t="s">
        <v>82</v>
      </c>
      <c r="E89" s="33" t="s">
        <v>134</v>
      </c>
      <c r="F89" s="33">
        <v>13</v>
      </c>
      <c r="G89" s="33">
        <v>50</v>
      </c>
      <c r="H89" s="27">
        <v>10</v>
      </c>
      <c r="I89" s="27" t="s">
        <v>71</v>
      </c>
      <c r="J89" s="48">
        <v>8</v>
      </c>
      <c r="K89" s="29">
        <v>0.8</v>
      </c>
      <c r="L89" s="30" t="s">
        <v>77</v>
      </c>
      <c r="M89" s="29">
        <v>0.77500000000000002</v>
      </c>
      <c r="N89" s="30" t="s">
        <v>77</v>
      </c>
      <c r="O89" s="29">
        <v>0.62000000000000011</v>
      </c>
      <c r="P89" s="30" t="s">
        <v>77</v>
      </c>
      <c r="Q89" s="31">
        <v>31</v>
      </c>
      <c r="R89" s="31">
        <v>40</v>
      </c>
      <c r="S89" s="31">
        <v>9</v>
      </c>
      <c r="T89" s="31">
        <v>0</v>
      </c>
      <c r="U89" s="31">
        <v>31</v>
      </c>
    </row>
    <row r="90" spans="1:21" ht="43.2" x14ac:dyDescent="0.3">
      <c r="A90" s="49"/>
      <c r="B90" s="26" t="s">
        <v>135</v>
      </c>
      <c r="C90" s="26"/>
      <c r="D90" s="27" t="s">
        <v>69</v>
      </c>
      <c r="E90" s="33" t="s">
        <v>136</v>
      </c>
      <c r="F90" s="33">
        <v>6</v>
      </c>
      <c r="G90" s="33">
        <v>7</v>
      </c>
      <c r="H90" s="27">
        <v>7</v>
      </c>
      <c r="I90" s="27" t="s">
        <v>99</v>
      </c>
      <c r="J90" s="48">
        <v>6</v>
      </c>
      <c r="K90" s="29">
        <v>0.8571428571428571</v>
      </c>
      <c r="L90" s="30" t="s">
        <v>72</v>
      </c>
      <c r="M90" s="29">
        <v>0.66285714285714281</v>
      </c>
      <c r="N90" s="30" t="s">
        <v>77</v>
      </c>
      <c r="O90" s="29">
        <v>0.56816326530612238</v>
      </c>
      <c r="P90" s="30" t="s">
        <v>75</v>
      </c>
      <c r="Q90" s="31">
        <v>232</v>
      </c>
      <c r="R90" s="31">
        <v>350</v>
      </c>
      <c r="S90" s="31">
        <v>118</v>
      </c>
      <c r="T90" s="31">
        <v>33</v>
      </c>
      <c r="U90" s="31">
        <v>199</v>
      </c>
    </row>
    <row r="91" spans="1:21" ht="43.2" x14ac:dyDescent="0.3">
      <c r="A91" s="49"/>
      <c r="B91" s="26" t="s">
        <v>135</v>
      </c>
      <c r="C91" s="26"/>
      <c r="D91" s="27" t="s">
        <v>69</v>
      </c>
      <c r="E91" s="33" t="s">
        <v>137</v>
      </c>
      <c r="F91" s="33">
        <v>0.2</v>
      </c>
      <c r="G91" s="33">
        <v>1</v>
      </c>
      <c r="H91" s="27">
        <v>0.4</v>
      </c>
      <c r="I91" s="27" t="s">
        <v>99</v>
      </c>
      <c r="J91" s="48">
        <v>0</v>
      </c>
      <c r="K91" s="29">
        <v>0</v>
      </c>
      <c r="L91" s="30" t="s">
        <v>80</v>
      </c>
      <c r="M91" s="29">
        <v>0</v>
      </c>
      <c r="N91" s="30" t="s">
        <v>80</v>
      </c>
      <c r="O91" s="29">
        <v>0</v>
      </c>
      <c r="P91" s="30" t="s">
        <v>80</v>
      </c>
      <c r="Q91" s="31">
        <v>0</v>
      </c>
      <c r="R91" s="31">
        <v>200</v>
      </c>
      <c r="S91" s="31">
        <v>200</v>
      </c>
      <c r="T91" s="31">
        <v>0</v>
      </c>
      <c r="U91" s="31">
        <v>0</v>
      </c>
    </row>
    <row r="92" spans="1:21" ht="28.8" x14ac:dyDescent="0.3">
      <c r="A92" s="49"/>
      <c r="B92" s="26" t="s">
        <v>138</v>
      </c>
      <c r="C92" s="26"/>
      <c r="D92" s="27" t="s">
        <v>69</v>
      </c>
      <c r="E92" s="33" t="s">
        <v>139</v>
      </c>
      <c r="F92" s="33">
        <v>46</v>
      </c>
      <c r="G92" s="33">
        <v>50</v>
      </c>
      <c r="H92" s="27">
        <v>48</v>
      </c>
      <c r="I92" s="27" t="s">
        <v>99</v>
      </c>
      <c r="J92" s="48">
        <v>50</v>
      </c>
      <c r="K92" s="29">
        <v>1.0416666666666667</v>
      </c>
      <c r="L92" s="30" t="s">
        <v>72</v>
      </c>
      <c r="M92" s="29">
        <v>0.73943661971830987</v>
      </c>
      <c r="N92" s="30" t="s">
        <v>77</v>
      </c>
      <c r="O92" s="29">
        <v>0.77024647887323949</v>
      </c>
      <c r="P92" s="30" t="s">
        <v>77</v>
      </c>
      <c r="Q92" s="31">
        <v>210</v>
      </c>
      <c r="R92" s="31">
        <v>284</v>
      </c>
      <c r="S92" s="31">
        <v>74</v>
      </c>
      <c r="T92" s="31">
        <v>110</v>
      </c>
      <c r="U92" s="31">
        <v>100</v>
      </c>
    </row>
    <row r="93" spans="1:21" ht="28.8" x14ac:dyDescent="0.3">
      <c r="A93" s="49"/>
      <c r="B93" s="26" t="s">
        <v>138</v>
      </c>
      <c r="C93" s="26"/>
      <c r="D93" s="27" t="s">
        <v>69</v>
      </c>
      <c r="E93" s="33" t="s">
        <v>140</v>
      </c>
      <c r="F93" s="33">
        <v>76</v>
      </c>
      <c r="G93" s="33">
        <v>80</v>
      </c>
      <c r="H93" s="27">
        <v>78</v>
      </c>
      <c r="I93" s="27" t="s">
        <v>99</v>
      </c>
      <c r="J93" s="48">
        <v>129</v>
      </c>
      <c r="K93" s="29">
        <v>1.6538461538461537</v>
      </c>
      <c r="L93" s="30" t="s">
        <v>72</v>
      </c>
      <c r="M93" s="29">
        <v>8.3333333333333329E-2</v>
      </c>
      <c r="N93" s="30" t="s">
        <v>80</v>
      </c>
      <c r="O93" s="29">
        <v>0.1378205128205128</v>
      </c>
      <c r="P93" s="30" t="s">
        <v>80</v>
      </c>
      <c r="Q93" s="31">
        <v>13</v>
      </c>
      <c r="R93" s="31">
        <v>156</v>
      </c>
      <c r="S93" s="31">
        <v>143</v>
      </c>
      <c r="T93" s="31">
        <v>0</v>
      </c>
      <c r="U93" s="31">
        <v>13</v>
      </c>
    </row>
    <row r="94" spans="1:21" ht="28.8" x14ac:dyDescent="0.3">
      <c r="A94" s="49"/>
      <c r="B94" s="26" t="s">
        <v>138</v>
      </c>
      <c r="C94" s="26"/>
      <c r="D94" s="27" t="s">
        <v>74</v>
      </c>
      <c r="E94" s="33" t="s">
        <v>141</v>
      </c>
      <c r="F94" s="33">
        <v>0</v>
      </c>
      <c r="G94" s="33">
        <v>1</v>
      </c>
      <c r="H94" s="27">
        <v>0</v>
      </c>
      <c r="I94" s="27" t="s">
        <v>99</v>
      </c>
      <c r="J94" s="48">
        <v>0</v>
      </c>
      <c r="K94" s="29">
        <v>0</v>
      </c>
      <c r="L94" s="30" t="s">
        <v>80</v>
      </c>
      <c r="M94" s="29"/>
      <c r="N94" s="30" t="s">
        <v>80</v>
      </c>
      <c r="O94" s="29">
        <v>0</v>
      </c>
      <c r="P94" s="30" t="s">
        <v>80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</row>
    <row r="95" spans="1:21" ht="28.8" x14ac:dyDescent="0.3">
      <c r="A95" s="49"/>
      <c r="B95" s="26" t="s">
        <v>138</v>
      </c>
      <c r="C95" s="26"/>
      <c r="D95" s="27" t="s">
        <v>76</v>
      </c>
      <c r="E95" s="33" t="s">
        <v>141</v>
      </c>
      <c r="F95" s="33">
        <v>0</v>
      </c>
      <c r="G95" s="33">
        <v>1</v>
      </c>
      <c r="H95" s="27">
        <v>0</v>
      </c>
      <c r="I95" s="27" t="s">
        <v>99</v>
      </c>
      <c r="J95" s="48">
        <v>0</v>
      </c>
      <c r="K95" s="29">
        <v>0</v>
      </c>
      <c r="L95" s="30" t="s">
        <v>80</v>
      </c>
      <c r="M95" s="29"/>
      <c r="N95" s="30" t="s">
        <v>80</v>
      </c>
      <c r="O95" s="29">
        <v>0</v>
      </c>
      <c r="P95" s="30" t="s">
        <v>80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</row>
    <row r="96" spans="1:21" ht="28.8" x14ac:dyDescent="0.3">
      <c r="A96" s="49"/>
      <c r="B96" s="26" t="s">
        <v>138</v>
      </c>
      <c r="C96" s="26"/>
      <c r="D96" s="27" t="s">
        <v>126</v>
      </c>
      <c r="E96" s="33" t="s">
        <v>141</v>
      </c>
      <c r="F96" s="33">
        <v>1</v>
      </c>
      <c r="G96" s="33">
        <v>1</v>
      </c>
      <c r="H96" s="27">
        <v>1</v>
      </c>
      <c r="I96" s="27" t="s">
        <v>99</v>
      </c>
      <c r="J96" s="48">
        <v>1</v>
      </c>
      <c r="K96" s="29">
        <v>1</v>
      </c>
      <c r="L96" s="30" t="s">
        <v>72</v>
      </c>
      <c r="M96" s="29">
        <v>0.2</v>
      </c>
      <c r="N96" s="30" t="s">
        <v>80</v>
      </c>
      <c r="O96" s="29">
        <v>0.2</v>
      </c>
      <c r="P96" s="30" t="s">
        <v>80</v>
      </c>
      <c r="Q96" s="31">
        <v>1</v>
      </c>
      <c r="R96" s="31">
        <v>5</v>
      </c>
      <c r="S96" s="31">
        <v>4</v>
      </c>
      <c r="T96" s="31">
        <v>1</v>
      </c>
      <c r="U96" s="31">
        <v>0</v>
      </c>
    </row>
    <row r="97" spans="1:21" ht="28.8" x14ac:dyDescent="0.3">
      <c r="A97" s="49"/>
      <c r="B97" s="26" t="s">
        <v>142</v>
      </c>
      <c r="C97" s="26"/>
      <c r="D97" s="27" t="s">
        <v>82</v>
      </c>
      <c r="E97" s="33" t="s">
        <v>143</v>
      </c>
      <c r="F97" s="33">
        <v>8</v>
      </c>
      <c r="G97" s="33">
        <v>9</v>
      </c>
      <c r="H97" s="27">
        <v>9</v>
      </c>
      <c r="I97" s="27" t="s">
        <v>99</v>
      </c>
      <c r="J97" s="48">
        <v>9</v>
      </c>
      <c r="K97" s="29">
        <v>1</v>
      </c>
      <c r="L97" s="30" t="s">
        <v>72</v>
      </c>
      <c r="M97" s="29">
        <v>0.63636363636363635</v>
      </c>
      <c r="N97" s="30" t="s">
        <v>77</v>
      </c>
      <c r="O97" s="29">
        <v>0.63636363636363635</v>
      </c>
      <c r="P97" s="30" t="s">
        <v>77</v>
      </c>
      <c r="Q97" s="31">
        <v>56</v>
      </c>
      <c r="R97" s="31">
        <v>88</v>
      </c>
      <c r="S97" s="31">
        <v>32</v>
      </c>
      <c r="T97" s="31">
        <v>1</v>
      </c>
      <c r="U97" s="31">
        <v>55</v>
      </c>
    </row>
    <row r="98" spans="1:21" ht="57.6" x14ac:dyDescent="0.3">
      <c r="A98" s="49"/>
      <c r="B98" s="26" t="s">
        <v>144</v>
      </c>
      <c r="C98" s="26"/>
      <c r="D98" s="27" t="s">
        <v>69</v>
      </c>
      <c r="E98" s="33" t="s">
        <v>145</v>
      </c>
      <c r="F98" s="33">
        <v>122</v>
      </c>
      <c r="G98" s="33">
        <v>266</v>
      </c>
      <c r="H98" s="27">
        <v>48</v>
      </c>
      <c r="I98" s="27" t="s">
        <v>71</v>
      </c>
      <c r="J98" s="48">
        <v>4</v>
      </c>
      <c r="K98" s="29">
        <v>8.3333333333333329E-2</v>
      </c>
      <c r="L98" s="30" t="s">
        <v>80</v>
      </c>
      <c r="M98" s="29">
        <v>9.375E-2</v>
      </c>
      <c r="N98" s="30" t="s">
        <v>80</v>
      </c>
      <c r="O98" s="29">
        <v>7.8125E-3</v>
      </c>
      <c r="P98" s="30" t="s">
        <v>80</v>
      </c>
      <c r="Q98" s="31">
        <v>9</v>
      </c>
      <c r="R98" s="31">
        <v>96</v>
      </c>
      <c r="S98" s="31">
        <v>87</v>
      </c>
      <c r="T98" s="31">
        <v>7</v>
      </c>
      <c r="U98" s="31">
        <v>2</v>
      </c>
    </row>
    <row r="99" spans="1:21" ht="28.8" x14ac:dyDescent="0.3">
      <c r="A99" s="49"/>
      <c r="B99" s="26" t="s">
        <v>144</v>
      </c>
      <c r="C99" s="26"/>
      <c r="D99" s="27" t="s">
        <v>69</v>
      </c>
      <c r="E99" s="33" t="s">
        <v>146</v>
      </c>
      <c r="F99" s="33">
        <v>0</v>
      </c>
      <c r="G99" s="33">
        <v>131</v>
      </c>
      <c r="H99" s="27">
        <v>35</v>
      </c>
      <c r="I99" s="27" t="s">
        <v>71</v>
      </c>
      <c r="J99" s="48">
        <v>2</v>
      </c>
      <c r="K99" s="29">
        <v>5.7142857142857141E-2</v>
      </c>
      <c r="L99" s="30" t="s">
        <v>80</v>
      </c>
      <c r="M99" s="29">
        <v>0</v>
      </c>
      <c r="N99" s="30" t="s">
        <v>80</v>
      </c>
      <c r="O99" s="29">
        <v>0</v>
      </c>
      <c r="P99" s="30" t="s">
        <v>80</v>
      </c>
      <c r="Q99" s="31">
        <v>0</v>
      </c>
      <c r="R99" s="31">
        <v>38</v>
      </c>
      <c r="S99" s="31">
        <v>38</v>
      </c>
      <c r="T99" s="31">
        <v>0</v>
      </c>
      <c r="U99" s="31">
        <v>0</v>
      </c>
    </row>
    <row r="100" spans="1:21" ht="57.6" x14ac:dyDescent="0.3">
      <c r="A100" s="49"/>
      <c r="B100" s="26" t="s">
        <v>144</v>
      </c>
      <c r="C100" s="26"/>
      <c r="D100" s="27" t="s">
        <v>76</v>
      </c>
      <c r="E100" s="33" t="s">
        <v>145</v>
      </c>
      <c r="F100" s="33">
        <v>0</v>
      </c>
      <c r="G100" s="33">
        <v>6</v>
      </c>
      <c r="H100" s="27">
        <v>2</v>
      </c>
      <c r="I100" s="27" t="s">
        <v>71</v>
      </c>
      <c r="J100" s="48">
        <v>0</v>
      </c>
      <c r="K100" s="29">
        <v>0</v>
      </c>
      <c r="L100" s="30" t="s">
        <v>80</v>
      </c>
      <c r="M100" s="29">
        <v>0</v>
      </c>
      <c r="N100" s="30" t="s">
        <v>80</v>
      </c>
      <c r="O100" s="29">
        <v>0</v>
      </c>
      <c r="P100" s="30" t="s">
        <v>80</v>
      </c>
      <c r="Q100" s="31">
        <v>0</v>
      </c>
      <c r="R100" s="31">
        <v>4</v>
      </c>
      <c r="S100" s="31">
        <v>4</v>
      </c>
      <c r="T100" s="31">
        <v>0</v>
      </c>
      <c r="U100" s="31">
        <v>0</v>
      </c>
    </row>
    <row r="101" spans="1:21" ht="28.8" x14ac:dyDescent="0.3">
      <c r="A101" s="49"/>
      <c r="B101" s="26" t="s">
        <v>144</v>
      </c>
      <c r="C101" s="26"/>
      <c r="D101" s="27" t="s">
        <v>76</v>
      </c>
      <c r="E101" s="33" t="s">
        <v>146</v>
      </c>
      <c r="F101" s="33">
        <v>0</v>
      </c>
      <c r="G101" s="33">
        <v>6</v>
      </c>
      <c r="H101" s="27">
        <v>2</v>
      </c>
      <c r="I101" s="27" t="s">
        <v>71</v>
      </c>
      <c r="J101" s="48">
        <v>0</v>
      </c>
      <c r="K101" s="29">
        <v>0</v>
      </c>
      <c r="L101" s="30" t="s">
        <v>80</v>
      </c>
      <c r="M101" s="29">
        <v>0</v>
      </c>
      <c r="N101" s="30" t="s">
        <v>80</v>
      </c>
      <c r="O101" s="29">
        <v>0</v>
      </c>
      <c r="P101" s="30" t="s">
        <v>80</v>
      </c>
      <c r="Q101" s="31">
        <v>0</v>
      </c>
      <c r="R101" s="31">
        <v>2</v>
      </c>
      <c r="S101" s="31">
        <v>2</v>
      </c>
      <c r="T101" s="31">
        <v>0</v>
      </c>
      <c r="U101" s="31">
        <v>0</v>
      </c>
    </row>
    <row r="102" spans="1:21" ht="57.6" x14ac:dyDescent="0.3">
      <c r="A102" s="49"/>
      <c r="B102" s="26" t="s">
        <v>144</v>
      </c>
      <c r="C102" s="26"/>
      <c r="D102" s="27" t="s">
        <v>74</v>
      </c>
      <c r="E102" s="33" t="s">
        <v>145</v>
      </c>
      <c r="F102" s="33">
        <v>0</v>
      </c>
      <c r="G102" s="33">
        <v>6</v>
      </c>
      <c r="H102" s="27">
        <v>2</v>
      </c>
      <c r="I102" s="27" t="s">
        <v>71</v>
      </c>
      <c r="J102" s="48">
        <v>0</v>
      </c>
      <c r="K102" s="29">
        <v>0</v>
      </c>
      <c r="L102" s="30" t="s">
        <v>80</v>
      </c>
      <c r="M102" s="29">
        <v>0</v>
      </c>
      <c r="N102" s="30" t="s">
        <v>80</v>
      </c>
      <c r="O102" s="29">
        <v>0</v>
      </c>
      <c r="P102" s="30" t="s">
        <v>80</v>
      </c>
      <c r="Q102" s="31">
        <v>0</v>
      </c>
      <c r="R102" s="31">
        <v>4</v>
      </c>
      <c r="S102" s="31">
        <v>4</v>
      </c>
      <c r="T102" s="31">
        <v>0</v>
      </c>
      <c r="U102" s="31">
        <v>0</v>
      </c>
    </row>
    <row r="103" spans="1:21" ht="28.8" x14ac:dyDescent="0.3">
      <c r="A103" s="49"/>
      <c r="B103" s="26" t="s">
        <v>144</v>
      </c>
      <c r="C103" s="26"/>
      <c r="D103" s="27" t="s">
        <v>74</v>
      </c>
      <c r="E103" s="33" t="s">
        <v>146</v>
      </c>
      <c r="F103" s="33">
        <v>0</v>
      </c>
      <c r="G103" s="33">
        <v>6</v>
      </c>
      <c r="H103" s="27">
        <v>2</v>
      </c>
      <c r="I103" s="27" t="s">
        <v>71</v>
      </c>
      <c r="J103" s="48">
        <v>0</v>
      </c>
      <c r="K103" s="29">
        <v>0</v>
      </c>
      <c r="L103" s="30" t="s">
        <v>80</v>
      </c>
      <c r="M103" s="29">
        <v>0</v>
      </c>
      <c r="N103" s="30" t="s">
        <v>80</v>
      </c>
      <c r="O103" s="29">
        <v>0</v>
      </c>
      <c r="P103" s="30" t="s">
        <v>80</v>
      </c>
      <c r="Q103" s="31">
        <v>0</v>
      </c>
      <c r="R103" s="31">
        <v>2</v>
      </c>
      <c r="S103" s="31">
        <v>2</v>
      </c>
      <c r="T103" s="31">
        <v>0</v>
      </c>
      <c r="U103" s="31">
        <v>0</v>
      </c>
    </row>
    <row r="104" spans="1:21" ht="57.6" x14ac:dyDescent="0.3">
      <c r="A104" s="49"/>
      <c r="B104" s="26" t="s">
        <v>144</v>
      </c>
      <c r="C104" s="26"/>
      <c r="D104" s="27" t="s">
        <v>126</v>
      </c>
      <c r="E104" s="33" t="s">
        <v>145</v>
      </c>
      <c r="F104" s="33">
        <v>0</v>
      </c>
      <c r="G104" s="33">
        <v>6</v>
      </c>
      <c r="H104" s="27">
        <v>2</v>
      </c>
      <c r="I104" s="27" t="s">
        <v>71</v>
      </c>
      <c r="J104" s="48">
        <v>0</v>
      </c>
      <c r="K104" s="29">
        <v>0</v>
      </c>
      <c r="L104" s="30" t="s">
        <v>80</v>
      </c>
      <c r="M104" s="29">
        <v>0</v>
      </c>
      <c r="N104" s="30" t="s">
        <v>80</v>
      </c>
      <c r="O104" s="29">
        <v>0</v>
      </c>
      <c r="P104" s="30" t="s">
        <v>80</v>
      </c>
      <c r="Q104" s="31">
        <v>0</v>
      </c>
      <c r="R104" s="31">
        <v>4</v>
      </c>
      <c r="S104" s="31">
        <v>4</v>
      </c>
      <c r="T104" s="31">
        <v>0</v>
      </c>
      <c r="U104" s="31">
        <v>0</v>
      </c>
    </row>
    <row r="105" spans="1:21" ht="28.8" x14ac:dyDescent="0.3">
      <c r="A105" s="49"/>
      <c r="B105" s="26" t="s">
        <v>144</v>
      </c>
      <c r="C105" s="26"/>
      <c r="D105" s="27" t="s">
        <v>126</v>
      </c>
      <c r="E105" s="33" t="s">
        <v>146</v>
      </c>
      <c r="F105" s="33">
        <v>0</v>
      </c>
      <c r="G105" s="33">
        <v>6</v>
      </c>
      <c r="H105" s="27">
        <v>2</v>
      </c>
      <c r="I105" s="27" t="s">
        <v>71</v>
      </c>
      <c r="J105" s="48">
        <v>0</v>
      </c>
      <c r="K105" s="29">
        <v>0</v>
      </c>
      <c r="L105" s="30" t="s">
        <v>80</v>
      </c>
      <c r="M105" s="29">
        <v>0</v>
      </c>
      <c r="N105" s="30" t="s">
        <v>80</v>
      </c>
      <c r="O105" s="29">
        <v>0</v>
      </c>
      <c r="P105" s="30" t="s">
        <v>80</v>
      </c>
      <c r="Q105" s="31">
        <v>0</v>
      </c>
      <c r="R105" s="31">
        <v>2</v>
      </c>
      <c r="S105" s="31">
        <v>2</v>
      </c>
      <c r="T105" s="31">
        <v>0</v>
      </c>
      <c r="U105" s="31">
        <v>0</v>
      </c>
    </row>
    <row r="106" spans="1:21" ht="72" x14ac:dyDescent="0.3">
      <c r="A106" s="49"/>
      <c r="B106" s="26" t="s">
        <v>147</v>
      </c>
      <c r="C106" s="26"/>
      <c r="D106" s="27" t="s">
        <v>82</v>
      </c>
      <c r="E106" s="33" t="s">
        <v>148</v>
      </c>
      <c r="F106" s="33">
        <v>0</v>
      </c>
      <c r="G106" s="33">
        <v>100</v>
      </c>
      <c r="H106" s="27">
        <v>40</v>
      </c>
      <c r="I106" s="27" t="s">
        <v>71</v>
      </c>
      <c r="J106" s="48">
        <v>40</v>
      </c>
      <c r="K106" s="29">
        <v>1</v>
      </c>
      <c r="L106" s="30" t="s">
        <v>72</v>
      </c>
      <c r="M106" s="29">
        <v>0</v>
      </c>
      <c r="N106" s="30" t="s">
        <v>80</v>
      </c>
      <c r="O106" s="29">
        <v>0</v>
      </c>
      <c r="P106" s="30" t="s">
        <v>80</v>
      </c>
      <c r="Q106" s="31">
        <v>0</v>
      </c>
      <c r="R106" s="31">
        <v>100</v>
      </c>
      <c r="S106" s="31">
        <v>100</v>
      </c>
      <c r="T106" s="31">
        <v>0</v>
      </c>
      <c r="U106" s="31">
        <v>0</v>
      </c>
    </row>
    <row r="107" spans="1:21" ht="43.2" x14ac:dyDescent="0.3">
      <c r="A107" s="49"/>
      <c r="B107" s="26" t="s">
        <v>149</v>
      </c>
      <c r="C107" s="26"/>
      <c r="D107" s="27" t="s">
        <v>69</v>
      </c>
      <c r="E107" s="33" t="s">
        <v>150</v>
      </c>
      <c r="F107" s="33">
        <v>9</v>
      </c>
      <c r="G107" s="33">
        <v>9</v>
      </c>
      <c r="H107" s="27">
        <v>9</v>
      </c>
      <c r="I107" s="27" t="s">
        <v>99</v>
      </c>
      <c r="J107" s="48">
        <v>9</v>
      </c>
      <c r="K107" s="29">
        <v>1</v>
      </c>
      <c r="L107" s="30" t="s">
        <v>72</v>
      </c>
      <c r="M107" s="29">
        <v>0.35714285714285715</v>
      </c>
      <c r="N107" s="30" t="s">
        <v>85</v>
      </c>
      <c r="O107" s="29">
        <v>0.35714285714285715</v>
      </c>
      <c r="P107" s="30" t="s">
        <v>85</v>
      </c>
      <c r="Q107" s="31">
        <v>250</v>
      </c>
      <c r="R107" s="31">
        <v>700</v>
      </c>
      <c r="S107" s="31">
        <v>450</v>
      </c>
      <c r="T107" s="31">
        <v>29</v>
      </c>
      <c r="U107" s="31">
        <v>221</v>
      </c>
    </row>
    <row r="108" spans="1:21" ht="72" x14ac:dyDescent="0.3">
      <c r="A108" s="49"/>
      <c r="B108" s="26" t="s">
        <v>151</v>
      </c>
      <c r="C108" s="26"/>
      <c r="D108" s="27" t="s">
        <v>69</v>
      </c>
      <c r="E108" s="33" t="s">
        <v>152</v>
      </c>
      <c r="F108" s="33">
        <v>2</v>
      </c>
      <c r="G108" s="33">
        <v>2</v>
      </c>
      <c r="H108" s="27">
        <v>2</v>
      </c>
      <c r="I108" s="27" t="s">
        <v>99</v>
      </c>
      <c r="J108" s="48">
        <v>0.5</v>
      </c>
      <c r="K108" s="29">
        <v>0.25</v>
      </c>
      <c r="L108" s="30" t="s">
        <v>85</v>
      </c>
      <c r="M108" s="29">
        <v>0.02</v>
      </c>
      <c r="N108" s="30" t="s">
        <v>80</v>
      </c>
      <c r="O108" s="29">
        <v>5.0000000000000001E-3</v>
      </c>
      <c r="P108" s="30" t="s">
        <v>80</v>
      </c>
      <c r="Q108" s="31">
        <v>2</v>
      </c>
      <c r="R108" s="31">
        <v>100</v>
      </c>
      <c r="S108" s="31">
        <v>98</v>
      </c>
      <c r="T108" s="31">
        <v>2</v>
      </c>
      <c r="U108" s="31">
        <v>0</v>
      </c>
    </row>
    <row r="109" spans="1:21" ht="43.2" x14ac:dyDescent="0.3">
      <c r="A109" s="49"/>
      <c r="B109" s="26" t="s">
        <v>153</v>
      </c>
      <c r="C109" s="26"/>
      <c r="D109" s="27" t="s">
        <v>69</v>
      </c>
      <c r="E109" s="33" t="s">
        <v>154</v>
      </c>
      <c r="F109" s="33">
        <v>3</v>
      </c>
      <c r="G109" s="33">
        <v>5</v>
      </c>
      <c r="H109" s="27">
        <v>3</v>
      </c>
      <c r="I109" s="27" t="s">
        <v>99</v>
      </c>
      <c r="J109" s="48">
        <v>3</v>
      </c>
      <c r="K109" s="29">
        <v>1</v>
      </c>
      <c r="L109" s="30" t="s">
        <v>72</v>
      </c>
      <c r="M109" s="29">
        <v>1.0720000000000001</v>
      </c>
      <c r="N109" s="30" t="s">
        <v>72</v>
      </c>
      <c r="O109" s="29">
        <v>1.0720000000000001</v>
      </c>
      <c r="P109" s="30" t="s">
        <v>72</v>
      </c>
      <c r="Q109" s="31">
        <v>536</v>
      </c>
      <c r="R109" s="31">
        <v>500</v>
      </c>
      <c r="S109" s="31">
        <v>-36</v>
      </c>
      <c r="T109" s="31">
        <v>116</v>
      </c>
      <c r="U109" s="31">
        <v>420</v>
      </c>
    </row>
    <row r="110" spans="1:21" ht="27" customHeight="1" thickBot="1" x14ac:dyDescent="0.35">
      <c r="A110" s="49"/>
      <c r="B110" s="36" t="s">
        <v>36</v>
      </c>
      <c r="C110" s="36"/>
      <c r="D110" s="37"/>
      <c r="E110" s="37"/>
      <c r="F110" s="37"/>
      <c r="G110" s="37"/>
      <c r="H110" s="37"/>
      <c r="I110" s="37"/>
      <c r="J110" s="37"/>
      <c r="K110" s="38">
        <f>AVERAGE(K81:K109)</f>
        <v>0.69286661614247813</v>
      </c>
      <c r="L110" s="30" t="str">
        <f t="shared" si="11"/>
        <v>ALTO</v>
      </c>
      <c r="M110" s="38">
        <f>AVERAGE(M81:M109)</f>
        <v>0.30197629595756353</v>
      </c>
      <c r="N110" s="30" t="str">
        <f t="shared" si="12"/>
        <v>BAJO</v>
      </c>
      <c r="O110" s="38">
        <f>AVERAGE(O81:O109)</f>
        <v>0.44432928450021963</v>
      </c>
      <c r="P110" s="30" t="str">
        <f t="shared" si="13"/>
        <v>MEDIO</v>
      </c>
      <c r="Q110" s="39">
        <f>SUM(Q81:Q109)</f>
        <v>1543</v>
      </c>
      <c r="R110" s="39">
        <f t="shared" ref="R110:U110" si="15">SUM(R81:R109)</f>
        <v>3002</v>
      </c>
      <c r="S110" s="39">
        <f t="shared" si="15"/>
        <v>1459</v>
      </c>
      <c r="T110" s="39">
        <f t="shared" si="15"/>
        <v>375</v>
      </c>
      <c r="U110" s="39">
        <f t="shared" si="15"/>
        <v>1168</v>
      </c>
    </row>
    <row r="111" spans="1:21" ht="27" customHeight="1" x14ac:dyDescent="0.3">
      <c r="A111" s="49"/>
      <c r="B111" s="26" t="s">
        <v>155</v>
      </c>
      <c r="C111" s="26"/>
      <c r="D111" s="27" t="s">
        <v>82</v>
      </c>
      <c r="E111" s="33" t="s">
        <v>156</v>
      </c>
      <c r="F111" s="33">
        <v>14</v>
      </c>
      <c r="G111" s="33">
        <v>23</v>
      </c>
      <c r="H111" s="33">
        <v>3</v>
      </c>
      <c r="I111" s="33" t="s">
        <v>71</v>
      </c>
      <c r="J111" s="48">
        <v>4</v>
      </c>
      <c r="K111" s="29">
        <v>1.3333333333333333</v>
      </c>
      <c r="L111" s="30" t="s">
        <v>72</v>
      </c>
      <c r="M111" s="29">
        <v>0.2857142857142857</v>
      </c>
      <c r="N111" s="30" t="s">
        <v>85</v>
      </c>
      <c r="O111" s="29">
        <v>0.38095238095238093</v>
      </c>
      <c r="P111" s="30" t="s">
        <v>85</v>
      </c>
      <c r="Q111" s="31">
        <v>36</v>
      </c>
      <c r="R111" s="31">
        <v>126</v>
      </c>
      <c r="S111" s="31">
        <v>90</v>
      </c>
      <c r="T111" s="31">
        <v>1</v>
      </c>
      <c r="U111" s="31">
        <v>35</v>
      </c>
    </row>
    <row r="112" spans="1:21" ht="27" customHeight="1" x14ac:dyDescent="0.3">
      <c r="A112" s="49"/>
      <c r="B112" s="26" t="s">
        <v>157</v>
      </c>
      <c r="C112" s="26"/>
      <c r="D112" s="27" t="s">
        <v>82</v>
      </c>
      <c r="E112" s="33" t="s">
        <v>158</v>
      </c>
      <c r="F112" s="33">
        <v>5</v>
      </c>
      <c r="G112" s="33">
        <v>8</v>
      </c>
      <c r="H112" s="33">
        <v>1</v>
      </c>
      <c r="I112" s="33" t="s">
        <v>71</v>
      </c>
      <c r="J112" s="48">
        <v>0.4</v>
      </c>
      <c r="K112" s="29">
        <v>0.4</v>
      </c>
      <c r="L112" s="30" t="s">
        <v>85</v>
      </c>
      <c r="M112" s="29">
        <v>0</v>
      </c>
      <c r="N112" s="30" t="s">
        <v>80</v>
      </c>
      <c r="O112" s="29">
        <v>0</v>
      </c>
      <c r="P112" s="30" t="s">
        <v>80</v>
      </c>
      <c r="Q112" s="31">
        <v>0</v>
      </c>
      <c r="R112" s="31">
        <v>45</v>
      </c>
      <c r="S112" s="31">
        <v>45</v>
      </c>
      <c r="T112" s="31">
        <v>0</v>
      </c>
      <c r="U112" s="31">
        <v>0</v>
      </c>
    </row>
    <row r="113" spans="1:22" ht="27" customHeight="1" thickBot="1" x14ac:dyDescent="0.35">
      <c r="A113" s="49"/>
      <c r="B113" s="36" t="s">
        <v>37</v>
      </c>
      <c r="C113" s="36"/>
      <c r="D113" s="37"/>
      <c r="E113" s="37"/>
      <c r="F113" s="37"/>
      <c r="G113" s="37"/>
      <c r="H113" s="37"/>
      <c r="I113" s="37"/>
      <c r="J113" s="37"/>
      <c r="K113" s="38">
        <f>AVERAGE(K111:K112)</f>
        <v>0.8666666666666667</v>
      </c>
      <c r="L113" s="30" t="str">
        <f t="shared" si="11"/>
        <v>MUY ALTO</v>
      </c>
      <c r="M113" s="38">
        <f>AVERAGE(M111:M112)</f>
        <v>0.14285714285714285</v>
      </c>
      <c r="N113" s="30" t="str">
        <f t="shared" si="12"/>
        <v>MUY BAJO</v>
      </c>
      <c r="O113" s="38">
        <f>AVERAGE(O111:O112)</f>
        <v>0.19047619047619047</v>
      </c>
      <c r="P113" s="30" t="str">
        <f t="shared" si="13"/>
        <v>MUY BAJO</v>
      </c>
      <c r="Q113" s="39">
        <f>SUM(Q111:Q112)</f>
        <v>36</v>
      </c>
      <c r="R113" s="39">
        <f t="shared" ref="R113:U113" si="16">SUM(R111:R112)</f>
        <v>171</v>
      </c>
      <c r="S113" s="39">
        <f t="shared" si="16"/>
        <v>135</v>
      </c>
      <c r="T113" s="39">
        <f t="shared" si="16"/>
        <v>1</v>
      </c>
      <c r="U113" s="39">
        <f t="shared" si="16"/>
        <v>35</v>
      </c>
    </row>
    <row r="114" spans="1:22" ht="57.6" x14ac:dyDescent="0.3">
      <c r="A114" s="49"/>
      <c r="B114" s="26" t="str">
        <f>+[1]SI!A89</f>
        <v>SI.PY.5.1. Desarrollo de proyectos</v>
      </c>
      <c r="C114" s="26"/>
      <c r="D114" s="27" t="str">
        <f>+[1]SI!F89</f>
        <v>GLOBAL</v>
      </c>
      <c r="E114" s="33" t="str">
        <f>+[1]SI!D89</f>
        <v># Proyectos con cofinanciación</v>
      </c>
      <c r="F114" s="33">
        <f>+[1]SI!B89</f>
        <v>60</v>
      </c>
      <c r="G114" s="33">
        <f>+[1]SI!C89</f>
        <v>96</v>
      </c>
      <c r="H114" s="27">
        <f>+[1]SI!G89</f>
        <v>12</v>
      </c>
      <c r="I114" s="27" t="str">
        <f>+[1]SI!E89</f>
        <v>A</v>
      </c>
      <c r="J114" s="48">
        <f>'[1]METAS SI'!J62</f>
        <v>16</v>
      </c>
      <c r="K114" s="29">
        <f t="shared" ref="K114" si="17">+J114/H114</f>
        <v>1.3333333333333333</v>
      </c>
      <c r="L114" s="30" t="str">
        <f t="shared" si="11"/>
        <v>MUY ALTO</v>
      </c>
      <c r="M114" s="29">
        <f>+Q114/R114</f>
        <v>0.16791666666666666</v>
      </c>
      <c r="N114" s="30" t="str">
        <f t="shared" si="12"/>
        <v>MUY BAJO</v>
      </c>
      <c r="O114" s="29">
        <f>+K114*M114</f>
        <v>0.22388888888888886</v>
      </c>
      <c r="P114" s="30" t="str">
        <f t="shared" si="13"/>
        <v>BAJO</v>
      </c>
      <c r="Q114" s="31">
        <f t="shared" ref="Q114:Q121" si="18">+U114+T114</f>
        <v>403</v>
      </c>
      <c r="R114" s="31">
        <f>ROUND([1]SI!H89/1000000,0)</f>
        <v>2400</v>
      </c>
      <c r="S114" s="31">
        <f t="shared" ref="S114" si="19">+R114-Q114</f>
        <v>1997</v>
      </c>
      <c r="T114" s="31">
        <f>+ROUND('[1]EJEC. T4'!C149/1000000*$T$433/$T$434,0)</f>
        <v>94</v>
      </c>
      <c r="U114" s="31">
        <v>309</v>
      </c>
    </row>
    <row r="115" spans="1:22" ht="27" customHeight="1" thickBot="1" x14ac:dyDescent="0.35">
      <c r="A115" s="49"/>
      <c r="B115" s="36" t="s">
        <v>38</v>
      </c>
      <c r="C115" s="36"/>
      <c r="D115" s="37"/>
      <c r="E115" s="37"/>
      <c r="F115" s="37"/>
      <c r="G115" s="37"/>
      <c r="H115" s="37"/>
      <c r="I115" s="37"/>
      <c r="J115" s="37"/>
      <c r="K115" s="38">
        <f>AVERAGE(K114)</f>
        <v>1.3333333333333333</v>
      </c>
      <c r="L115" s="30" t="str">
        <f t="shared" si="11"/>
        <v>MUY ALTO</v>
      </c>
      <c r="M115" s="38">
        <f>AVERAGE(M114)</f>
        <v>0.16791666666666666</v>
      </c>
      <c r="N115" s="30" t="str">
        <f t="shared" si="12"/>
        <v>MUY BAJO</v>
      </c>
      <c r="O115" s="38">
        <f>AVERAGE(O114)</f>
        <v>0.22388888888888886</v>
      </c>
      <c r="P115" s="30" t="str">
        <f t="shared" si="13"/>
        <v>BAJO</v>
      </c>
      <c r="Q115" s="39">
        <f>SUM(Q114)</f>
        <v>403</v>
      </c>
      <c r="R115" s="39">
        <f t="shared" ref="R115:U115" si="20">SUM(R114)</f>
        <v>2400</v>
      </c>
      <c r="S115" s="39">
        <f t="shared" si="20"/>
        <v>1997</v>
      </c>
      <c r="T115" s="39">
        <f t="shared" si="20"/>
        <v>94</v>
      </c>
      <c r="U115" s="39">
        <f t="shared" si="20"/>
        <v>309</v>
      </c>
    </row>
    <row r="116" spans="1:22" ht="27" customHeight="1" x14ac:dyDescent="0.3">
      <c r="A116" s="49"/>
      <c r="B116" s="26" t="s">
        <v>159</v>
      </c>
      <c r="C116" s="26"/>
      <c r="D116" s="27" t="s">
        <v>82</v>
      </c>
      <c r="E116" s="33" t="s">
        <v>160</v>
      </c>
      <c r="F116" s="33">
        <v>10</v>
      </c>
      <c r="G116" s="33">
        <v>10</v>
      </c>
      <c r="H116" s="33">
        <v>10</v>
      </c>
      <c r="I116" s="33" t="s">
        <v>99</v>
      </c>
      <c r="J116" s="48">
        <v>13</v>
      </c>
      <c r="K116" s="29">
        <v>1.3</v>
      </c>
      <c r="L116" s="30" t="s">
        <v>72</v>
      </c>
      <c r="M116" s="29">
        <v>0.59541984732824427</v>
      </c>
      <c r="N116" s="30" t="s">
        <v>75</v>
      </c>
      <c r="O116" s="29">
        <v>0.77404580152671754</v>
      </c>
      <c r="P116" s="30" t="s">
        <v>77</v>
      </c>
      <c r="Q116" s="31">
        <v>78</v>
      </c>
      <c r="R116" s="31">
        <v>131</v>
      </c>
      <c r="S116" s="31">
        <v>53</v>
      </c>
      <c r="T116" s="31">
        <v>48</v>
      </c>
      <c r="U116" s="31">
        <v>30</v>
      </c>
    </row>
    <row r="117" spans="1:22" ht="27" customHeight="1" x14ac:dyDescent="0.3">
      <c r="A117" s="49"/>
      <c r="B117" s="26" t="s">
        <v>161</v>
      </c>
      <c r="C117" s="26"/>
      <c r="D117" s="27" t="s">
        <v>82</v>
      </c>
      <c r="E117" s="33" t="s">
        <v>162</v>
      </c>
      <c r="F117" s="33">
        <v>0</v>
      </c>
      <c r="G117" s="33">
        <v>6</v>
      </c>
      <c r="H117" s="33">
        <v>6</v>
      </c>
      <c r="I117" s="33" t="s">
        <v>99</v>
      </c>
      <c r="J117" s="48">
        <v>6</v>
      </c>
      <c r="K117" s="29">
        <v>1</v>
      </c>
      <c r="L117" s="30" t="s">
        <v>72</v>
      </c>
      <c r="M117" s="29">
        <v>0.70059880239520955</v>
      </c>
      <c r="N117" s="30" t="s">
        <v>77</v>
      </c>
      <c r="O117" s="29">
        <v>0.70059880239520955</v>
      </c>
      <c r="P117" s="30" t="s">
        <v>77</v>
      </c>
      <c r="Q117" s="31">
        <v>117</v>
      </c>
      <c r="R117" s="31">
        <v>167</v>
      </c>
      <c r="S117" s="31">
        <v>50</v>
      </c>
      <c r="T117" s="31">
        <v>11</v>
      </c>
      <c r="U117" s="31">
        <v>106</v>
      </c>
    </row>
    <row r="118" spans="1:22" ht="27" customHeight="1" x14ac:dyDescent="0.3">
      <c r="A118" s="49"/>
      <c r="B118" s="26" t="s">
        <v>161</v>
      </c>
      <c r="C118" s="26"/>
      <c r="D118" s="27" t="s">
        <v>82</v>
      </c>
      <c r="E118" s="33" t="s">
        <v>163</v>
      </c>
      <c r="F118" s="33">
        <v>0</v>
      </c>
      <c r="G118" s="33">
        <v>5</v>
      </c>
      <c r="H118" s="33">
        <v>3</v>
      </c>
      <c r="I118" s="33" t="s">
        <v>99</v>
      </c>
      <c r="J118" s="48">
        <v>0</v>
      </c>
      <c r="K118" s="29">
        <v>0</v>
      </c>
      <c r="L118" s="30" t="s">
        <v>80</v>
      </c>
      <c r="M118" s="29"/>
      <c r="N118" s="30" t="s">
        <v>80</v>
      </c>
      <c r="O118" s="29">
        <v>0</v>
      </c>
      <c r="P118" s="30" t="s">
        <v>80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</row>
    <row r="119" spans="1:22" ht="27" customHeight="1" x14ac:dyDescent="0.3">
      <c r="A119" s="49"/>
      <c r="B119" s="26" t="s">
        <v>164</v>
      </c>
      <c r="C119" s="26"/>
      <c r="D119" s="27" t="s">
        <v>82</v>
      </c>
      <c r="E119" s="33" t="s">
        <v>165</v>
      </c>
      <c r="F119" s="33">
        <v>79</v>
      </c>
      <c r="G119" s="33">
        <v>115</v>
      </c>
      <c r="H119" s="33">
        <v>12</v>
      </c>
      <c r="I119" s="33" t="s">
        <v>71</v>
      </c>
      <c r="J119" s="48">
        <v>7</v>
      </c>
      <c r="K119" s="29">
        <v>0.58333333333333337</v>
      </c>
      <c r="L119" s="30" t="s">
        <v>75</v>
      </c>
      <c r="M119" s="29">
        <v>0.375</v>
      </c>
      <c r="N119" s="30" t="s">
        <v>85</v>
      </c>
      <c r="O119" s="29">
        <v>0.21875</v>
      </c>
      <c r="P119" s="30" t="s">
        <v>85</v>
      </c>
      <c r="Q119" s="31">
        <v>90</v>
      </c>
      <c r="R119" s="31">
        <v>240</v>
      </c>
      <c r="S119" s="31">
        <v>150</v>
      </c>
      <c r="T119" s="31">
        <v>17</v>
      </c>
      <c r="U119" s="31">
        <v>73</v>
      </c>
    </row>
    <row r="120" spans="1:22" ht="27" customHeight="1" x14ac:dyDescent="0.3">
      <c r="A120" s="49"/>
      <c r="B120" s="26" t="s">
        <v>166</v>
      </c>
      <c r="C120" s="26"/>
      <c r="D120" s="27" t="s">
        <v>82</v>
      </c>
      <c r="E120" s="33" t="s">
        <v>167</v>
      </c>
      <c r="F120" s="33">
        <v>0</v>
      </c>
      <c r="G120" s="33">
        <v>36</v>
      </c>
      <c r="H120" s="33">
        <v>12</v>
      </c>
      <c r="I120" s="33" t="s">
        <v>71</v>
      </c>
      <c r="J120" s="48">
        <v>20</v>
      </c>
      <c r="K120" s="29">
        <v>1.6666666666666667</v>
      </c>
      <c r="L120" s="30" t="s">
        <v>72</v>
      </c>
      <c r="M120" s="29">
        <v>0.13333333333333333</v>
      </c>
      <c r="N120" s="30" t="s">
        <v>80</v>
      </c>
      <c r="O120" s="29">
        <v>0.22222222222222224</v>
      </c>
      <c r="P120" s="30" t="s">
        <v>85</v>
      </c>
      <c r="Q120" s="31">
        <v>8</v>
      </c>
      <c r="R120" s="31">
        <v>60</v>
      </c>
      <c r="S120" s="31">
        <v>52</v>
      </c>
      <c r="T120" s="31">
        <v>0</v>
      </c>
      <c r="U120" s="31">
        <v>8</v>
      </c>
    </row>
    <row r="121" spans="1:22" ht="38.4" customHeight="1" x14ac:dyDescent="0.3">
      <c r="A121" s="49"/>
      <c r="B121" s="26" t="s">
        <v>166</v>
      </c>
      <c r="C121" s="26"/>
      <c r="D121" s="27" t="s">
        <v>82</v>
      </c>
      <c r="E121" s="33" t="s">
        <v>168</v>
      </c>
      <c r="F121" s="33">
        <v>0</v>
      </c>
      <c r="G121" s="33">
        <v>1800</v>
      </c>
      <c r="H121" s="33">
        <v>600</v>
      </c>
      <c r="I121" s="33" t="s">
        <v>71</v>
      </c>
      <c r="J121" s="48">
        <v>3787</v>
      </c>
      <c r="K121" s="29">
        <v>6.3116666666666665</v>
      </c>
      <c r="L121" s="30" t="s">
        <v>72</v>
      </c>
      <c r="M121" s="29"/>
      <c r="N121" s="30" t="s">
        <v>80</v>
      </c>
      <c r="O121" s="29">
        <v>0</v>
      </c>
      <c r="P121" s="30" t="s">
        <v>80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</row>
    <row r="122" spans="1:22" ht="27" customHeight="1" thickBot="1" x14ac:dyDescent="0.35">
      <c r="A122" s="50"/>
      <c r="B122" s="36" t="s">
        <v>39</v>
      </c>
      <c r="C122" s="36"/>
      <c r="D122" s="37"/>
      <c r="E122" s="37"/>
      <c r="F122" s="37"/>
      <c r="G122" s="37"/>
      <c r="H122" s="37"/>
      <c r="I122" s="37"/>
      <c r="J122" s="37"/>
      <c r="K122" s="38">
        <f>AVERAGE(K116:K121)</f>
        <v>1.8102777777777777</v>
      </c>
      <c r="L122" s="30" t="str">
        <f t="shared" si="11"/>
        <v>MUY ALTO</v>
      </c>
      <c r="M122" s="38">
        <f>AVERAGE(M116:M121)</f>
        <v>0.45108799576419678</v>
      </c>
      <c r="N122" s="30" t="str">
        <f t="shared" si="12"/>
        <v>MEDIO</v>
      </c>
      <c r="O122" s="38">
        <f>AVERAGE(O116:O121)</f>
        <v>0.31926947102402492</v>
      </c>
      <c r="P122" s="30" t="str">
        <f t="shared" si="13"/>
        <v>BAJO</v>
      </c>
      <c r="Q122" s="39">
        <f>SUM(Q116:Q121)</f>
        <v>293</v>
      </c>
      <c r="R122" s="39">
        <f t="shared" ref="R122:U122" si="21">SUM(R116:R121)</f>
        <v>598</v>
      </c>
      <c r="S122" s="39">
        <f t="shared" si="21"/>
        <v>305</v>
      </c>
      <c r="T122" s="39">
        <f t="shared" si="21"/>
        <v>76</v>
      </c>
      <c r="U122" s="39">
        <f t="shared" si="21"/>
        <v>217</v>
      </c>
    </row>
    <row r="123" spans="1:22" ht="31.95" customHeight="1" x14ac:dyDescent="0.3">
      <c r="A123" s="42"/>
      <c r="B123" s="43" t="s">
        <v>40</v>
      </c>
      <c r="C123" s="43"/>
      <c r="D123" s="44"/>
      <c r="E123" s="44"/>
      <c r="F123" s="44"/>
      <c r="G123" s="44"/>
      <c r="H123" s="44"/>
      <c r="I123" s="44"/>
      <c r="J123" s="44"/>
      <c r="K123" s="45">
        <f>AVERAGE(K122,K115,K113,K110,K80,K59)</f>
        <v>1.5633871267027117</v>
      </c>
      <c r="L123" s="30" t="str">
        <f t="shared" si="11"/>
        <v>MUY ALTO</v>
      </c>
      <c r="M123" s="45">
        <f>AVERAGE(M122,M115,M113,M110,M80,M59)</f>
        <v>0.27579176240212772</v>
      </c>
      <c r="N123" s="30" t="str">
        <f t="shared" si="12"/>
        <v>BAJO</v>
      </c>
      <c r="O123" s="45">
        <f>AVERAGE(O122,O115,O113,O110,O80,O59)</f>
        <v>0.26875517186307052</v>
      </c>
      <c r="P123" s="30" t="str">
        <f t="shared" si="13"/>
        <v>BAJO</v>
      </c>
      <c r="Q123" s="46">
        <f t="shared" ref="Q123:U123" si="22">+Q122+Q115+Q113+Q110+Q80+Q59</f>
        <v>3702</v>
      </c>
      <c r="R123" s="46">
        <f t="shared" si="22"/>
        <v>9526</v>
      </c>
      <c r="S123" s="46">
        <f t="shared" si="22"/>
        <v>5824</v>
      </c>
      <c r="T123" s="46">
        <f t="shared" si="22"/>
        <v>1012</v>
      </c>
      <c r="U123" s="46">
        <f t="shared" si="22"/>
        <v>2690</v>
      </c>
      <c r="V123" s="31"/>
    </row>
    <row r="124" spans="1:22" ht="31.95" customHeight="1" x14ac:dyDescent="0.3">
      <c r="A124" s="51" t="s">
        <v>41</v>
      </c>
      <c r="B124" s="26" t="s">
        <v>169</v>
      </c>
      <c r="C124" s="26"/>
      <c r="D124" s="27" t="s">
        <v>82</v>
      </c>
      <c r="E124" s="33" t="s">
        <v>170</v>
      </c>
      <c r="F124" s="33">
        <v>17</v>
      </c>
      <c r="G124" s="33">
        <v>69</v>
      </c>
      <c r="H124" s="27">
        <v>17</v>
      </c>
      <c r="I124" s="27" t="s">
        <v>71</v>
      </c>
      <c r="J124" s="48">
        <v>55</v>
      </c>
      <c r="K124" s="29">
        <v>3.2352941176470589</v>
      </c>
      <c r="L124" s="30" t="s">
        <v>72</v>
      </c>
      <c r="M124" s="29">
        <v>0.26666666666666666</v>
      </c>
      <c r="N124" s="30" t="s">
        <v>85</v>
      </c>
      <c r="O124" s="29">
        <v>0.86274509803921573</v>
      </c>
      <c r="P124" s="30" t="s">
        <v>72</v>
      </c>
      <c r="Q124" s="31">
        <v>16</v>
      </c>
      <c r="R124" s="31">
        <v>60</v>
      </c>
      <c r="S124" s="31">
        <v>44</v>
      </c>
      <c r="T124" s="31">
        <v>12</v>
      </c>
      <c r="U124" s="31">
        <v>4</v>
      </c>
    </row>
    <row r="125" spans="1:22" ht="31.95" customHeight="1" x14ac:dyDescent="0.3">
      <c r="A125" s="52"/>
      <c r="B125" s="26" t="s">
        <v>171</v>
      </c>
      <c r="C125" s="26"/>
      <c r="D125" s="27" t="s">
        <v>82</v>
      </c>
      <c r="E125" s="33" t="s">
        <v>172</v>
      </c>
      <c r="F125" s="33">
        <v>77</v>
      </c>
      <c r="G125" s="33">
        <v>227</v>
      </c>
      <c r="H125" s="27">
        <v>50</v>
      </c>
      <c r="I125" s="27" t="s">
        <v>71</v>
      </c>
      <c r="J125" s="48">
        <v>146</v>
      </c>
      <c r="K125" s="29">
        <v>2.92</v>
      </c>
      <c r="L125" s="30" t="s">
        <v>72</v>
      </c>
      <c r="M125" s="29">
        <v>0.7142857142857143</v>
      </c>
      <c r="N125" s="30" t="s">
        <v>77</v>
      </c>
      <c r="O125" s="29">
        <v>2.0857142857142859</v>
      </c>
      <c r="P125" s="30" t="s">
        <v>72</v>
      </c>
      <c r="Q125" s="31">
        <v>50</v>
      </c>
      <c r="R125" s="31">
        <v>70</v>
      </c>
      <c r="S125" s="31">
        <v>20</v>
      </c>
      <c r="T125" s="31">
        <v>15</v>
      </c>
      <c r="U125" s="31">
        <v>35</v>
      </c>
    </row>
    <row r="126" spans="1:22" ht="31.95" customHeight="1" x14ac:dyDescent="0.3">
      <c r="A126" s="52"/>
      <c r="B126" s="26" t="s">
        <v>173</v>
      </c>
      <c r="C126" s="26"/>
      <c r="D126" s="27" t="s">
        <v>82</v>
      </c>
      <c r="E126" s="33" t="s">
        <v>170</v>
      </c>
      <c r="F126" s="33">
        <v>88</v>
      </c>
      <c r="G126" s="33">
        <v>112</v>
      </c>
      <c r="H126" s="27">
        <v>8</v>
      </c>
      <c r="I126" s="27" t="s">
        <v>71</v>
      </c>
      <c r="J126" s="48">
        <v>11</v>
      </c>
      <c r="K126" s="29">
        <v>1.375</v>
      </c>
      <c r="L126" s="30" t="s">
        <v>72</v>
      </c>
      <c r="M126" s="29">
        <v>0.6428571428571429</v>
      </c>
      <c r="N126" s="30" t="s">
        <v>77</v>
      </c>
      <c r="O126" s="29">
        <v>0.88392857142857151</v>
      </c>
      <c r="P126" s="30" t="s">
        <v>72</v>
      </c>
      <c r="Q126" s="31">
        <v>45</v>
      </c>
      <c r="R126" s="31">
        <v>70</v>
      </c>
      <c r="S126" s="31">
        <v>25</v>
      </c>
      <c r="T126" s="31">
        <v>38</v>
      </c>
      <c r="U126" s="31">
        <v>7</v>
      </c>
    </row>
    <row r="127" spans="1:22" ht="42" customHeight="1" x14ac:dyDescent="0.3">
      <c r="A127" s="52"/>
      <c r="B127" s="26" t="s">
        <v>174</v>
      </c>
      <c r="C127" s="26"/>
      <c r="D127" s="27" t="s">
        <v>69</v>
      </c>
      <c r="E127" s="33" t="s">
        <v>175</v>
      </c>
      <c r="F127" s="33">
        <v>2237</v>
      </c>
      <c r="G127" s="33">
        <v>5237</v>
      </c>
      <c r="H127" s="27">
        <v>1000</v>
      </c>
      <c r="I127" s="27" t="s">
        <v>71</v>
      </c>
      <c r="J127" s="48">
        <v>1048</v>
      </c>
      <c r="K127" s="29">
        <v>1.048</v>
      </c>
      <c r="L127" s="30" t="s">
        <v>72</v>
      </c>
      <c r="M127" s="29">
        <v>0.80555555555555558</v>
      </c>
      <c r="N127" s="30" t="s">
        <v>72</v>
      </c>
      <c r="O127" s="29">
        <v>0.84422222222222232</v>
      </c>
      <c r="P127" s="30" t="s">
        <v>72</v>
      </c>
      <c r="Q127" s="31">
        <v>174</v>
      </c>
      <c r="R127" s="31">
        <v>216</v>
      </c>
      <c r="S127" s="31">
        <v>42</v>
      </c>
      <c r="T127" s="31">
        <v>30</v>
      </c>
      <c r="U127" s="31">
        <v>144</v>
      </c>
    </row>
    <row r="128" spans="1:22" ht="41.25" customHeight="1" x14ac:dyDescent="0.3">
      <c r="A128" s="52"/>
      <c r="B128" s="26" t="s">
        <v>174</v>
      </c>
      <c r="C128" s="26"/>
      <c r="D128" s="27" t="s">
        <v>126</v>
      </c>
      <c r="E128" s="33" t="s">
        <v>176</v>
      </c>
      <c r="F128" s="33">
        <v>0</v>
      </c>
      <c r="G128" s="33">
        <v>150</v>
      </c>
      <c r="H128" s="27">
        <v>50</v>
      </c>
      <c r="I128" s="27" t="s">
        <v>71</v>
      </c>
      <c r="J128" s="48">
        <v>30</v>
      </c>
      <c r="K128" s="29">
        <v>0.6</v>
      </c>
      <c r="L128" s="30" t="s">
        <v>75</v>
      </c>
      <c r="M128" s="29">
        <v>0.41428571428571431</v>
      </c>
      <c r="N128" s="30" t="s">
        <v>75</v>
      </c>
      <c r="O128" s="29">
        <v>0.24857142857142858</v>
      </c>
      <c r="P128" s="30" t="s">
        <v>85</v>
      </c>
      <c r="Q128" s="31">
        <v>29</v>
      </c>
      <c r="R128" s="31">
        <v>70</v>
      </c>
      <c r="S128" s="31">
        <v>41</v>
      </c>
      <c r="T128" s="31">
        <v>18</v>
      </c>
      <c r="U128" s="31">
        <v>11</v>
      </c>
    </row>
    <row r="129" spans="1:21" ht="42.75" customHeight="1" x14ac:dyDescent="0.3">
      <c r="A129" s="52"/>
      <c r="B129" s="26" t="s">
        <v>174</v>
      </c>
      <c r="C129" s="26"/>
      <c r="D129" s="27" t="s">
        <v>74</v>
      </c>
      <c r="E129" s="33" t="s">
        <v>176</v>
      </c>
      <c r="F129" s="33">
        <v>0</v>
      </c>
      <c r="G129" s="33">
        <v>120</v>
      </c>
      <c r="H129" s="27">
        <v>40</v>
      </c>
      <c r="I129" s="27" t="s">
        <v>71</v>
      </c>
      <c r="J129" s="48">
        <v>5</v>
      </c>
      <c r="K129" s="29">
        <v>0.125</v>
      </c>
      <c r="L129" s="30" t="s">
        <v>80</v>
      </c>
      <c r="M129" s="29">
        <v>0.32</v>
      </c>
      <c r="N129" s="30" t="s">
        <v>85</v>
      </c>
      <c r="O129" s="29">
        <v>0.04</v>
      </c>
      <c r="P129" s="30" t="s">
        <v>80</v>
      </c>
      <c r="Q129" s="31">
        <v>16</v>
      </c>
      <c r="R129" s="31">
        <v>50</v>
      </c>
      <c r="S129" s="31">
        <v>34</v>
      </c>
      <c r="T129" s="31">
        <v>9</v>
      </c>
      <c r="U129" s="31">
        <v>7</v>
      </c>
    </row>
    <row r="130" spans="1:21" ht="31.95" customHeight="1" x14ac:dyDescent="0.3">
      <c r="A130" s="52"/>
      <c r="B130" s="26" t="s">
        <v>174</v>
      </c>
      <c r="C130" s="26"/>
      <c r="D130" s="27" t="s">
        <v>76</v>
      </c>
      <c r="E130" s="33" t="s">
        <v>176</v>
      </c>
      <c r="F130" s="33">
        <v>0</v>
      </c>
      <c r="G130" s="33">
        <v>60</v>
      </c>
      <c r="H130" s="27">
        <v>20</v>
      </c>
      <c r="I130" s="27" t="s">
        <v>71</v>
      </c>
      <c r="J130" s="48">
        <v>14</v>
      </c>
      <c r="K130" s="29">
        <v>0.7</v>
      </c>
      <c r="L130" s="30" t="s">
        <v>77</v>
      </c>
      <c r="M130" s="29">
        <v>0.30769230769230771</v>
      </c>
      <c r="N130" s="30" t="s">
        <v>85</v>
      </c>
      <c r="O130" s="29">
        <v>0.2153846153846154</v>
      </c>
      <c r="P130" s="30" t="s">
        <v>85</v>
      </c>
      <c r="Q130" s="31">
        <v>8</v>
      </c>
      <c r="R130" s="31">
        <v>26</v>
      </c>
      <c r="S130" s="31">
        <v>18</v>
      </c>
      <c r="T130" s="31">
        <v>3</v>
      </c>
      <c r="U130" s="31">
        <v>5</v>
      </c>
    </row>
    <row r="131" spans="1:21" ht="28.2" customHeight="1" thickBot="1" x14ac:dyDescent="0.35">
      <c r="A131" s="52"/>
      <c r="B131" s="36" t="s">
        <v>42</v>
      </c>
      <c r="C131" s="36"/>
      <c r="D131" s="37"/>
      <c r="E131" s="37"/>
      <c r="F131" s="37"/>
      <c r="G131" s="37"/>
      <c r="H131" s="37"/>
      <c r="I131" s="37"/>
      <c r="J131" s="37"/>
      <c r="K131" s="38">
        <f>AVERAGE(K124:K130)</f>
        <v>1.4290420168067224</v>
      </c>
      <c r="L131" s="30" t="str">
        <f t="shared" si="11"/>
        <v>MUY ALTO</v>
      </c>
      <c r="M131" s="38">
        <f>AVERAGE(M124:M130)</f>
        <v>0.4959061573347287</v>
      </c>
      <c r="N131" s="30" t="str">
        <f t="shared" si="12"/>
        <v>MEDIO</v>
      </c>
      <c r="O131" s="38">
        <f>AVERAGE(O124:O130)</f>
        <v>0.74008088876576283</v>
      </c>
      <c r="P131" s="30" t="str">
        <f t="shared" si="13"/>
        <v>ALTO</v>
      </c>
      <c r="Q131" s="39">
        <f>SUM(Q124:Q130)</f>
        <v>338</v>
      </c>
      <c r="R131" s="39">
        <f t="shared" ref="R131:U131" si="23">SUM(R124:R130)</f>
        <v>562</v>
      </c>
      <c r="S131" s="39">
        <f t="shared" si="23"/>
        <v>224</v>
      </c>
      <c r="T131" s="39">
        <f t="shared" si="23"/>
        <v>125</v>
      </c>
      <c r="U131" s="39">
        <f t="shared" si="23"/>
        <v>213</v>
      </c>
    </row>
    <row r="132" spans="1:21" ht="57.6" x14ac:dyDescent="0.3">
      <c r="A132" s="52"/>
      <c r="B132" s="26" t="s">
        <v>177</v>
      </c>
      <c r="C132" s="26"/>
      <c r="D132" s="27" t="s">
        <v>69</v>
      </c>
      <c r="E132" s="33" t="s">
        <v>178</v>
      </c>
      <c r="F132" s="33">
        <v>534</v>
      </c>
      <c r="G132" s="33">
        <v>834</v>
      </c>
      <c r="H132" s="33">
        <v>100</v>
      </c>
      <c r="I132" s="33" t="s">
        <v>71</v>
      </c>
      <c r="J132" s="48">
        <v>174</v>
      </c>
      <c r="K132" s="29">
        <v>1.74</v>
      </c>
      <c r="L132" s="30" t="s">
        <v>72</v>
      </c>
      <c r="M132" s="29">
        <v>5.333333333333333</v>
      </c>
      <c r="N132" s="30" t="s">
        <v>72</v>
      </c>
      <c r="O132" s="29">
        <v>9.2799999999999994</v>
      </c>
      <c r="P132" s="30" t="s">
        <v>72</v>
      </c>
      <c r="Q132" s="31">
        <v>160</v>
      </c>
      <c r="R132" s="31">
        <v>30</v>
      </c>
      <c r="S132" s="31">
        <v>-130</v>
      </c>
      <c r="T132" s="31">
        <v>16</v>
      </c>
      <c r="U132" s="31">
        <v>144</v>
      </c>
    </row>
    <row r="133" spans="1:21" ht="43.2" x14ac:dyDescent="0.3">
      <c r="A133" s="52"/>
      <c r="B133" s="26" t="s">
        <v>177</v>
      </c>
      <c r="C133" s="26"/>
      <c r="D133" s="27" t="s">
        <v>69</v>
      </c>
      <c r="E133" s="33" t="s">
        <v>179</v>
      </c>
      <c r="F133" s="33">
        <v>715</v>
      </c>
      <c r="G133" s="33">
        <v>1645</v>
      </c>
      <c r="H133" s="33">
        <v>300</v>
      </c>
      <c r="I133" s="33" t="s">
        <v>71</v>
      </c>
      <c r="J133" s="48">
        <v>300</v>
      </c>
      <c r="K133" s="29">
        <v>1</v>
      </c>
      <c r="L133" s="30" t="s">
        <v>72</v>
      </c>
      <c r="M133" s="29">
        <v>0.12142857142857143</v>
      </c>
      <c r="N133" s="30" t="s">
        <v>80</v>
      </c>
      <c r="O133" s="29">
        <v>0.12142857142857143</v>
      </c>
      <c r="P133" s="30" t="s">
        <v>80</v>
      </c>
      <c r="Q133" s="31">
        <v>17</v>
      </c>
      <c r="R133" s="31">
        <v>140</v>
      </c>
      <c r="S133" s="31">
        <v>123</v>
      </c>
      <c r="T133" s="31">
        <v>0</v>
      </c>
      <c r="U133" s="31">
        <v>17</v>
      </c>
    </row>
    <row r="134" spans="1:21" ht="43.2" x14ac:dyDescent="0.3">
      <c r="A134" s="52"/>
      <c r="B134" s="26" t="s">
        <v>177</v>
      </c>
      <c r="C134" s="26"/>
      <c r="D134" s="27" t="s">
        <v>69</v>
      </c>
      <c r="E134" s="33" t="s">
        <v>180</v>
      </c>
      <c r="F134" s="33">
        <v>157</v>
      </c>
      <c r="G134" s="33">
        <v>277</v>
      </c>
      <c r="H134" s="33">
        <v>40</v>
      </c>
      <c r="I134" s="33" t="s">
        <v>71</v>
      </c>
      <c r="J134" s="48">
        <v>74</v>
      </c>
      <c r="K134" s="29">
        <v>1.85</v>
      </c>
      <c r="L134" s="30" t="s">
        <v>72</v>
      </c>
      <c r="M134" s="29">
        <v>0.33333333333333331</v>
      </c>
      <c r="N134" s="30" t="s">
        <v>85</v>
      </c>
      <c r="O134" s="29">
        <v>0.6166666666666667</v>
      </c>
      <c r="P134" s="30" t="s">
        <v>77</v>
      </c>
      <c r="Q134" s="31">
        <v>10</v>
      </c>
      <c r="R134" s="31">
        <v>30</v>
      </c>
      <c r="S134" s="31">
        <v>20</v>
      </c>
      <c r="T134" s="31">
        <v>0</v>
      </c>
      <c r="U134" s="31">
        <v>10</v>
      </c>
    </row>
    <row r="135" spans="1:21" ht="57.6" x14ac:dyDescent="0.3">
      <c r="A135" s="52"/>
      <c r="B135" s="26" t="s">
        <v>177</v>
      </c>
      <c r="C135" s="26"/>
      <c r="D135" s="27" t="s">
        <v>126</v>
      </c>
      <c r="E135" s="33" t="s">
        <v>181</v>
      </c>
      <c r="F135" s="33">
        <v>0</v>
      </c>
      <c r="G135" s="33">
        <v>30</v>
      </c>
      <c r="H135" s="33">
        <v>10</v>
      </c>
      <c r="I135" s="33" t="s">
        <v>71</v>
      </c>
      <c r="J135" s="48">
        <v>45</v>
      </c>
      <c r="K135" s="29">
        <v>4.5</v>
      </c>
      <c r="L135" s="30" t="s">
        <v>72</v>
      </c>
      <c r="M135" s="29">
        <v>0.66666666666666663</v>
      </c>
      <c r="N135" s="30" t="s">
        <v>77</v>
      </c>
      <c r="O135" s="29">
        <v>3</v>
      </c>
      <c r="P135" s="30" t="s">
        <v>72</v>
      </c>
      <c r="Q135" s="31">
        <v>10</v>
      </c>
      <c r="R135" s="31">
        <v>15</v>
      </c>
      <c r="S135" s="31">
        <v>5</v>
      </c>
      <c r="T135" s="31">
        <v>6</v>
      </c>
      <c r="U135" s="31">
        <v>4</v>
      </c>
    </row>
    <row r="136" spans="1:21" ht="57.6" x14ac:dyDescent="0.3">
      <c r="A136" s="52"/>
      <c r="B136" s="26" t="s">
        <v>177</v>
      </c>
      <c r="C136" s="26"/>
      <c r="D136" s="27" t="s">
        <v>74</v>
      </c>
      <c r="E136" s="33" t="s">
        <v>181</v>
      </c>
      <c r="F136" s="33">
        <v>0</v>
      </c>
      <c r="G136" s="33">
        <v>30</v>
      </c>
      <c r="H136" s="33">
        <v>10</v>
      </c>
      <c r="I136" s="33" t="s">
        <v>71</v>
      </c>
      <c r="J136" s="48">
        <v>21</v>
      </c>
      <c r="K136" s="29">
        <v>2.1</v>
      </c>
      <c r="L136" s="30" t="s">
        <v>72</v>
      </c>
      <c r="M136" s="29">
        <v>0.4</v>
      </c>
      <c r="N136" s="30" t="s">
        <v>85</v>
      </c>
      <c r="O136" s="29">
        <v>0.84000000000000008</v>
      </c>
      <c r="P136" s="30" t="s">
        <v>72</v>
      </c>
      <c r="Q136" s="31">
        <v>6</v>
      </c>
      <c r="R136" s="31">
        <v>15</v>
      </c>
      <c r="S136" s="31">
        <v>9</v>
      </c>
      <c r="T136" s="31">
        <v>5</v>
      </c>
      <c r="U136" s="31">
        <v>1</v>
      </c>
    </row>
    <row r="137" spans="1:21" ht="57.6" x14ac:dyDescent="0.3">
      <c r="A137" s="52"/>
      <c r="B137" s="26" t="s">
        <v>177</v>
      </c>
      <c r="C137" s="26"/>
      <c r="D137" s="27" t="s">
        <v>76</v>
      </c>
      <c r="E137" s="33" t="s">
        <v>181</v>
      </c>
      <c r="F137" s="33">
        <v>0</v>
      </c>
      <c r="G137" s="33">
        <v>30</v>
      </c>
      <c r="H137" s="33">
        <v>10</v>
      </c>
      <c r="I137" s="33" t="s">
        <v>71</v>
      </c>
      <c r="J137" s="48">
        <v>14</v>
      </c>
      <c r="K137" s="29">
        <v>1.4</v>
      </c>
      <c r="L137" s="30" t="s">
        <v>72</v>
      </c>
      <c r="M137" s="29">
        <v>6.6666666666666666E-2</v>
      </c>
      <c r="N137" s="30" t="s">
        <v>80</v>
      </c>
      <c r="O137" s="29">
        <v>9.3333333333333324E-2</v>
      </c>
      <c r="P137" s="30" t="s">
        <v>80</v>
      </c>
      <c r="Q137" s="31">
        <v>1</v>
      </c>
      <c r="R137" s="31">
        <v>15</v>
      </c>
      <c r="S137" s="31">
        <v>14</v>
      </c>
      <c r="T137" s="31">
        <v>1</v>
      </c>
      <c r="U137" s="31">
        <v>0</v>
      </c>
    </row>
    <row r="138" spans="1:21" ht="43.2" x14ac:dyDescent="0.3">
      <c r="A138" s="52"/>
      <c r="B138" s="26" t="s">
        <v>177</v>
      </c>
      <c r="C138" s="26"/>
      <c r="D138" s="27" t="s">
        <v>126</v>
      </c>
      <c r="E138" s="33" t="s">
        <v>182</v>
      </c>
      <c r="F138" s="33">
        <v>0</v>
      </c>
      <c r="G138" s="33">
        <v>8</v>
      </c>
      <c r="H138" s="33">
        <v>2</v>
      </c>
      <c r="I138" s="33" t="s">
        <v>71</v>
      </c>
      <c r="J138" s="48">
        <v>4</v>
      </c>
      <c r="K138" s="29">
        <v>2</v>
      </c>
      <c r="L138" s="30" t="s">
        <v>72</v>
      </c>
      <c r="M138" s="29">
        <v>0</v>
      </c>
      <c r="N138" s="30" t="s">
        <v>80</v>
      </c>
      <c r="O138" s="29">
        <v>0</v>
      </c>
      <c r="P138" s="30" t="s">
        <v>80</v>
      </c>
      <c r="Q138" s="31">
        <v>0</v>
      </c>
      <c r="R138" s="31">
        <v>20</v>
      </c>
      <c r="S138" s="31">
        <v>20</v>
      </c>
      <c r="T138" s="31">
        <v>0</v>
      </c>
      <c r="U138" s="31">
        <v>0</v>
      </c>
    </row>
    <row r="139" spans="1:21" ht="43.2" x14ac:dyDescent="0.3">
      <c r="A139" s="52"/>
      <c r="B139" s="26" t="s">
        <v>177</v>
      </c>
      <c r="C139" s="26"/>
      <c r="D139" s="27" t="s">
        <v>74</v>
      </c>
      <c r="E139" s="33" t="s">
        <v>180</v>
      </c>
      <c r="F139" s="33">
        <v>0</v>
      </c>
      <c r="G139" s="33">
        <v>6</v>
      </c>
      <c r="H139" s="33">
        <v>1</v>
      </c>
      <c r="I139" s="33" t="s">
        <v>71</v>
      </c>
      <c r="J139" s="48">
        <v>5</v>
      </c>
      <c r="K139" s="29">
        <v>5</v>
      </c>
      <c r="L139" s="30" t="s">
        <v>72</v>
      </c>
      <c r="M139" s="29">
        <v>0</v>
      </c>
      <c r="N139" s="30" t="s">
        <v>80</v>
      </c>
      <c r="O139" s="29">
        <v>0</v>
      </c>
      <c r="P139" s="30" t="s">
        <v>80</v>
      </c>
      <c r="Q139" s="31">
        <v>0</v>
      </c>
      <c r="R139" s="31">
        <v>16</v>
      </c>
      <c r="S139" s="31">
        <v>16</v>
      </c>
      <c r="T139" s="31">
        <v>0</v>
      </c>
      <c r="U139" s="31">
        <v>0</v>
      </c>
    </row>
    <row r="140" spans="1:21" ht="43.2" x14ac:dyDescent="0.3">
      <c r="A140" s="52"/>
      <c r="B140" s="26" t="s">
        <v>177</v>
      </c>
      <c r="C140" s="26"/>
      <c r="D140" s="27" t="s">
        <v>76</v>
      </c>
      <c r="E140" s="33" t="s">
        <v>182</v>
      </c>
      <c r="F140" s="33">
        <v>0</v>
      </c>
      <c r="G140" s="33">
        <v>7</v>
      </c>
      <c r="H140" s="33">
        <v>2</v>
      </c>
      <c r="I140" s="33" t="s">
        <v>71</v>
      </c>
      <c r="J140" s="48">
        <v>3</v>
      </c>
      <c r="K140" s="29">
        <v>1.5</v>
      </c>
      <c r="L140" s="30" t="s">
        <v>72</v>
      </c>
      <c r="M140" s="29">
        <v>0</v>
      </c>
      <c r="N140" s="30" t="s">
        <v>80</v>
      </c>
      <c r="O140" s="29">
        <v>0</v>
      </c>
      <c r="P140" s="30" t="s">
        <v>80</v>
      </c>
      <c r="Q140" s="31">
        <v>0</v>
      </c>
      <c r="R140" s="31">
        <v>20</v>
      </c>
      <c r="S140" s="31">
        <v>20</v>
      </c>
      <c r="T140" s="31">
        <v>0</v>
      </c>
      <c r="U140" s="31">
        <v>0</v>
      </c>
    </row>
    <row r="141" spans="1:21" ht="43.2" x14ac:dyDescent="0.3">
      <c r="A141" s="52"/>
      <c r="B141" s="26" t="s">
        <v>177</v>
      </c>
      <c r="C141" s="26"/>
      <c r="D141" s="27" t="s">
        <v>126</v>
      </c>
      <c r="E141" s="33" t="s">
        <v>179</v>
      </c>
      <c r="F141" s="33">
        <v>0</v>
      </c>
      <c r="G141" s="33">
        <v>42</v>
      </c>
      <c r="H141" s="33">
        <v>10</v>
      </c>
      <c r="I141" s="33" t="s">
        <v>71</v>
      </c>
      <c r="J141" s="48">
        <v>97</v>
      </c>
      <c r="K141" s="29">
        <v>9.6999999999999993</v>
      </c>
      <c r="L141" s="30" t="s">
        <v>72</v>
      </c>
      <c r="M141" s="29">
        <v>0</v>
      </c>
      <c r="N141" s="30" t="s">
        <v>80</v>
      </c>
      <c r="O141" s="29">
        <v>0</v>
      </c>
      <c r="P141" s="30" t="s">
        <v>80</v>
      </c>
      <c r="Q141" s="31">
        <v>0</v>
      </c>
      <c r="R141" s="31">
        <v>20</v>
      </c>
      <c r="S141" s="31">
        <v>20</v>
      </c>
      <c r="T141" s="31">
        <v>0</v>
      </c>
      <c r="U141" s="31">
        <v>0</v>
      </c>
    </row>
    <row r="142" spans="1:21" ht="43.2" x14ac:dyDescent="0.3">
      <c r="A142" s="52"/>
      <c r="B142" s="26" t="s">
        <v>177</v>
      </c>
      <c r="C142" s="26"/>
      <c r="D142" s="27" t="s">
        <v>74</v>
      </c>
      <c r="E142" s="33" t="s">
        <v>179</v>
      </c>
      <c r="F142" s="33">
        <v>0</v>
      </c>
      <c r="G142" s="33">
        <v>39</v>
      </c>
      <c r="H142" s="33">
        <v>10</v>
      </c>
      <c r="I142" s="33" t="s">
        <v>71</v>
      </c>
      <c r="J142" s="48">
        <v>16</v>
      </c>
      <c r="K142" s="29">
        <v>1.6</v>
      </c>
      <c r="L142" s="30" t="s">
        <v>72</v>
      </c>
      <c r="M142" s="29">
        <v>0</v>
      </c>
      <c r="N142" s="30" t="s">
        <v>80</v>
      </c>
      <c r="O142" s="29">
        <v>0</v>
      </c>
      <c r="P142" s="30" t="s">
        <v>80</v>
      </c>
      <c r="Q142" s="31">
        <v>0</v>
      </c>
      <c r="R142" s="31">
        <v>15</v>
      </c>
      <c r="S142" s="31">
        <v>15</v>
      </c>
      <c r="T142" s="31">
        <v>0</v>
      </c>
      <c r="U142" s="31">
        <v>0</v>
      </c>
    </row>
    <row r="143" spans="1:21" ht="43.2" x14ac:dyDescent="0.3">
      <c r="A143" s="52"/>
      <c r="B143" s="26" t="s">
        <v>177</v>
      </c>
      <c r="C143" s="26"/>
      <c r="D143" s="27" t="s">
        <v>76</v>
      </c>
      <c r="E143" s="33" t="s">
        <v>179</v>
      </c>
      <c r="F143" s="33">
        <v>0</v>
      </c>
      <c r="G143" s="33">
        <v>39</v>
      </c>
      <c r="H143" s="33">
        <v>10</v>
      </c>
      <c r="I143" s="33" t="s">
        <v>71</v>
      </c>
      <c r="J143" s="48">
        <v>15</v>
      </c>
      <c r="K143" s="29">
        <v>1.5</v>
      </c>
      <c r="L143" s="30" t="s">
        <v>72</v>
      </c>
      <c r="M143" s="29">
        <v>0</v>
      </c>
      <c r="N143" s="30" t="s">
        <v>80</v>
      </c>
      <c r="O143" s="29">
        <v>0</v>
      </c>
      <c r="P143" s="30" t="s">
        <v>80</v>
      </c>
      <c r="Q143" s="31">
        <v>0</v>
      </c>
      <c r="R143" s="31">
        <v>15</v>
      </c>
      <c r="S143" s="31">
        <v>15</v>
      </c>
      <c r="T143" s="31">
        <v>0</v>
      </c>
      <c r="U143" s="31">
        <v>0</v>
      </c>
    </row>
    <row r="144" spans="1:21" ht="57.6" x14ac:dyDescent="0.3">
      <c r="A144" s="52"/>
      <c r="B144" s="26" t="s">
        <v>177</v>
      </c>
      <c r="C144" s="26"/>
      <c r="D144" s="27" t="s">
        <v>82</v>
      </c>
      <c r="E144" s="33" t="s">
        <v>183</v>
      </c>
      <c r="F144" s="33">
        <v>0</v>
      </c>
      <c r="G144" s="33">
        <v>40</v>
      </c>
      <c r="H144" s="33">
        <v>10</v>
      </c>
      <c r="I144" s="33" t="s">
        <v>71</v>
      </c>
      <c r="J144" s="48">
        <v>10</v>
      </c>
      <c r="K144" s="29">
        <v>1</v>
      </c>
      <c r="L144" s="30" t="s">
        <v>72</v>
      </c>
      <c r="M144" s="29">
        <v>0</v>
      </c>
      <c r="N144" s="30" t="s">
        <v>80</v>
      </c>
      <c r="O144" s="29">
        <v>0</v>
      </c>
      <c r="P144" s="30" t="s">
        <v>80</v>
      </c>
      <c r="Q144" s="31">
        <v>0</v>
      </c>
      <c r="R144" s="31">
        <v>30</v>
      </c>
      <c r="S144" s="31">
        <v>30</v>
      </c>
      <c r="T144" s="31">
        <v>0</v>
      </c>
      <c r="U144" s="31">
        <v>0</v>
      </c>
    </row>
    <row r="145" spans="1:21" ht="86.4" x14ac:dyDescent="0.3">
      <c r="A145" s="52"/>
      <c r="B145" s="26" t="s">
        <v>177</v>
      </c>
      <c r="C145" s="26"/>
      <c r="D145" s="27" t="s">
        <v>82</v>
      </c>
      <c r="E145" s="33" t="s">
        <v>184</v>
      </c>
      <c r="F145" s="33">
        <v>0</v>
      </c>
      <c r="G145" s="33">
        <v>30</v>
      </c>
      <c r="H145" s="33">
        <v>10</v>
      </c>
      <c r="I145" s="33" t="s">
        <v>71</v>
      </c>
      <c r="J145" s="48">
        <v>9</v>
      </c>
      <c r="K145" s="29">
        <v>0.9</v>
      </c>
      <c r="L145" s="30" t="s">
        <v>72</v>
      </c>
      <c r="M145" s="29">
        <v>0</v>
      </c>
      <c r="N145" s="30" t="s">
        <v>80</v>
      </c>
      <c r="O145" s="29">
        <v>0</v>
      </c>
      <c r="P145" s="30" t="s">
        <v>80</v>
      </c>
      <c r="Q145" s="31">
        <v>0</v>
      </c>
      <c r="R145" s="31">
        <v>25</v>
      </c>
      <c r="S145" s="31">
        <v>25</v>
      </c>
      <c r="T145" s="31">
        <v>0</v>
      </c>
      <c r="U145" s="31">
        <v>0</v>
      </c>
    </row>
    <row r="146" spans="1:21" ht="28.8" x14ac:dyDescent="0.3">
      <c r="A146" s="52"/>
      <c r="B146" s="26" t="s">
        <v>185</v>
      </c>
      <c r="C146" s="26"/>
      <c r="D146" s="27" t="s">
        <v>69</v>
      </c>
      <c r="E146" s="33" t="s">
        <v>186</v>
      </c>
      <c r="F146" s="33">
        <v>4252</v>
      </c>
      <c r="G146" s="33">
        <v>5830</v>
      </c>
      <c r="H146" s="33">
        <v>493</v>
      </c>
      <c r="I146" s="33" t="s">
        <v>71</v>
      </c>
      <c r="J146" s="48">
        <v>2163</v>
      </c>
      <c r="K146" s="29">
        <v>4.3874239350912783</v>
      </c>
      <c r="L146" s="30" t="s">
        <v>72</v>
      </c>
      <c r="M146" s="29">
        <v>1.5</v>
      </c>
      <c r="N146" s="30" t="s">
        <v>72</v>
      </c>
      <c r="O146" s="29">
        <v>6.5811359026369178</v>
      </c>
      <c r="P146" s="30" t="s">
        <v>72</v>
      </c>
      <c r="Q146" s="31">
        <v>27</v>
      </c>
      <c r="R146" s="31">
        <v>18</v>
      </c>
      <c r="S146" s="31">
        <v>-9</v>
      </c>
      <c r="T146" s="31">
        <v>6</v>
      </c>
      <c r="U146" s="31">
        <v>21</v>
      </c>
    </row>
    <row r="147" spans="1:21" ht="28.8" x14ac:dyDescent="0.3">
      <c r="A147" s="52"/>
      <c r="B147" s="26" t="s">
        <v>185</v>
      </c>
      <c r="C147" s="26"/>
      <c r="D147" s="27" t="s">
        <v>69</v>
      </c>
      <c r="E147" s="33" t="s">
        <v>187</v>
      </c>
      <c r="F147" s="33">
        <v>147</v>
      </c>
      <c r="G147" s="33">
        <v>210</v>
      </c>
      <c r="H147" s="33">
        <v>20</v>
      </c>
      <c r="I147" s="33" t="s">
        <v>71</v>
      </c>
      <c r="J147" s="48">
        <v>49</v>
      </c>
      <c r="K147" s="29">
        <v>2.4500000000000002</v>
      </c>
      <c r="L147" s="30" t="s">
        <v>72</v>
      </c>
      <c r="M147" s="29">
        <v>0.37931034482758619</v>
      </c>
      <c r="N147" s="30" t="s">
        <v>85</v>
      </c>
      <c r="O147" s="29">
        <v>0.92931034482758623</v>
      </c>
      <c r="P147" s="30" t="s">
        <v>72</v>
      </c>
      <c r="Q147" s="31">
        <v>11</v>
      </c>
      <c r="R147" s="31">
        <v>29</v>
      </c>
      <c r="S147" s="31">
        <v>18</v>
      </c>
      <c r="T147" s="31">
        <v>0</v>
      </c>
      <c r="U147" s="31">
        <v>11</v>
      </c>
    </row>
    <row r="148" spans="1:21" ht="28.8" x14ac:dyDescent="0.3">
      <c r="A148" s="52"/>
      <c r="B148" s="26" t="s">
        <v>185</v>
      </c>
      <c r="C148" s="26"/>
      <c r="D148" s="27" t="s">
        <v>69</v>
      </c>
      <c r="E148" s="33" t="s">
        <v>188</v>
      </c>
      <c r="F148" s="33">
        <v>9927</v>
      </c>
      <c r="G148" s="33">
        <v>16481</v>
      </c>
      <c r="H148" s="33">
        <v>2184</v>
      </c>
      <c r="I148" s="33" t="s">
        <v>71</v>
      </c>
      <c r="J148" s="48">
        <v>2826</v>
      </c>
      <c r="K148" s="29">
        <v>1.293956043956044</v>
      </c>
      <c r="L148" s="30" t="s">
        <v>72</v>
      </c>
      <c r="M148" s="29">
        <v>0</v>
      </c>
      <c r="N148" s="30" t="s">
        <v>80</v>
      </c>
      <c r="O148" s="29">
        <v>0</v>
      </c>
      <c r="P148" s="30" t="s">
        <v>80</v>
      </c>
      <c r="Q148" s="31">
        <v>0</v>
      </c>
      <c r="R148" s="31">
        <v>15</v>
      </c>
      <c r="S148" s="31">
        <v>15</v>
      </c>
      <c r="T148" s="31">
        <v>0</v>
      </c>
      <c r="U148" s="31">
        <v>0</v>
      </c>
    </row>
    <row r="149" spans="1:21" ht="28.8" x14ac:dyDescent="0.3">
      <c r="A149" s="52"/>
      <c r="B149" s="26" t="s">
        <v>185</v>
      </c>
      <c r="C149" s="26"/>
      <c r="D149" s="27" t="s">
        <v>126</v>
      </c>
      <c r="E149" s="33" t="s">
        <v>186</v>
      </c>
      <c r="F149" s="33">
        <v>0</v>
      </c>
      <c r="G149" s="33">
        <v>2272.48</v>
      </c>
      <c r="H149" s="33">
        <v>700</v>
      </c>
      <c r="I149" s="33" t="s">
        <v>71</v>
      </c>
      <c r="J149" s="48">
        <v>1172</v>
      </c>
      <c r="K149" s="29">
        <v>1.6742857142857144</v>
      </c>
      <c r="L149" s="30" t="s">
        <v>72</v>
      </c>
      <c r="M149" s="29">
        <v>0.35</v>
      </c>
      <c r="N149" s="30" t="s">
        <v>85</v>
      </c>
      <c r="O149" s="29">
        <v>0.58599999999999997</v>
      </c>
      <c r="P149" s="30" t="s">
        <v>75</v>
      </c>
      <c r="Q149" s="31">
        <v>7</v>
      </c>
      <c r="R149" s="31">
        <v>20</v>
      </c>
      <c r="S149" s="31">
        <v>13</v>
      </c>
      <c r="T149" s="31">
        <v>0</v>
      </c>
      <c r="U149" s="31">
        <v>7</v>
      </c>
    </row>
    <row r="150" spans="1:21" ht="28.8" x14ac:dyDescent="0.3">
      <c r="A150" s="52"/>
      <c r="B150" s="26" t="s">
        <v>185</v>
      </c>
      <c r="C150" s="26"/>
      <c r="D150" s="27" t="s">
        <v>126</v>
      </c>
      <c r="E150" s="33" t="s">
        <v>187</v>
      </c>
      <c r="F150" s="33">
        <v>0</v>
      </c>
      <c r="G150" s="33">
        <v>36</v>
      </c>
      <c r="H150" s="33">
        <v>10</v>
      </c>
      <c r="I150" s="33" t="s">
        <v>71</v>
      </c>
      <c r="J150" s="48">
        <v>29</v>
      </c>
      <c r="K150" s="29">
        <v>2.9</v>
      </c>
      <c r="L150" s="30" t="s">
        <v>72</v>
      </c>
      <c r="M150" s="29">
        <v>1</v>
      </c>
      <c r="N150" s="30" t="s">
        <v>72</v>
      </c>
      <c r="O150" s="29">
        <v>2.9</v>
      </c>
      <c r="P150" s="30" t="s">
        <v>72</v>
      </c>
      <c r="Q150" s="31">
        <v>5</v>
      </c>
      <c r="R150" s="31">
        <v>5</v>
      </c>
      <c r="S150" s="31">
        <v>0</v>
      </c>
      <c r="T150" s="31">
        <v>0</v>
      </c>
      <c r="U150" s="31">
        <v>5</v>
      </c>
    </row>
    <row r="151" spans="1:21" ht="28.8" x14ac:dyDescent="0.3">
      <c r="A151" s="52"/>
      <c r="B151" s="26" t="s">
        <v>185</v>
      </c>
      <c r="C151" s="26"/>
      <c r="D151" s="27" t="s">
        <v>126</v>
      </c>
      <c r="E151" s="33" t="s">
        <v>189</v>
      </c>
      <c r="F151" s="33">
        <v>0</v>
      </c>
      <c r="G151" s="33">
        <v>1080</v>
      </c>
      <c r="H151" s="33">
        <v>300</v>
      </c>
      <c r="I151" s="33" t="s">
        <v>71</v>
      </c>
      <c r="J151" s="48">
        <v>1387</v>
      </c>
      <c r="K151" s="29">
        <v>4.6233333333333331</v>
      </c>
      <c r="L151" s="30" t="s">
        <v>72</v>
      </c>
      <c r="M151" s="29">
        <v>0</v>
      </c>
      <c r="N151" s="30" t="s">
        <v>80</v>
      </c>
      <c r="O151" s="29">
        <v>0</v>
      </c>
      <c r="P151" s="30" t="s">
        <v>80</v>
      </c>
      <c r="Q151" s="31">
        <v>0</v>
      </c>
      <c r="R151" s="31">
        <v>7</v>
      </c>
      <c r="S151" s="31">
        <v>7</v>
      </c>
      <c r="T151" s="31">
        <v>0</v>
      </c>
      <c r="U151" s="31">
        <v>0</v>
      </c>
    </row>
    <row r="152" spans="1:21" ht="28.8" x14ac:dyDescent="0.3">
      <c r="A152" s="52"/>
      <c r="B152" s="26" t="s">
        <v>185</v>
      </c>
      <c r="C152" s="26"/>
      <c r="D152" s="27" t="s">
        <v>74</v>
      </c>
      <c r="E152" s="33" t="s">
        <v>186</v>
      </c>
      <c r="F152" s="33">
        <v>0</v>
      </c>
      <c r="G152" s="33">
        <v>1947.8400000000001</v>
      </c>
      <c r="H152" s="33">
        <v>600</v>
      </c>
      <c r="I152" s="33" t="s">
        <v>71</v>
      </c>
      <c r="J152" s="48">
        <v>1212</v>
      </c>
      <c r="K152" s="29">
        <v>2.02</v>
      </c>
      <c r="L152" s="30" t="s">
        <v>72</v>
      </c>
      <c r="M152" s="29">
        <v>0.5</v>
      </c>
      <c r="N152" s="30" t="s">
        <v>75</v>
      </c>
      <c r="O152" s="29">
        <v>1.01</v>
      </c>
      <c r="P152" s="30" t="s">
        <v>72</v>
      </c>
      <c r="Q152" s="31">
        <v>10</v>
      </c>
      <c r="R152" s="31">
        <v>20</v>
      </c>
      <c r="S152" s="31">
        <v>10</v>
      </c>
      <c r="T152" s="31">
        <v>0</v>
      </c>
      <c r="U152" s="31">
        <v>10</v>
      </c>
    </row>
    <row r="153" spans="1:21" ht="28.8" x14ac:dyDescent="0.3">
      <c r="A153" s="52"/>
      <c r="B153" s="26" t="s">
        <v>185</v>
      </c>
      <c r="C153" s="26"/>
      <c r="D153" s="27" t="s">
        <v>74</v>
      </c>
      <c r="E153" s="33" t="s">
        <v>187</v>
      </c>
      <c r="F153" s="33">
        <v>0</v>
      </c>
      <c r="G153" s="33">
        <v>36</v>
      </c>
      <c r="H153" s="33">
        <v>10</v>
      </c>
      <c r="I153" s="33" t="s">
        <v>71</v>
      </c>
      <c r="J153" s="48">
        <v>34</v>
      </c>
      <c r="K153" s="29">
        <v>3.4</v>
      </c>
      <c r="L153" s="30" t="s">
        <v>72</v>
      </c>
      <c r="M153" s="29">
        <v>1</v>
      </c>
      <c r="N153" s="30" t="s">
        <v>72</v>
      </c>
      <c r="O153" s="29">
        <v>3.4</v>
      </c>
      <c r="P153" s="30" t="s">
        <v>72</v>
      </c>
      <c r="Q153" s="31">
        <v>5</v>
      </c>
      <c r="R153" s="31">
        <v>5</v>
      </c>
      <c r="S153" s="31">
        <v>0</v>
      </c>
      <c r="T153" s="31">
        <v>0</v>
      </c>
      <c r="U153" s="31">
        <v>5</v>
      </c>
    </row>
    <row r="154" spans="1:21" ht="43.2" x14ac:dyDescent="0.3">
      <c r="A154" s="52"/>
      <c r="B154" s="26" t="s">
        <v>185</v>
      </c>
      <c r="C154" s="26"/>
      <c r="D154" s="27" t="s">
        <v>74</v>
      </c>
      <c r="E154" s="33" t="s">
        <v>190</v>
      </c>
      <c r="F154" s="33">
        <v>0</v>
      </c>
      <c r="G154" s="33">
        <v>1080</v>
      </c>
      <c r="H154" s="33">
        <v>300</v>
      </c>
      <c r="I154" s="33" t="s">
        <v>71</v>
      </c>
      <c r="J154" s="48">
        <v>2249</v>
      </c>
      <c r="K154" s="29">
        <v>7.496666666666667</v>
      </c>
      <c r="L154" s="30" t="s">
        <v>72</v>
      </c>
      <c r="M154" s="29">
        <v>0</v>
      </c>
      <c r="N154" s="30" t="s">
        <v>80</v>
      </c>
      <c r="O154" s="29">
        <v>0</v>
      </c>
      <c r="P154" s="30" t="s">
        <v>80</v>
      </c>
      <c r="Q154" s="31">
        <v>0</v>
      </c>
      <c r="R154" s="31">
        <v>7</v>
      </c>
      <c r="S154" s="31">
        <v>7</v>
      </c>
      <c r="T154" s="31">
        <v>0</v>
      </c>
      <c r="U154" s="31">
        <v>0</v>
      </c>
    </row>
    <row r="155" spans="1:21" ht="28.8" x14ac:dyDescent="0.3">
      <c r="A155" s="52"/>
      <c r="B155" s="26" t="s">
        <v>185</v>
      </c>
      <c r="C155" s="26"/>
      <c r="D155" s="27" t="s">
        <v>76</v>
      </c>
      <c r="E155" s="33" t="s">
        <v>186</v>
      </c>
      <c r="F155" s="33">
        <v>0</v>
      </c>
      <c r="G155" s="33">
        <v>1460.88</v>
      </c>
      <c r="H155" s="33">
        <v>450</v>
      </c>
      <c r="I155" s="33" t="s">
        <v>71</v>
      </c>
      <c r="J155" s="48">
        <v>2459</v>
      </c>
      <c r="K155" s="29">
        <v>5.4644444444444442</v>
      </c>
      <c r="L155" s="30" t="s">
        <v>72</v>
      </c>
      <c r="M155" s="29">
        <v>0.05</v>
      </c>
      <c r="N155" s="30" t="s">
        <v>80</v>
      </c>
      <c r="O155" s="29">
        <v>0.2732222222222222</v>
      </c>
      <c r="P155" s="30" t="s">
        <v>85</v>
      </c>
      <c r="Q155" s="31">
        <v>1</v>
      </c>
      <c r="R155" s="31">
        <v>20</v>
      </c>
      <c r="S155" s="31">
        <v>19</v>
      </c>
      <c r="T155" s="31">
        <v>0</v>
      </c>
      <c r="U155" s="31">
        <v>1</v>
      </c>
    </row>
    <row r="156" spans="1:21" ht="28.8" x14ac:dyDescent="0.3">
      <c r="A156" s="52"/>
      <c r="B156" s="26" t="s">
        <v>185</v>
      </c>
      <c r="C156" s="26"/>
      <c r="D156" s="27" t="s">
        <v>76</v>
      </c>
      <c r="E156" s="33" t="s">
        <v>187</v>
      </c>
      <c r="F156" s="33">
        <v>0</v>
      </c>
      <c r="G156" s="33">
        <v>28</v>
      </c>
      <c r="H156" s="33">
        <v>8</v>
      </c>
      <c r="I156" s="33" t="s">
        <v>71</v>
      </c>
      <c r="J156" s="48">
        <v>26</v>
      </c>
      <c r="K156" s="29">
        <v>3.25</v>
      </c>
      <c r="L156" s="30" t="s">
        <v>72</v>
      </c>
      <c r="M156" s="29">
        <v>0</v>
      </c>
      <c r="N156" s="30" t="s">
        <v>80</v>
      </c>
      <c r="O156" s="29">
        <v>0</v>
      </c>
      <c r="P156" s="30" t="s">
        <v>80</v>
      </c>
      <c r="Q156" s="31">
        <v>0</v>
      </c>
      <c r="R156" s="31">
        <v>5</v>
      </c>
      <c r="S156" s="31">
        <v>5</v>
      </c>
      <c r="T156" s="31">
        <v>0</v>
      </c>
      <c r="U156" s="31">
        <v>0</v>
      </c>
    </row>
    <row r="157" spans="1:21" ht="28.8" x14ac:dyDescent="0.3">
      <c r="A157" s="52"/>
      <c r="B157" s="26" t="s">
        <v>185</v>
      </c>
      <c r="C157" s="26"/>
      <c r="D157" s="27" t="s">
        <v>76</v>
      </c>
      <c r="E157" s="33" t="s">
        <v>188</v>
      </c>
      <c r="F157" s="33">
        <v>0</v>
      </c>
      <c r="G157" s="33">
        <v>380</v>
      </c>
      <c r="H157" s="33">
        <v>240</v>
      </c>
      <c r="I157" s="33" t="s">
        <v>71</v>
      </c>
      <c r="J157" s="48">
        <v>2488</v>
      </c>
      <c r="K157" s="29">
        <v>10.366666666666667</v>
      </c>
      <c r="L157" s="30" t="s">
        <v>72</v>
      </c>
      <c r="M157" s="29">
        <v>0</v>
      </c>
      <c r="N157" s="30" t="s">
        <v>80</v>
      </c>
      <c r="O157" s="29">
        <v>0</v>
      </c>
      <c r="P157" s="30" t="s">
        <v>80</v>
      </c>
      <c r="Q157" s="31">
        <v>0</v>
      </c>
      <c r="R157" s="31">
        <v>7</v>
      </c>
      <c r="S157" s="31">
        <v>7</v>
      </c>
      <c r="T157" s="31">
        <v>0</v>
      </c>
      <c r="U157" s="31">
        <v>0</v>
      </c>
    </row>
    <row r="158" spans="1:21" ht="43.2" x14ac:dyDescent="0.3">
      <c r="A158" s="52"/>
      <c r="B158" s="26" t="s">
        <v>191</v>
      </c>
      <c r="C158" s="26"/>
      <c r="D158" s="27" t="s">
        <v>69</v>
      </c>
      <c r="E158" s="33" t="s">
        <v>192</v>
      </c>
      <c r="F158" s="33">
        <v>128</v>
      </c>
      <c r="G158" s="33">
        <v>512</v>
      </c>
      <c r="H158" s="33">
        <v>128</v>
      </c>
      <c r="I158" s="33" t="s">
        <v>71</v>
      </c>
      <c r="J158" s="48">
        <v>159</v>
      </c>
      <c r="K158" s="29">
        <v>1.2421875</v>
      </c>
      <c r="L158" s="30" t="s">
        <v>72</v>
      </c>
      <c r="M158" s="29">
        <v>0.49586776859504134</v>
      </c>
      <c r="N158" s="30" t="s">
        <v>75</v>
      </c>
      <c r="O158" s="29">
        <v>0.61596074380165289</v>
      </c>
      <c r="P158" s="30" t="s">
        <v>77</v>
      </c>
      <c r="Q158" s="31">
        <v>60</v>
      </c>
      <c r="R158" s="31">
        <v>121</v>
      </c>
      <c r="S158" s="31">
        <v>61</v>
      </c>
      <c r="T158" s="31">
        <v>3</v>
      </c>
      <c r="U158" s="31">
        <v>57</v>
      </c>
    </row>
    <row r="159" spans="1:21" ht="43.2" x14ac:dyDescent="0.3">
      <c r="A159" s="52"/>
      <c r="B159" s="26" t="s">
        <v>193</v>
      </c>
      <c r="C159" s="26"/>
      <c r="D159" s="27" t="s">
        <v>69</v>
      </c>
      <c r="E159" s="33" t="s">
        <v>192</v>
      </c>
      <c r="F159" s="33">
        <v>7681</v>
      </c>
      <c r="G159" s="33">
        <v>9684</v>
      </c>
      <c r="H159" s="33">
        <v>668</v>
      </c>
      <c r="I159" s="33" t="s">
        <v>71</v>
      </c>
      <c r="J159" s="48">
        <v>987</v>
      </c>
      <c r="K159" s="29">
        <v>1.4775449101796407</v>
      </c>
      <c r="L159" s="30" t="s">
        <v>72</v>
      </c>
      <c r="M159" s="29">
        <v>0.31578947368421051</v>
      </c>
      <c r="N159" s="30" t="s">
        <v>85</v>
      </c>
      <c r="O159" s="29">
        <v>0.46659312953041282</v>
      </c>
      <c r="P159" s="30" t="s">
        <v>75</v>
      </c>
      <c r="Q159" s="31">
        <v>18</v>
      </c>
      <c r="R159" s="31">
        <v>57</v>
      </c>
      <c r="S159" s="31">
        <v>39</v>
      </c>
      <c r="T159" s="31">
        <v>0</v>
      </c>
      <c r="U159" s="31">
        <v>18</v>
      </c>
    </row>
    <row r="160" spans="1:21" ht="43.2" x14ac:dyDescent="0.3">
      <c r="A160" s="52"/>
      <c r="B160" s="26" t="s">
        <v>194</v>
      </c>
      <c r="C160" s="26"/>
      <c r="D160" s="27" t="s">
        <v>76</v>
      </c>
      <c r="E160" s="33" t="s">
        <v>192</v>
      </c>
      <c r="F160" s="33">
        <v>1628</v>
      </c>
      <c r="G160" s="33">
        <v>9100</v>
      </c>
      <c r="H160" s="33">
        <v>2490</v>
      </c>
      <c r="I160" s="33" t="s">
        <v>71</v>
      </c>
      <c r="J160" s="48">
        <v>2485</v>
      </c>
      <c r="K160" s="29">
        <v>0.99799196787148592</v>
      </c>
      <c r="L160" s="30" t="s">
        <v>72</v>
      </c>
      <c r="M160" s="29">
        <v>0.14912280701754385</v>
      </c>
      <c r="N160" s="30" t="s">
        <v>80</v>
      </c>
      <c r="O160" s="29">
        <v>0.14882336362995841</v>
      </c>
      <c r="P160" s="30" t="s">
        <v>80</v>
      </c>
      <c r="Q160" s="31">
        <v>34</v>
      </c>
      <c r="R160" s="31">
        <v>228</v>
      </c>
      <c r="S160" s="31">
        <v>194</v>
      </c>
      <c r="T160" s="31">
        <v>0</v>
      </c>
      <c r="U160" s="31">
        <v>34</v>
      </c>
    </row>
    <row r="161" spans="1:21" ht="72" x14ac:dyDescent="0.3">
      <c r="A161" s="52"/>
      <c r="B161" s="26" t="s">
        <v>195</v>
      </c>
      <c r="C161" s="26"/>
      <c r="D161" s="27" t="s">
        <v>69</v>
      </c>
      <c r="E161" s="33" t="s">
        <v>196</v>
      </c>
      <c r="F161" s="33">
        <v>2054</v>
      </c>
      <c r="G161" s="33">
        <v>6263</v>
      </c>
      <c r="H161" s="33">
        <v>1403</v>
      </c>
      <c r="I161" s="33" t="s">
        <v>71</v>
      </c>
      <c r="J161" s="48">
        <v>1692</v>
      </c>
      <c r="K161" s="29">
        <v>1.2059871703492515</v>
      </c>
      <c r="L161" s="30" t="s">
        <v>72</v>
      </c>
      <c r="M161" s="29">
        <v>4.5</v>
      </c>
      <c r="N161" s="30" t="s">
        <v>72</v>
      </c>
      <c r="O161" s="29">
        <v>5.4269422665716318</v>
      </c>
      <c r="P161" s="30" t="s">
        <v>72</v>
      </c>
      <c r="Q161" s="31">
        <v>45</v>
      </c>
      <c r="R161" s="31">
        <v>10</v>
      </c>
      <c r="S161" s="31">
        <v>-35</v>
      </c>
      <c r="T161" s="31">
        <v>0</v>
      </c>
      <c r="U161" s="31">
        <v>45</v>
      </c>
    </row>
    <row r="162" spans="1:21" ht="86.4" x14ac:dyDescent="0.3">
      <c r="A162" s="52"/>
      <c r="B162" s="26" t="s">
        <v>195</v>
      </c>
      <c r="C162" s="26"/>
      <c r="D162" s="27" t="s">
        <v>69</v>
      </c>
      <c r="E162" s="33" t="s">
        <v>197</v>
      </c>
      <c r="F162" s="33">
        <v>2648</v>
      </c>
      <c r="G162" s="33">
        <v>3566</v>
      </c>
      <c r="H162" s="33">
        <v>306</v>
      </c>
      <c r="I162" s="33" t="s">
        <v>71</v>
      </c>
      <c r="J162" s="48">
        <v>2748</v>
      </c>
      <c r="K162" s="29">
        <v>8.9803921568627452</v>
      </c>
      <c r="L162" s="30" t="s">
        <v>72</v>
      </c>
      <c r="M162" s="29">
        <v>0</v>
      </c>
      <c r="N162" s="30" t="s">
        <v>80</v>
      </c>
      <c r="O162" s="29">
        <v>0</v>
      </c>
      <c r="P162" s="30" t="s">
        <v>80</v>
      </c>
      <c r="Q162" s="31">
        <v>0</v>
      </c>
      <c r="R162" s="31">
        <v>5</v>
      </c>
      <c r="S162" s="31">
        <v>5</v>
      </c>
      <c r="T162" s="31">
        <v>0</v>
      </c>
      <c r="U162" s="31">
        <v>0</v>
      </c>
    </row>
    <row r="163" spans="1:21" ht="57.6" x14ac:dyDescent="0.3">
      <c r="A163" s="52"/>
      <c r="B163" s="26" t="s">
        <v>195</v>
      </c>
      <c r="C163" s="26"/>
      <c r="D163" s="27" t="s">
        <v>69</v>
      </c>
      <c r="E163" s="33" t="s">
        <v>198</v>
      </c>
      <c r="F163" s="33">
        <v>5075</v>
      </c>
      <c r="G163" s="33">
        <v>10227</v>
      </c>
      <c r="H163" s="33">
        <v>1717</v>
      </c>
      <c r="I163" s="33" t="s">
        <v>71</v>
      </c>
      <c r="J163" s="48">
        <v>1641</v>
      </c>
      <c r="K163" s="29">
        <v>0.95573675014560278</v>
      </c>
      <c r="L163" s="30" t="s">
        <v>72</v>
      </c>
      <c r="M163" s="29">
        <v>0</v>
      </c>
      <c r="N163" s="30" t="s">
        <v>80</v>
      </c>
      <c r="O163" s="29">
        <v>0</v>
      </c>
      <c r="P163" s="30" t="s">
        <v>80</v>
      </c>
      <c r="Q163" s="31">
        <v>0</v>
      </c>
      <c r="R163" s="31">
        <v>20</v>
      </c>
      <c r="S163" s="31">
        <v>20</v>
      </c>
      <c r="T163" s="31">
        <v>0</v>
      </c>
      <c r="U163" s="31">
        <v>0</v>
      </c>
    </row>
    <row r="164" spans="1:21" ht="57.6" x14ac:dyDescent="0.3">
      <c r="A164" s="52"/>
      <c r="B164" s="26" t="s">
        <v>195</v>
      </c>
      <c r="C164" s="26"/>
      <c r="D164" s="27" t="s">
        <v>69</v>
      </c>
      <c r="E164" s="33" t="s">
        <v>199</v>
      </c>
      <c r="F164" s="33">
        <v>1202</v>
      </c>
      <c r="G164" s="33">
        <v>4528</v>
      </c>
      <c r="H164" s="33">
        <v>1108</v>
      </c>
      <c r="I164" s="33" t="s">
        <v>71</v>
      </c>
      <c r="J164" s="48">
        <v>2077</v>
      </c>
      <c r="K164" s="29">
        <v>1.8745487364620939</v>
      </c>
      <c r="L164" s="30" t="s">
        <v>72</v>
      </c>
      <c r="M164" s="29">
        <v>0</v>
      </c>
      <c r="N164" s="30" t="s">
        <v>80</v>
      </c>
      <c r="O164" s="29">
        <v>0</v>
      </c>
      <c r="P164" s="30" t="s">
        <v>80</v>
      </c>
      <c r="Q164" s="31">
        <v>0</v>
      </c>
      <c r="R164" s="31">
        <v>20</v>
      </c>
      <c r="S164" s="31">
        <v>20</v>
      </c>
      <c r="T164" s="31">
        <v>0</v>
      </c>
      <c r="U164" s="31">
        <v>0</v>
      </c>
    </row>
    <row r="165" spans="1:21" x14ac:dyDescent="0.3">
      <c r="A165" s="52"/>
      <c r="B165" s="26" t="s">
        <v>195</v>
      </c>
      <c r="C165" s="26"/>
      <c r="D165" s="27" t="s">
        <v>69</v>
      </c>
      <c r="E165" s="33" t="s">
        <v>200</v>
      </c>
      <c r="F165" s="33">
        <v>1385</v>
      </c>
      <c r="G165" s="33">
        <v>3485</v>
      </c>
      <c r="H165" s="33">
        <v>700</v>
      </c>
      <c r="I165" s="33" t="s">
        <v>71</v>
      </c>
      <c r="J165" s="48">
        <v>921</v>
      </c>
      <c r="K165" s="29">
        <v>1.3157142857142856</v>
      </c>
      <c r="L165" s="30" t="s">
        <v>72</v>
      </c>
      <c r="M165" s="29">
        <v>0</v>
      </c>
      <c r="N165" s="30" t="s">
        <v>80</v>
      </c>
      <c r="O165" s="29">
        <v>0</v>
      </c>
      <c r="P165" s="30" t="s">
        <v>80</v>
      </c>
      <c r="Q165" s="31">
        <v>0</v>
      </c>
      <c r="R165" s="31">
        <v>10</v>
      </c>
      <c r="S165" s="31">
        <v>10</v>
      </c>
      <c r="T165" s="31">
        <v>0</v>
      </c>
      <c r="U165" s="31">
        <v>0</v>
      </c>
    </row>
    <row r="166" spans="1:21" ht="57.6" x14ac:dyDescent="0.3">
      <c r="A166" s="52"/>
      <c r="B166" s="26" t="s">
        <v>195</v>
      </c>
      <c r="C166" s="26"/>
      <c r="D166" s="27" t="s">
        <v>126</v>
      </c>
      <c r="E166" s="33" t="s">
        <v>201</v>
      </c>
      <c r="F166" s="33">
        <v>0</v>
      </c>
      <c r="G166" s="33">
        <v>45</v>
      </c>
      <c r="H166" s="33">
        <v>15</v>
      </c>
      <c r="I166" s="33" t="s">
        <v>71</v>
      </c>
      <c r="J166" s="48">
        <v>518</v>
      </c>
      <c r="K166" s="29">
        <v>34.533333333333331</v>
      </c>
      <c r="L166" s="30" t="s">
        <v>72</v>
      </c>
      <c r="M166" s="29">
        <v>2.3333333333333335</v>
      </c>
      <c r="N166" s="30" t="s">
        <v>72</v>
      </c>
      <c r="O166" s="29">
        <v>80.577777777777783</v>
      </c>
      <c r="P166" s="30" t="s">
        <v>72</v>
      </c>
      <c r="Q166" s="31">
        <v>7</v>
      </c>
      <c r="R166" s="31">
        <v>3</v>
      </c>
      <c r="S166" s="31">
        <v>-4</v>
      </c>
      <c r="T166" s="31">
        <v>0</v>
      </c>
      <c r="U166" s="31">
        <v>7</v>
      </c>
    </row>
    <row r="167" spans="1:21" ht="86.4" x14ac:dyDescent="0.3">
      <c r="A167" s="52"/>
      <c r="B167" s="26" t="s">
        <v>195</v>
      </c>
      <c r="C167" s="26"/>
      <c r="D167" s="27" t="s">
        <v>126</v>
      </c>
      <c r="E167" s="33" t="s">
        <v>202</v>
      </c>
      <c r="F167" s="33">
        <v>0</v>
      </c>
      <c r="G167" s="33">
        <v>252</v>
      </c>
      <c r="H167" s="33">
        <v>84</v>
      </c>
      <c r="I167" s="33" t="s">
        <v>71</v>
      </c>
      <c r="J167" s="48">
        <v>557</v>
      </c>
      <c r="K167" s="29">
        <v>6.6309523809523814</v>
      </c>
      <c r="L167" s="30" t="s">
        <v>72</v>
      </c>
      <c r="M167" s="29">
        <v>0.25</v>
      </c>
      <c r="N167" s="30" t="s">
        <v>85</v>
      </c>
      <c r="O167" s="29">
        <v>1.6577380952380953</v>
      </c>
      <c r="P167" s="30" t="s">
        <v>72</v>
      </c>
      <c r="Q167" s="31">
        <v>1</v>
      </c>
      <c r="R167" s="31">
        <v>4</v>
      </c>
      <c r="S167" s="31">
        <v>3</v>
      </c>
      <c r="T167" s="31">
        <v>0</v>
      </c>
      <c r="U167" s="31">
        <v>1</v>
      </c>
    </row>
    <row r="168" spans="1:21" ht="43.2" x14ac:dyDescent="0.3">
      <c r="A168" s="52"/>
      <c r="B168" s="26" t="s">
        <v>195</v>
      </c>
      <c r="C168" s="26"/>
      <c r="D168" s="27" t="s">
        <v>126</v>
      </c>
      <c r="E168" s="33" t="s">
        <v>203</v>
      </c>
      <c r="F168" s="33">
        <v>0</v>
      </c>
      <c r="G168" s="33">
        <v>390</v>
      </c>
      <c r="H168" s="33">
        <v>130</v>
      </c>
      <c r="I168" s="33" t="s">
        <v>71</v>
      </c>
      <c r="J168" s="48">
        <v>962</v>
      </c>
      <c r="K168" s="29">
        <v>7.4</v>
      </c>
      <c r="L168" s="30" t="s">
        <v>72</v>
      </c>
      <c r="M168" s="29">
        <v>0</v>
      </c>
      <c r="N168" s="30" t="s">
        <v>80</v>
      </c>
      <c r="O168" s="29">
        <v>0</v>
      </c>
      <c r="P168" s="30" t="s">
        <v>80</v>
      </c>
      <c r="Q168" s="31">
        <v>0</v>
      </c>
      <c r="R168" s="31">
        <v>10</v>
      </c>
      <c r="S168" s="31">
        <v>10</v>
      </c>
      <c r="T168" s="31">
        <v>0</v>
      </c>
      <c r="U168" s="31">
        <v>0</v>
      </c>
    </row>
    <row r="169" spans="1:21" ht="43.2" x14ac:dyDescent="0.3">
      <c r="A169" s="52"/>
      <c r="B169" s="26" t="s">
        <v>195</v>
      </c>
      <c r="C169" s="26"/>
      <c r="D169" s="27" t="s">
        <v>126</v>
      </c>
      <c r="E169" s="33" t="s">
        <v>204</v>
      </c>
      <c r="F169" s="33">
        <v>0</v>
      </c>
      <c r="G169" s="33">
        <v>210</v>
      </c>
      <c r="H169" s="33">
        <v>70</v>
      </c>
      <c r="I169" s="33" t="s">
        <v>71</v>
      </c>
      <c r="J169" s="48">
        <v>290</v>
      </c>
      <c r="K169" s="29">
        <v>4.1428571428571432</v>
      </c>
      <c r="L169" s="30" t="s">
        <v>72</v>
      </c>
      <c r="M169" s="29">
        <v>0</v>
      </c>
      <c r="N169" s="30" t="s">
        <v>80</v>
      </c>
      <c r="O169" s="29">
        <v>0</v>
      </c>
      <c r="P169" s="30" t="s">
        <v>80</v>
      </c>
      <c r="Q169" s="31">
        <v>0</v>
      </c>
      <c r="R169" s="31">
        <v>10</v>
      </c>
      <c r="S169" s="31">
        <v>10</v>
      </c>
      <c r="T169" s="31">
        <v>0</v>
      </c>
      <c r="U169" s="31">
        <v>0</v>
      </c>
    </row>
    <row r="170" spans="1:21" x14ac:dyDescent="0.3">
      <c r="A170" s="52"/>
      <c r="B170" s="26" t="s">
        <v>195</v>
      </c>
      <c r="C170" s="26"/>
      <c r="D170" s="27" t="s">
        <v>126</v>
      </c>
      <c r="E170" s="33" t="s">
        <v>200</v>
      </c>
      <c r="F170" s="33">
        <v>0</v>
      </c>
      <c r="G170" s="33">
        <v>210</v>
      </c>
      <c r="H170" s="33">
        <v>70</v>
      </c>
      <c r="I170" s="33" t="s">
        <v>71</v>
      </c>
      <c r="J170" s="48">
        <v>167</v>
      </c>
      <c r="K170" s="29">
        <v>2.3857142857142857</v>
      </c>
      <c r="L170" s="30" t="s">
        <v>72</v>
      </c>
      <c r="M170" s="29">
        <v>0</v>
      </c>
      <c r="N170" s="30" t="s">
        <v>80</v>
      </c>
      <c r="O170" s="29">
        <v>0</v>
      </c>
      <c r="P170" s="30" t="s">
        <v>80</v>
      </c>
      <c r="Q170" s="31">
        <v>0</v>
      </c>
      <c r="R170" s="31">
        <v>8</v>
      </c>
      <c r="S170" s="31">
        <v>8</v>
      </c>
      <c r="T170" s="31">
        <v>0</v>
      </c>
      <c r="U170" s="31">
        <v>0</v>
      </c>
    </row>
    <row r="171" spans="1:21" ht="28.8" x14ac:dyDescent="0.3">
      <c r="A171" s="52"/>
      <c r="B171" s="26" t="s">
        <v>205</v>
      </c>
      <c r="C171" s="26"/>
      <c r="D171" s="27" t="s">
        <v>69</v>
      </c>
      <c r="E171" s="33" t="s">
        <v>186</v>
      </c>
      <c r="F171" s="33">
        <v>8761</v>
      </c>
      <c r="G171" s="33">
        <v>11434</v>
      </c>
      <c r="H171" s="33">
        <v>9652</v>
      </c>
      <c r="I171" s="33" t="s">
        <v>71</v>
      </c>
      <c r="J171" s="48">
        <v>5210</v>
      </c>
      <c r="K171" s="29">
        <v>0.53978450062163286</v>
      </c>
      <c r="L171" s="30" t="s">
        <v>75</v>
      </c>
      <c r="M171" s="29">
        <v>0.3</v>
      </c>
      <c r="N171" s="30" t="s">
        <v>85</v>
      </c>
      <c r="O171" s="29">
        <v>0.16193535018648986</v>
      </c>
      <c r="P171" s="30" t="s">
        <v>80</v>
      </c>
      <c r="Q171" s="31">
        <v>21</v>
      </c>
      <c r="R171" s="31">
        <v>70</v>
      </c>
      <c r="S171" s="31">
        <v>49</v>
      </c>
      <c r="T171" s="31">
        <v>0</v>
      </c>
      <c r="U171" s="31">
        <v>21</v>
      </c>
    </row>
    <row r="172" spans="1:21" ht="43.2" x14ac:dyDescent="0.3">
      <c r="A172" s="52"/>
      <c r="B172" s="26" t="s">
        <v>205</v>
      </c>
      <c r="C172" s="26"/>
      <c r="D172" s="27" t="s">
        <v>69</v>
      </c>
      <c r="E172" s="33" t="s">
        <v>206</v>
      </c>
      <c r="F172" s="33">
        <v>2808</v>
      </c>
      <c r="G172" s="33">
        <v>3108</v>
      </c>
      <c r="H172" s="33">
        <v>2908</v>
      </c>
      <c r="I172" s="33" t="s">
        <v>71</v>
      </c>
      <c r="J172" s="48">
        <v>5501</v>
      </c>
      <c r="K172" s="29">
        <v>1.891678129298487</v>
      </c>
      <c r="L172" s="30" t="s">
        <v>72</v>
      </c>
      <c r="M172" s="29">
        <v>0</v>
      </c>
      <c r="N172" s="30" t="s">
        <v>80</v>
      </c>
      <c r="O172" s="29">
        <v>0</v>
      </c>
      <c r="P172" s="30" t="s">
        <v>80</v>
      </c>
      <c r="Q172" s="31">
        <v>0</v>
      </c>
      <c r="R172" s="31">
        <v>30</v>
      </c>
      <c r="S172" s="31">
        <v>30</v>
      </c>
      <c r="T172" s="31">
        <v>0</v>
      </c>
      <c r="U172" s="31">
        <v>0</v>
      </c>
    </row>
    <row r="173" spans="1:21" ht="28.8" x14ac:dyDescent="0.3">
      <c r="A173" s="52"/>
      <c r="B173" s="26" t="s">
        <v>205</v>
      </c>
      <c r="C173" s="26"/>
      <c r="D173" s="27" t="s">
        <v>126</v>
      </c>
      <c r="E173" s="33" t="s">
        <v>186</v>
      </c>
      <c r="F173" s="33">
        <v>0</v>
      </c>
      <c r="G173" s="33">
        <v>1200</v>
      </c>
      <c r="H173" s="33">
        <v>400</v>
      </c>
      <c r="I173" s="33" t="s">
        <v>71</v>
      </c>
      <c r="J173" s="48">
        <v>2635</v>
      </c>
      <c r="K173" s="29">
        <v>6.5875000000000004</v>
      </c>
      <c r="L173" s="30" t="s">
        <v>72</v>
      </c>
      <c r="M173" s="29">
        <v>0.18571428571428572</v>
      </c>
      <c r="N173" s="30" t="s">
        <v>80</v>
      </c>
      <c r="O173" s="29">
        <v>1.2233928571428572</v>
      </c>
      <c r="P173" s="30" t="s">
        <v>72</v>
      </c>
      <c r="Q173" s="31">
        <v>13</v>
      </c>
      <c r="R173" s="31">
        <v>70</v>
      </c>
      <c r="S173" s="31">
        <v>57</v>
      </c>
      <c r="T173" s="31">
        <v>0</v>
      </c>
      <c r="U173" s="31">
        <v>13</v>
      </c>
    </row>
    <row r="174" spans="1:21" ht="43.2" x14ac:dyDescent="0.3">
      <c r="A174" s="52"/>
      <c r="B174" s="26" t="s">
        <v>205</v>
      </c>
      <c r="C174" s="26"/>
      <c r="D174" s="27" t="s">
        <v>126</v>
      </c>
      <c r="E174" s="33" t="s">
        <v>206</v>
      </c>
      <c r="F174" s="33">
        <v>0</v>
      </c>
      <c r="G174" s="33">
        <v>240</v>
      </c>
      <c r="H174" s="33">
        <v>80</v>
      </c>
      <c r="I174" s="33" t="s">
        <v>71</v>
      </c>
      <c r="J174" s="48">
        <v>341</v>
      </c>
      <c r="K174" s="29">
        <v>4.2625000000000002</v>
      </c>
      <c r="L174" s="30" t="s">
        <v>72</v>
      </c>
      <c r="M174" s="29">
        <v>0</v>
      </c>
      <c r="N174" s="30" t="s">
        <v>80</v>
      </c>
      <c r="O174" s="29">
        <v>0</v>
      </c>
      <c r="P174" s="30" t="s">
        <v>80</v>
      </c>
      <c r="Q174" s="31">
        <v>0</v>
      </c>
      <c r="R174" s="31">
        <v>30</v>
      </c>
      <c r="S174" s="31">
        <v>30</v>
      </c>
      <c r="T174" s="31">
        <v>0</v>
      </c>
      <c r="U174" s="31">
        <v>0</v>
      </c>
    </row>
    <row r="175" spans="1:21" ht="43.2" x14ac:dyDescent="0.3">
      <c r="A175" s="52"/>
      <c r="B175" s="26" t="s">
        <v>205</v>
      </c>
      <c r="C175" s="26"/>
      <c r="D175" s="27" t="s">
        <v>74</v>
      </c>
      <c r="E175" s="33" t="s">
        <v>207</v>
      </c>
      <c r="F175" s="33">
        <v>0</v>
      </c>
      <c r="G175" s="33">
        <v>450</v>
      </c>
      <c r="H175" s="33">
        <v>100</v>
      </c>
      <c r="I175" s="33" t="s">
        <v>71</v>
      </c>
      <c r="J175" s="48">
        <v>98</v>
      </c>
      <c r="K175" s="29">
        <v>0.98</v>
      </c>
      <c r="L175" s="30" t="s">
        <v>72</v>
      </c>
      <c r="M175" s="29">
        <v>0.41428571428571431</v>
      </c>
      <c r="N175" s="30" t="s">
        <v>75</v>
      </c>
      <c r="O175" s="29">
        <v>0.40600000000000003</v>
      </c>
      <c r="P175" s="30" t="s">
        <v>75</v>
      </c>
      <c r="Q175" s="31">
        <v>29</v>
      </c>
      <c r="R175" s="31">
        <v>70</v>
      </c>
      <c r="S175" s="31">
        <v>41</v>
      </c>
      <c r="T175" s="31">
        <v>27</v>
      </c>
      <c r="U175" s="31">
        <v>2</v>
      </c>
    </row>
    <row r="176" spans="1:21" ht="43.2" x14ac:dyDescent="0.3">
      <c r="A176" s="52"/>
      <c r="B176" s="26" t="s">
        <v>205</v>
      </c>
      <c r="C176" s="26"/>
      <c r="D176" s="27" t="s">
        <v>74</v>
      </c>
      <c r="E176" s="33" t="s">
        <v>208</v>
      </c>
      <c r="F176" s="33">
        <v>0</v>
      </c>
      <c r="G176" s="33">
        <v>300</v>
      </c>
      <c r="H176" s="33">
        <v>50</v>
      </c>
      <c r="I176" s="33" t="s">
        <v>71</v>
      </c>
      <c r="J176" s="48">
        <v>9</v>
      </c>
      <c r="K176" s="29">
        <v>0.18</v>
      </c>
      <c r="L176" s="30" t="s">
        <v>80</v>
      </c>
      <c r="M176" s="29">
        <v>0</v>
      </c>
      <c r="N176" s="30" t="s">
        <v>80</v>
      </c>
      <c r="O176" s="29">
        <v>0</v>
      </c>
      <c r="P176" s="30" t="s">
        <v>80</v>
      </c>
      <c r="Q176" s="31">
        <v>0</v>
      </c>
      <c r="R176" s="31">
        <v>30</v>
      </c>
      <c r="S176" s="31">
        <v>30</v>
      </c>
      <c r="T176" s="31">
        <v>0</v>
      </c>
      <c r="U176" s="31">
        <v>0</v>
      </c>
    </row>
    <row r="177" spans="1:21" ht="57.6" x14ac:dyDescent="0.3">
      <c r="A177" s="52"/>
      <c r="B177" s="26" t="s">
        <v>209</v>
      </c>
      <c r="C177" s="26"/>
      <c r="D177" s="27" t="s">
        <v>82</v>
      </c>
      <c r="E177" s="33" t="s">
        <v>210</v>
      </c>
      <c r="F177" s="33">
        <v>3</v>
      </c>
      <c r="G177" s="33">
        <v>12</v>
      </c>
      <c r="H177" s="33">
        <v>3</v>
      </c>
      <c r="I177" s="33" t="s">
        <v>71</v>
      </c>
      <c r="J177" s="48">
        <v>4</v>
      </c>
      <c r="K177" s="29">
        <v>1.3333333333333333</v>
      </c>
      <c r="L177" s="30" t="s">
        <v>72</v>
      </c>
      <c r="M177" s="29">
        <v>1.4166666666666667</v>
      </c>
      <c r="N177" s="30" t="s">
        <v>72</v>
      </c>
      <c r="O177" s="29">
        <v>1.8888888888888888</v>
      </c>
      <c r="P177" s="30" t="s">
        <v>72</v>
      </c>
      <c r="Q177" s="31">
        <v>17</v>
      </c>
      <c r="R177" s="31">
        <v>12</v>
      </c>
      <c r="S177" s="31">
        <v>-5</v>
      </c>
      <c r="T177" s="31">
        <v>0</v>
      </c>
      <c r="U177" s="31">
        <v>17</v>
      </c>
    </row>
    <row r="178" spans="1:21" ht="115.2" x14ac:dyDescent="0.3">
      <c r="A178" s="52"/>
      <c r="B178" s="26" t="s">
        <v>209</v>
      </c>
      <c r="C178" s="26"/>
      <c r="D178" s="27" t="s">
        <v>82</v>
      </c>
      <c r="E178" s="33" t="s">
        <v>211</v>
      </c>
      <c r="F178" s="33">
        <v>7</v>
      </c>
      <c r="G178" s="33">
        <v>16</v>
      </c>
      <c r="H178" s="33">
        <v>3</v>
      </c>
      <c r="I178" s="33" t="s">
        <v>71</v>
      </c>
      <c r="J178" s="48">
        <v>4</v>
      </c>
      <c r="K178" s="29">
        <v>1.3333333333333333</v>
      </c>
      <c r="L178" s="30" t="s">
        <v>72</v>
      </c>
      <c r="M178" s="29">
        <v>0</v>
      </c>
      <c r="N178" s="30" t="s">
        <v>80</v>
      </c>
      <c r="O178" s="29">
        <v>0</v>
      </c>
      <c r="P178" s="30" t="s">
        <v>80</v>
      </c>
      <c r="Q178" s="31">
        <v>0</v>
      </c>
      <c r="R178" s="31">
        <v>101</v>
      </c>
      <c r="S178" s="31">
        <v>101</v>
      </c>
      <c r="T178" s="31">
        <v>0</v>
      </c>
      <c r="U178" s="31">
        <v>0</v>
      </c>
    </row>
    <row r="179" spans="1:21" ht="57.6" x14ac:dyDescent="0.3">
      <c r="A179" s="52"/>
      <c r="B179" s="26" t="s">
        <v>209</v>
      </c>
      <c r="C179" s="26"/>
      <c r="D179" s="27" t="s">
        <v>69</v>
      </c>
      <c r="E179" s="33" t="s">
        <v>212</v>
      </c>
      <c r="F179" s="33">
        <v>622</v>
      </c>
      <c r="G179" s="33">
        <v>1072</v>
      </c>
      <c r="H179" s="33">
        <v>150</v>
      </c>
      <c r="I179" s="33" t="s">
        <v>71</v>
      </c>
      <c r="J179" s="48">
        <v>170</v>
      </c>
      <c r="K179" s="29">
        <v>1.1333333333333333</v>
      </c>
      <c r="L179" s="30" t="s">
        <v>72</v>
      </c>
      <c r="M179" s="29">
        <v>0.18</v>
      </c>
      <c r="N179" s="30" t="s">
        <v>80</v>
      </c>
      <c r="O179" s="29">
        <v>0.20399999999999999</v>
      </c>
      <c r="P179" s="30" t="s">
        <v>85</v>
      </c>
      <c r="Q179" s="31">
        <v>9</v>
      </c>
      <c r="R179" s="31">
        <v>50</v>
      </c>
      <c r="S179" s="31">
        <v>41</v>
      </c>
      <c r="T179" s="31">
        <v>0</v>
      </c>
      <c r="U179" s="31">
        <v>9</v>
      </c>
    </row>
    <row r="180" spans="1:21" ht="57.6" x14ac:dyDescent="0.3">
      <c r="A180" s="52"/>
      <c r="B180" s="26" t="s">
        <v>209</v>
      </c>
      <c r="C180" s="26"/>
      <c r="D180" s="27" t="s">
        <v>126</v>
      </c>
      <c r="E180" s="33" t="s">
        <v>212</v>
      </c>
      <c r="F180" s="33">
        <v>0</v>
      </c>
      <c r="G180" s="33">
        <v>150</v>
      </c>
      <c r="H180" s="33">
        <v>50</v>
      </c>
      <c r="I180" s="33" t="s">
        <v>71</v>
      </c>
      <c r="J180" s="48">
        <v>52</v>
      </c>
      <c r="K180" s="29">
        <v>1.04</v>
      </c>
      <c r="L180" s="30" t="s">
        <v>72</v>
      </c>
      <c r="M180" s="29">
        <v>0.16666666666666666</v>
      </c>
      <c r="N180" s="30" t="s">
        <v>80</v>
      </c>
      <c r="O180" s="29">
        <v>0.17333333333333334</v>
      </c>
      <c r="P180" s="30" t="s">
        <v>80</v>
      </c>
      <c r="Q180" s="31">
        <v>5</v>
      </c>
      <c r="R180" s="31">
        <v>30</v>
      </c>
      <c r="S180" s="31">
        <v>25</v>
      </c>
      <c r="T180" s="31">
        <v>0</v>
      </c>
      <c r="U180" s="31">
        <v>5</v>
      </c>
    </row>
    <row r="181" spans="1:21" ht="57.6" x14ac:dyDescent="0.3">
      <c r="A181" s="52"/>
      <c r="B181" s="26" t="s">
        <v>209</v>
      </c>
      <c r="C181" s="26"/>
      <c r="D181" s="27" t="s">
        <v>74</v>
      </c>
      <c r="E181" s="33" t="s">
        <v>213</v>
      </c>
      <c r="F181" s="33">
        <v>0</v>
      </c>
      <c r="G181" s="33">
        <v>150</v>
      </c>
      <c r="H181" s="33">
        <v>50</v>
      </c>
      <c r="I181" s="33" t="s">
        <v>71</v>
      </c>
      <c r="J181" s="48">
        <v>44</v>
      </c>
      <c r="K181" s="29">
        <v>0.88</v>
      </c>
      <c r="L181" s="30" t="s">
        <v>72</v>
      </c>
      <c r="M181" s="29">
        <v>0.16666666666666666</v>
      </c>
      <c r="N181" s="30" t="s">
        <v>80</v>
      </c>
      <c r="O181" s="29">
        <v>0.14666666666666667</v>
      </c>
      <c r="P181" s="30" t="s">
        <v>80</v>
      </c>
      <c r="Q181" s="31">
        <v>5</v>
      </c>
      <c r="R181" s="31">
        <v>30</v>
      </c>
      <c r="S181" s="31">
        <v>25</v>
      </c>
      <c r="T181" s="31">
        <v>0</v>
      </c>
      <c r="U181" s="31">
        <v>5</v>
      </c>
    </row>
    <row r="182" spans="1:21" ht="57.6" x14ac:dyDescent="0.3">
      <c r="A182" s="52"/>
      <c r="B182" s="26" t="s">
        <v>209</v>
      </c>
      <c r="C182" s="26"/>
      <c r="D182" s="27" t="s">
        <v>76</v>
      </c>
      <c r="E182" s="33" t="s">
        <v>212</v>
      </c>
      <c r="F182" s="33">
        <v>0</v>
      </c>
      <c r="G182" s="33">
        <v>150</v>
      </c>
      <c r="H182" s="33">
        <v>50</v>
      </c>
      <c r="I182" s="33" t="s">
        <v>71</v>
      </c>
      <c r="J182" s="48">
        <v>54</v>
      </c>
      <c r="K182" s="29">
        <v>1.08</v>
      </c>
      <c r="L182" s="30" t="s">
        <v>72</v>
      </c>
      <c r="M182" s="29">
        <v>0.16666666666666666</v>
      </c>
      <c r="N182" s="30" t="s">
        <v>80</v>
      </c>
      <c r="O182" s="29">
        <v>0.18</v>
      </c>
      <c r="P182" s="30" t="s">
        <v>80</v>
      </c>
      <c r="Q182" s="31">
        <v>5</v>
      </c>
      <c r="R182" s="31">
        <v>30</v>
      </c>
      <c r="S182" s="31">
        <v>25</v>
      </c>
      <c r="T182" s="31">
        <v>0</v>
      </c>
      <c r="U182" s="31">
        <v>5</v>
      </c>
    </row>
    <row r="183" spans="1:21" ht="28.8" x14ac:dyDescent="0.3">
      <c r="A183" s="52"/>
      <c r="B183" s="26" t="s">
        <v>209</v>
      </c>
      <c r="C183" s="26"/>
      <c r="D183" s="27" t="s">
        <v>82</v>
      </c>
      <c r="E183" s="33" t="s">
        <v>214</v>
      </c>
      <c r="F183" s="33">
        <v>3</v>
      </c>
      <c r="G183" s="33">
        <v>15</v>
      </c>
      <c r="H183" s="33">
        <v>4</v>
      </c>
      <c r="I183" s="33" t="s">
        <v>71</v>
      </c>
      <c r="J183" s="48">
        <v>4</v>
      </c>
      <c r="K183" s="29">
        <v>1</v>
      </c>
      <c r="L183" s="30" t="s">
        <v>72</v>
      </c>
      <c r="M183" s="29">
        <v>0</v>
      </c>
      <c r="N183" s="30" t="s">
        <v>80</v>
      </c>
      <c r="O183" s="29">
        <v>0</v>
      </c>
      <c r="P183" s="30" t="s">
        <v>80</v>
      </c>
      <c r="Q183" s="31">
        <v>0</v>
      </c>
      <c r="R183" s="31">
        <v>20</v>
      </c>
      <c r="S183" s="31">
        <v>20</v>
      </c>
      <c r="T183" s="31">
        <v>0</v>
      </c>
      <c r="U183" s="31">
        <v>0</v>
      </c>
    </row>
    <row r="184" spans="1:21" ht="28.2" customHeight="1" thickBot="1" x14ac:dyDescent="0.35">
      <c r="A184" s="52"/>
      <c r="B184" s="36" t="s">
        <v>43</v>
      </c>
      <c r="C184" s="36"/>
      <c r="D184" s="37"/>
      <c r="E184" s="37"/>
      <c r="F184" s="37"/>
      <c r="G184" s="37"/>
      <c r="H184" s="37"/>
      <c r="I184" s="37"/>
      <c r="J184" s="37"/>
      <c r="K184" s="38">
        <f>AVERAGE(K132:K183)</f>
        <v>3.4711769241308947</v>
      </c>
      <c r="L184" s="30" t="str">
        <f t="shared" ref="L132:L552" si="24">IF(K184&lt;=20%,"MUY BAJO",IF(AND(K184&gt;20%,K184&lt;=40%),"BAJO",IF(AND(K184&gt;40%,K184&lt;=60%),"MEDIO",IF(AND(K184&gt;60%,K184&lt;=80%),"ALTO","MUY ALTO"))))</f>
        <v>MUY ALTO</v>
      </c>
      <c r="M184" s="38">
        <f>AVERAGE(M132:M183)</f>
        <v>0.43733690318371071</v>
      </c>
      <c r="N184" s="30" t="str">
        <f t="shared" ref="N132:N552" si="25">IF(M184&lt;=20%,"MUY BAJO",IF(AND(M184&gt;20%,M184&lt;=40%),"BAJO",IF(AND(M184&gt;40%,M184&lt;=60%),"MEDIO",IF(AND(M184&gt;60%,M184&lt;=80%),"ALTO","MUY ALTO"))))</f>
        <v>MEDIO</v>
      </c>
      <c r="O184" s="38">
        <f>AVERAGE(O132:O183)</f>
        <v>2.3636374906515978</v>
      </c>
      <c r="P184" s="30" t="str">
        <f t="shared" ref="P132:P551" si="26">IF(O184&lt;=20%,"MUY BAJO",IF(AND(O184&gt;20%,O184&lt;=40%),"BAJO",IF(AND(O184&gt;40%,O184&lt;=60%),"MEDIO",IF(AND(O184&gt;60%,O184&lt;=80%),"ALTO","MUY ALTO"))))</f>
        <v>MUY ALTO</v>
      </c>
      <c r="Q184" s="39">
        <f>SUM(Q132:Q183)</f>
        <v>539</v>
      </c>
      <c r="R184" s="39">
        <f t="shared" ref="R184:U184" si="27">SUM(R132:R183)</f>
        <v>1643</v>
      </c>
      <c r="S184" s="39">
        <f t="shared" si="27"/>
        <v>1104</v>
      </c>
      <c r="T184" s="39">
        <f t="shared" si="27"/>
        <v>64</v>
      </c>
      <c r="U184" s="39">
        <f t="shared" si="27"/>
        <v>475</v>
      </c>
    </row>
    <row r="185" spans="1:21" ht="43.2" x14ac:dyDescent="0.3">
      <c r="A185" s="52"/>
      <c r="B185" s="26" t="s">
        <v>215</v>
      </c>
      <c r="C185" s="26"/>
      <c r="D185" s="27" t="s">
        <v>82</v>
      </c>
      <c r="E185" s="33" t="s">
        <v>216</v>
      </c>
      <c r="F185" s="33">
        <v>4</v>
      </c>
      <c r="G185" s="33">
        <v>7</v>
      </c>
      <c r="H185" s="27">
        <v>6</v>
      </c>
      <c r="I185" s="27" t="s">
        <v>99</v>
      </c>
      <c r="J185" s="48">
        <v>4</v>
      </c>
      <c r="K185" s="29">
        <v>0.66666666666666663</v>
      </c>
      <c r="L185" s="30" t="s">
        <v>77</v>
      </c>
      <c r="M185" s="29">
        <v>1.1114285714285714</v>
      </c>
      <c r="N185" s="30" t="s">
        <v>72</v>
      </c>
      <c r="O185" s="29">
        <v>0.74095238095238092</v>
      </c>
      <c r="P185" s="30" t="s">
        <v>77</v>
      </c>
      <c r="Q185" s="31">
        <v>389</v>
      </c>
      <c r="R185" s="31">
        <v>350</v>
      </c>
      <c r="S185" s="31">
        <v>-39</v>
      </c>
      <c r="T185" s="31">
        <v>67</v>
      </c>
      <c r="U185" s="31">
        <v>322</v>
      </c>
    </row>
    <row r="186" spans="1:21" ht="57.6" x14ac:dyDescent="0.3">
      <c r="A186" s="52"/>
      <c r="B186" s="26" t="s">
        <v>217</v>
      </c>
      <c r="C186" s="26"/>
      <c r="D186" s="27" t="s">
        <v>82</v>
      </c>
      <c r="E186" s="33" t="s">
        <v>218</v>
      </c>
      <c r="F186" s="33">
        <v>46</v>
      </c>
      <c r="G186" s="33">
        <v>76</v>
      </c>
      <c r="H186" s="27">
        <v>10</v>
      </c>
      <c r="I186" s="27" t="s">
        <v>71</v>
      </c>
      <c r="J186" s="48">
        <v>10</v>
      </c>
      <c r="K186" s="29">
        <v>1</v>
      </c>
      <c r="L186" s="30" t="s">
        <v>72</v>
      </c>
      <c r="M186" s="29">
        <v>0.41</v>
      </c>
      <c r="N186" s="30" t="s">
        <v>75</v>
      </c>
      <c r="O186" s="29">
        <v>0.41</v>
      </c>
      <c r="P186" s="30" t="s">
        <v>75</v>
      </c>
      <c r="Q186" s="31">
        <v>123</v>
      </c>
      <c r="R186" s="31">
        <v>300</v>
      </c>
      <c r="S186" s="31">
        <v>177</v>
      </c>
      <c r="T186" s="31">
        <v>109</v>
      </c>
      <c r="U186" s="31">
        <v>14</v>
      </c>
    </row>
    <row r="187" spans="1:21" ht="72" x14ac:dyDescent="0.3">
      <c r="A187" s="52"/>
      <c r="B187" s="26" t="s">
        <v>219</v>
      </c>
      <c r="C187" s="26"/>
      <c r="D187" s="27" t="s">
        <v>69</v>
      </c>
      <c r="E187" s="33" t="s">
        <v>220</v>
      </c>
      <c r="F187" s="33">
        <v>140</v>
      </c>
      <c r="G187" s="33">
        <v>230</v>
      </c>
      <c r="H187" s="27">
        <v>30</v>
      </c>
      <c r="I187" s="27" t="s">
        <v>71</v>
      </c>
      <c r="J187" s="48">
        <v>28</v>
      </c>
      <c r="K187" s="29">
        <v>0.93333333333333335</v>
      </c>
      <c r="L187" s="30" t="s">
        <v>72</v>
      </c>
      <c r="M187" s="29">
        <v>2.0049999999999999</v>
      </c>
      <c r="N187" s="30" t="s">
        <v>72</v>
      </c>
      <c r="O187" s="29">
        <v>1.8713333333333333</v>
      </c>
      <c r="P187" s="30" t="s">
        <v>72</v>
      </c>
      <c r="Q187" s="31">
        <v>401</v>
      </c>
      <c r="R187" s="31">
        <v>200</v>
      </c>
      <c r="S187" s="31">
        <v>-201</v>
      </c>
      <c r="T187" s="31">
        <v>17</v>
      </c>
      <c r="U187" s="31">
        <v>384</v>
      </c>
    </row>
    <row r="188" spans="1:21" ht="72" x14ac:dyDescent="0.3">
      <c r="A188" s="52"/>
      <c r="B188" s="26" t="s">
        <v>219</v>
      </c>
      <c r="C188" s="26"/>
      <c r="D188" s="27" t="s">
        <v>126</v>
      </c>
      <c r="E188" s="33" t="s">
        <v>220</v>
      </c>
      <c r="F188" s="33">
        <v>0</v>
      </c>
      <c r="G188" s="33">
        <v>3</v>
      </c>
      <c r="H188" s="27">
        <v>1</v>
      </c>
      <c r="I188" s="27" t="s">
        <v>71</v>
      </c>
      <c r="J188" s="48">
        <v>1</v>
      </c>
      <c r="K188" s="29">
        <v>1</v>
      </c>
      <c r="L188" s="30" t="s">
        <v>72</v>
      </c>
      <c r="M188" s="29">
        <v>0</v>
      </c>
      <c r="N188" s="30" t="s">
        <v>80</v>
      </c>
      <c r="O188" s="29">
        <v>0</v>
      </c>
      <c r="P188" s="30" t="s">
        <v>80</v>
      </c>
      <c r="Q188" s="31">
        <v>0</v>
      </c>
      <c r="R188" s="31">
        <v>3</v>
      </c>
      <c r="S188" s="31">
        <v>3</v>
      </c>
      <c r="T188" s="31">
        <v>0</v>
      </c>
      <c r="U188" s="31">
        <v>0</v>
      </c>
    </row>
    <row r="189" spans="1:21" ht="72" x14ac:dyDescent="0.3">
      <c r="A189" s="52"/>
      <c r="B189" s="26" t="s">
        <v>219</v>
      </c>
      <c r="C189" s="26"/>
      <c r="D189" s="27" t="s">
        <v>74</v>
      </c>
      <c r="E189" s="33" t="s">
        <v>220</v>
      </c>
      <c r="F189" s="33">
        <v>0</v>
      </c>
      <c r="G189" s="33">
        <v>3</v>
      </c>
      <c r="H189" s="27">
        <v>1</v>
      </c>
      <c r="I189" s="27" t="s">
        <v>71</v>
      </c>
      <c r="J189" s="48">
        <v>1</v>
      </c>
      <c r="K189" s="29">
        <v>1</v>
      </c>
      <c r="L189" s="30" t="s">
        <v>72</v>
      </c>
      <c r="M189" s="29">
        <v>0</v>
      </c>
      <c r="N189" s="30" t="s">
        <v>80</v>
      </c>
      <c r="O189" s="29">
        <v>0</v>
      </c>
      <c r="P189" s="30" t="s">
        <v>80</v>
      </c>
      <c r="Q189" s="31">
        <v>0</v>
      </c>
      <c r="R189" s="31">
        <v>3</v>
      </c>
      <c r="S189" s="31">
        <v>3</v>
      </c>
      <c r="T189" s="31">
        <v>0</v>
      </c>
      <c r="U189" s="31">
        <v>0</v>
      </c>
    </row>
    <row r="190" spans="1:21" ht="72" x14ac:dyDescent="0.3">
      <c r="A190" s="52"/>
      <c r="B190" s="26" t="s">
        <v>219</v>
      </c>
      <c r="C190" s="26"/>
      <c r="D190" s="27" t="s">
        <v>76</v>
      </c>
      <c r="E190" s="33" t="s">
        <v>220</v>
      </c>
      <c r="F190" s="33">
        <v>0</v>
      </c>
      <c r="G190" s="33">
        <v>3</v>
      </c>
      <c r="H190" s="27">
        <v>1</v>
      </c>
      <c r="I190" s="27" t="s">
        <v>71</v>
      </c>
      <c r="J190" s="48">
        <v>1</v>
      </c>
      <c r="K190" s="29">
        <v>1</v>
      </c>
      <c r="L190" s="30" t="s">
        <v>72</v>
      </c>
      <c r="M190" s="29">
        <v>0</v>
      </c>
      <c r="N190" s="30" t="s">
        <v>80</v>
      </c>
      <c r="O190" s="29">
        <v>0</v>
      </c>
      <c r="P190" s="30" t="s">
        <v>80</v>
      </c>
      <c r="Q190" s="31">
        <v>0</v>
      </c>
      <c r="R190" s="31">
        <v>3</v>
      </c>
      <c r="S190" s="31">
        <v>3</v>
      </c>
      <c r="T190" s="31">
        <v>0</v>
      </c>
      <c r="U190" s="31">
        <v>0</v>
      </c>
    </row>
    <row r="191" spans="1:21" x14ac:dyDescent="0.3">
      <c r="A191" s="52"/>
      <c r="B191" s="26" t="s">
        <v>221</v>
      </c>
      <c r="C191" s="26"/>
      <c r="D191" s="27" t="s">
        <v>69</v>
      </c>
      <c r="E191" s="33" t="s">
        <v>222</v>
      </c>
      <c r="F191" s="33">
        <v>30</v>
      </c>
      <c r="G191" s="33">
        <v>60</v>
      </c>
      <c r="H191" s="27">
        <v>10</v>
      </c>
      <c r="I191" s="27" t="s">
        <v>71</v>
      </c>
      <c r="J191" s="48">
        <v>1</v>
      </c>
      <c r="K191" s="29">
        <v>0.1</v>
      </c>
      <c r="L191" s="30" t="s">
        <v>80</v>
      </c>
      <c r="M191" s="29">
        <v>0.03</v>
      </c>
      <c r="N191" s="30" t="s">
        <v>80</v>
      </c>
      <c r="O191" s="29">
        <v>3.0000000000000001E-3</v>
      </c>
      <c r="P191" s="30" t="s">
        <v>80</v>
      </c>
      <c r="Q191" s="31">
        <v>3</v>
      </c>
      <c r="R191" s="31">
        <v>100</v>
      </c>
      <c r="S191" s="31">
        <v>97</v>
      </c>
      <c r="T191" s="31">
        <v>0</v>
      </c>
      <c r="U191" s="31">
        <v>3</v>
      </c>
    </row>
    <row r="192" spans="1:21" ht="28.8" x14ac:dyDescent="0.3">
      <c r="A192" s="52"/>
      <c r="B192" s="26" t="s">
        <v>221</v>
      </c>
      <c r="C192" s="26"/>
      <c r="D192" s="27" t="s">
        <v>69</v>
      </c>
      <c r="E192" s="33" t="s">
        <v>223</v>
      </c>
      <c r="F192" s="33">
        <v>100</v>
      </c>
      <c r="G192" s="33">
        <v>400</v>
      </c>
      <c r="H192" s="27">
        <v>100</v>
      </c>
      <c r="I192" s="27" t="s">
        <v>71</v>
      </c>
      <c r="J192" s="48">
        <v>16</v>
      </c>
      <c r="K192" s="29">
        <v>0.16</v>
      </c>
      <c r="L192" s="30" t="s">
        <v>80</v>
      </c>
      <c r="M192" s="29"/>
      <c r="N192" s="30" t="s">
        <v>80</v>
      </c>
      <c r="O192" s="29">
        <v>0</v>
      </c>
      <c r="P192" s="30" t="s">
        <v>80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</row>
    <row r="193" spans="1:21" ht="28.8" x14ac:dyDescent="0.3">
      <c r="A193" s="52"/>
      <c r="B193" s="26" t="s">
        <v>221</v>
      </c>
      <c r="C193" s="26"/>
      <c r="D193" s="27" t="s">
        <v>69</v>
      </c>
      <c r="E193" s="33" t="s">
        <v>224</v>
      </c>
      <c r="F193" s="33">
        <v>101</v>
      </c>
      <c r="G193" s="33">
        <v>131</v>
      </c>
      <c r="H193" s="27">
        <v>10</v>
      </c>
      <c r="I193" s="27" t="s">
        <v>71</v>
      </c>
      <c r="J193" s="48">
        <v>9</v>
      </c>
      <c r="K193" s="29">
        <v>0.9</v>
      </c>
      <c r="L193" s="30" t="s">
        <v>72</v>
      </c>
      <c r="M193" s="29">
        <v>0</v>
      </c>
      <c r="N193" s="30" t="s">
        <v>80</v>
      </c>
      <c r="O193" s="29">
        <v>0</v>
      </c>
      <c r="P193" s="30" t="s">
        <v>80</v>
      </c>
      <c r="Q193" s="31">
        <v>0</v>
      </c>
      <c r="R193" s="31">
        <v>50</v>
      </c>
      <c r="S193" s="31">
        <v>50</v>
      </c>
      <c r="T193" s="31">
        <v>0</v>
      </c>
      <c r="U193" s="31">
        <v>0</v>
      </c>
    </row>
    <row r="194" spans="1:21" ht="28.8" x14ac:dyDescent="0.3">
      <c r="A194" s="52"/>
      <c r="B194" s="26" t="s">
        <v>221</v>
      </c>
      <c r="C194" s="26"/>
      <c r="D194" s="27" t="s">
        <v>69</v>
      </c>
      <c r="E194" s="33" t="s">
        <v>225</v>
      </c>
      <c r="F194" s="33">
        <v>465</v>
      </c>
      <c r="G194" s="33">
        <v>400</v>
      </c>
      <c r="H194" s="27">
        <v>100</v>
      </c>
      <c r="I194" s="27" t="s">
        <v>71</v>
      </c>
      <c r="J194" s="48">
        <v>697</v>
      </c>
      <c r="K194" s="29">
        <v>6.97</v>
      </c>
      <c r="L194" s="30" t="s">
        <v>72</v>
      </c>
      <c r="M194" s="29"/>
      <c r="N194" s="30" t="s">
        <v>80</v>
      </c>
      <c r="O194" s="29">
        <v>0</v>
      </c>
      <c r="P194" s="30" t="s">
        <v>80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</row>
    <row r="195" spans="1:21" x14ac:dyDescent="0.3">
      <c r="A195" s="52"/>
      <c r="B195" s="26" t="s">
        <v>221</v>
      </c>
      <c r="C195" s="26"/>
      <c r="D195" s="27" t="s">
        <v>69</v>
      </c>
      <c r="E195" s="33" t="s">
        <v>226</v>
      </c>
      <c r="F195" s="33">
        <v>48</v>
      </c>
      <c r="G195" s="33">
        <v>78</v>
      </c>
      <c r="H195" s="27">
        <v>10</v>
      </c>
      <c r="I195" s="27" t="s">
        <v>71</v>
      </c>
      <c r="J195" s="48">
        <v>0.3</v>
      </c>
      <c r="K195" s="29">
        <v>0.03</v>
      </c>
      <c r="L195" s="30" t="s">
        <v>80</v>
      </c>
      <c r="M195" s="29">
        <v>0</v>
      </c>
      <c r="N195" s="30" t="s">
        <v>80</v>
      </c>
      <c r="O195" s="29">
        <v>0</v>
      </c>
      <c r="P195" s="30" t="s">
        <v>80</v>
      </c>
      <c r="Q195" s="31">
        <v>0</v>
      </c>
      <c r="R195" s="31">
        <v>50</v>
      </c>
      <c r="S195" s="31">
        <v>50</v>
      </c>
      <c r="T195" s="31">
        <v>0</v>
      </c>
      <c r="U195" s="31">
        <v>0</v>
      </c>
    </row>
    <row r="196" spans="1:21" ht="28.8" x14ac:dyDescent="0.3">
      <c r="A196" s="52"/>
      <c r="B196" s="26" t="s">
        <v>221</v>
      </c>
      <c r="C196" s="26"/>
      <c r="D196" s="27" t="s">
        <v>69</v>
      </c>
      <c r="E196" s="33" t="s">
        <v>227</v>
      </c>
      <c r="F196" s="33">
        <v>336</v>
      </c>
      <c r="G196" s="33">
        <v>400</v>
      </c>
      <c r="H196" s="27">
        <v>100</v>
      </c>
      <c r="I196" s="27" t="s">
        <v>71</v>
      </c>
      <c r="J196" s="48">
        <v>0</v>
      </c>
      <c r="K196" s="29">
        <v>0</v>
      </c>
      <c r="L196" s="30" t="s">
        <v>80</v>
      </c>
      <c r="M196" s="29"/>
      <c r="N196" s="30" t="s">
        <v>80</v>
      </c>
      <c r="O196" s="29">
        <v>0</v>
      </c>
      <c r="P196" s="30" t="s">
        <v>80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</row>
    <row r="197" spans="1:21" x14ac:dyDescent="0.3">
      <c r="A197" s="52"/>
      <c r="B197" s="26" t="s">
        <v>221</v>
      </c>
      <c r="C197" s="26"/>
      <c r="D197" s="27" t="s">
        <v>69</v>
      </c>
      <c r="E197" s="33" t="s">
        <v>228</v>
      </c>
      <c r="F197" s="33">
        <v>0</v>
      </c>
      <c r="G197" s="33">
        <v>30</v>
      </c>
      <c r="H197" s="27">
        <v>10</v>
      </c>
      <c r="I197" s="27" t="s">
        <v>71</v>
      </c>
      <c r="J197" s="48">
        <v>0.5</v>
      </c>
      <c r="K197" s="29">
        <v>0.05</v>
      </c>
      <c r="L197" s="30" t="s">
        <v>80</v>
      </c>
      <c r="M197" s="29">
        <v>0</v>
      </c>
      <c r="N197" s="30" t="s">
        <v>80</v>
      </c>
      <c r="O197" s="29">
        <v>0</v>
      </c>
      <c r="P197" s="30" t="s">
        <v>80</v>
      </c>
      <c r="Q197" s="31">
        <v>0</v>
      </c>
      <c r="R197" s="31">
        <v>50</v>
      </c>
      <c r="S197" s="31">
        <v>50</v>
      </c>
      <c r="T197" s="31">
        <v>0</v>
      </c>
      <c r="U197" s="31">
        <v>0</v>
      </c>
    </row>
    <row r="198" spans="1:21" ht="28.8" x14ac:dyDescent="0.3">
      <c r="A198" s="52"/>
      <c r="B198" s="26" t="s">
        <v>221</v>
      </c>
      <c r="C198" s="26"/>
      <c r="D198" s="27" t="s">
        <v>69</v>
      </c>
      <c r="E198" s="33" t="s">
        <v>229</v>
      </c>
      <c r="F198" s="33">
        <v>0</v>
      </c>
      <c r="G198" s="33">
        <v>400</v>
      </c>
      <c r="H198" s="27">
        <v>100</v>
      </c>
      <c r="I198" s="27" t="s">
        <v>71</v>
      </c>
      <c r="J198" s="48">
        <v>0</v>
      </c>
      <c r="K198" s="29">
        <v>0</v>
      </c>
      <c r="L198" s="30" t="s">
        <v>80</v>
      </c>
      <c r="M198" s="29"/>
      <c r="N198" s="30" t="s">
        <v>80</v>
      </c>
      <c r="O198" s="29">
        <v>0</v>
      </c>
      <c r="P198" s="30" t="s">
        <v>80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</row>
    <row r="199" spans="1:21" x14ac:dyDescent="0.3">
      <c r="A199" s="52"/>
      <c r="B199" s="26" t="s">
        <v>221</v>
      </c>
      <c r="C199" s="26"/>
      <c r="D199" s="27" t="s">
        <v>126</v>
      </c>
      <c r="E199" s="33" t="s">
        <v>222</v>
      </c>
      <c r="F199" s="33">
        <v>0</v>
      </c>
      <c r="G199" s="33">
        <v>3</v>
      </c>
      <c r="H199" s="27">
        <v>1</v>
      </c>
      <c r="I199" s="27" t="s">
        <v>71</v>
      </c>
      <c r="J199" s="48">
        <v>0</v>
      </c>
      <c r="K199" s="29">
        <v>0</v>
      </c>
      <c r="L199" s="30" t="s">
        <v>80</v>
      </c>
      <c r="M199" s="29">
        <v>0</v>
      </c>
      <c r="N199" s="30" t="s">
        <v>80</v>
      </c>
      <c r="O199" s="29">
        <v>0</v>
      </c>
      <c r="P199" s="30" t="s">
        <v>80</v>
      </c>
      <c r="Q199" s="31">
        <v>0</v>
      </c>
      <c r="R199" s="31">
        <v>3</v>
      </c>
      <c r="S199" s="31">
        <v>3</v>
      </c>
      <c r="T199" s="31">
        <v>0</v>
      </c>
      <c r="U199" s="31">
        <v>0</v>
      </c>
    </row>
    <row r="200" spans="1:21" ht="28.8" x14ac:dyDescent="0.3">
      <c r="A200" s="52"/>
      <c r="B200" s="26" t="s">
        <v>221</v>
      </c>
      <c r="C200" s="26"/>
      <c r="D200" s="27" t="s">
        <v>126</v>
      </c>
      <c r="E200" s="33" t="s">
        <v>223</v>
      </c>
      <c r="F200" s="33">
        <v>0</v>
      </c>
      <c r="G200" s="33">
        <v>60</v>
      </c>
      <c r="H200" s="27">
        <v>20</v>
      </c>
      <c r="I200" s="27" t="s">
        <v>71</v>
      </c>
      <c r="J200" s="48">
        <v>0</v>
      </c>
      <c r="K200" s="29">
        <v>0</v>
      </c>
      <c r="L200" s="30" t="s">
        <v>80</v>
      </c>
      <c r="M200" s="29"/>
      <c r="N200" s="30" t="s">
        <v>80</v>
      </c>
      <c r="O200" s="29">
        <v>0</v>
      </c>
      <c r="P200" s="30" t="s">
        <v>80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</row>
    <row r="201" spans="1:21" ht="28.8" x14ac:dyDescent="0.3">
      <c r="A201" s="52"/>
      <c r="B201" s="26" t="s">
        <v>221</v>
      </c>
      <c r="C201" s="26"/>
      <c r="D201" s="27" t="s">
        <v>126</v>
      </c>
      <c r="E201" s="33" t="s">
        <v>224</v>
      </c>
      <c r="F201" s="33">
        <v>0</v>
      </c>
      <c r="G201" s="33">
        <v>3</v>
      </c>
      <c r="H201" s="27">
        <v>1</v>
      </c>
      <c r="I201" s="27" t="s">
        <v>71</v>
      </c>
      <c r="J201" s="48">
        <v>0</v>
      </c>
      <c r="K201" s="29">
        <v>0</v>
      </c>
      <c r="L201" s="30" t="s">
        <v>80</v>
      </c>
      <c r="M201" s="29">
        <v>0</v>
      </c>
      <c r="N201" s="30" t="s">
        <v>80</v>
      </c>
      <c r="O201" s="29">
        <v>0</v>
      </c>
      <c r="P201" s="30" t="s">
        <v>80</v>
      </c>
      <c r="Q201" s="31">
        <v>0</v>
      </c>
      <c r="R201" s="31">
        <v>2</v>
      </c>
      <c r="S201" s="31">
        <v>2</v>
      </c>
      <c r="T201" s="31">
        <v>0</v>
      </c>
      <c r="U201" s="31">
        <v>0</v>
      </c>
    </row>
    <row r="202" spans="1:21" ht="28.8" x14ac:dyDescent="0.3">
      <c r="A202" s="52"/>
      <c r="B202" s="26" t="s">
        <v>221</v>
      </c>
      <c r="C202" s="26"/>
      <c r="D202" s="27" t="s">
        <v>126</v>
      </c>
      <c r="E202" s="33" t="s">
        <v>225</v>
      </c>
      <c r="F202" s="33">
        <v>0</v>
      </c>
      <c r="G202" s="33">
        <v>30</v>
      </c>
      <c r="H202" s="27">
        <v>10</v>
      </c>
      <c r="I202" s="27" t="s">
        <v>71</v>
      </c>
      <c r="J202" s="48">
        <v>0</v>
      </c>
      <c r="K202" s="29">
        <v>0</v>
      </c>
      <c r="L202" s="30" t="s">
        <v>80</v>
      </c>
      <c r="M202" s="29"/>
      <c r="N202" s="30" t="s">
        <v>80</v>
      </c>
      <c r="O202" s="29">
        <v>0</v>
      </c>
      <c r="P202" s="30" t="s">
        <v>80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</row>
    <row r="203" spans="1:21" x14ac:dyDescent="0.3">
      <c r="A203" s="52"/>
      <c r="B203" s="26" t="s">
        <v>221</v>
      </c>
      <c r="C203" s="26"/>
      <c r="D203" s="27" t="s">
        <v>126</v>
      </c>
      <c r="E203" s="33" t="s">
        <v>226</v>
      </c>
      <c r="F203" s="33">
        <v>0</v>
      </c>
      <c r="G203" s="33">
        <v>3</v>
      </c>
      <c r="H203" s="27">
        <v>1</v>
      </c>
      <c r="I203" s="27" t="s">
        <v>71</v>
      </c>
      <c r="J203" s="48">
        <v>0</v>
      </c>
      <c r="K203" s="29">
        <v>0</v>
      </c>
      <c r="L203" s="30" t="s">
        <v>80</v>
      </c>
      <c r="M203" s="29">
        <v>0</v>
      </c>
      <c r="N203" s="30" t="s">
        <v>80</v>
      </c>
      <c r="O203" s="29">
        <v>0</v>
      </c>
      <c r="P203" s="30" t="s">
        <v>80</v>
      </c>
      <c r="Q203" s="31">
        <v>0</v>
      </c>
      <c r="R203" s="31">
        <v>2</v>
      </c>
      <c r="S203" s="31">
        <v>2</v>
      </c>
      <c r="T203" s="31">
        <v>0</v>
      </c>
      <c r="U203" s="31">
        <v>0</v>
      </c>
    </row>
    <row r="204" spans="1:21" ht="28.8" x14ac:dyDescent="0.3">
      <c r="A204" s="52"/>
      <c r="B204" s="26" t="s">
        <v>221</v>
      </c>
      <c r="C204" s="26"/>
      <c r="D204" s="27" t="s">
        <v>126</v>
      </c>
      <c r="E204" s="33" t="s">
        <v>227</v>
      </c>
      <c r="F204" s="33">
        <v>0</v>
      </c>
      <c r="G204" s="33">
        <v>60</v>
      </c>
      <c r="H204" s="27">
        <v>20</v>
      </c>
      <c r="I204" s="27" t="s">
        <v>71</v>
      </c>
      <c r="J204" s="48">
        <v>0</v>
      </c>
      <c r="K204" s="29">
        <v>0</v>
      </c>
      <c r="L204" s="30" t="s">
        <v>80</v>
      </c>
      <c r="M204" s="29"/>
      <c r="N204" s="30" t="s">
        <v>80</v>
      </c>
      <c r="O204" s="29">
        <v>0</v>
      </c>
      <c r="P204" s="30" t="s">
        <v>80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</row>
    <row r="205" spans="1:21" x14ac:dyDescent="0.3">
      <c r="A205" s="52"/>
      <c r="B205" s="26" t="s">
        <v>221</v>
      </c>
      <c r="C205" s="26"/>
      <c r="D205" s="27" t="s">
        <v>126</v>
      </c>
      <c r="E205" s="33" t="s">
        <v>228</v>
      </c>
      <c r="F205" s="33">
        <v>0</v>
      </c>
      <c r="G205" s="33">
        <v>3</v>
      </c>
      <c r="H205" s="27">
        <v>1</v>
      </c>
      <c r="I205" s="27" t="s">
        <v>71</v>
      </c>
      <c r="J205" s="48">
        <v>0</v>
      </c>
      <c r="K205" s="29">
        <v>0</v>
      </c>
      <c r="L205" s="30" t="s">
        <v>80</v>
      </c>
      <c r="M205" s="29">
        <v>0</v>
      </c>
      <c r="N205" s="30" t="s">
        <v>80</v>
      </c>
      <c r="O205" s="29">
        <v>0</v>
      </c>
      <c r="P205" s="30" t="s">
        <v>80</v>
      </c>
      <c r="Q205" s="31">
        <v>0</v>
      </c>
      <c r="R205" s="31">
        <v>2</v>
      </c>
      <c r="S205" s="31">
        <v>2</v>
      </c>
      <c r="T205" s="31">
        <v>0</v>
      </c>
      <c r="U205" s="31">
        <v>0</v>
      </c>
    </row>
    <row r="206" spans="1:21" ht="28.8" x14ac:dyDescent="0.3">
      <c r="A206" s="52"/>
      <c r="B206" s="26" t="s">
        <v>221</v>
      </c>
      <c r="C206" s="26"/>
      <c r="D206" s="27" t="s">
        <v>126</v>
      </c>
      <c r="E206" s="33" t="s">
        <v>229</v>
      </c>
      <c r="F206" s="33">
        <v>0</v>
      </c>
      <c r="G206" s="33">
        <v>60</v>
      </c>
      <c r="H206" s="27">
        <v>20</v>
      </c>
      <c r="I206" s="27" t="s">
        <v>71</v>
      </c>
      <c r="J206" s="48">
        <v>0</v>
      </c>
      <c r="K206" s="29">
        <v>0</v>
      </c>
      <c r="L206" s="30" t="s">
        <v>80</v>
      </c>
      <c r="M206" s="29"/>
      <c r="N206" s="30" t="s">
        <v>80</v>
      </c>
      <c r="O206" s="29">
        <v>0</v>
      </c>
      <c r="P206" s="30" t="s">
        <v>80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</row>
    <row r="207" spans="1:21" x14ac:dyDescent="0.3">
      <c r="A207" s="52"/>
      <c r="B207" s="26" t="s">
        <v>221</v>
      </c>
      <c r="C207" s="26"/>
      <c r="D207" s="27" t="s">
        <v>76</v>
      </c>
      <c r="E207" s="33" t="s">
        <v>222</v>
      </c>
      <c r="F207" s="33">
        <v>0</v>
      </c>
      <c r="G207" s="33">
        <v>3</v>
      </c>
      <c r="H207" s="27">
        <v>1</v>
      </c>
      <c r="I207" s="27" t="s">
        <v>71</v>
      </c>
      <c r="J207" s="48">
        <v>0</v>
      </c>
      <c r="K207" s="29">
        <v>0</v>
      </c>
      <c r="L207" s="30" t="s">
        <v>80</v>
      </c>
      <c r="M207" s="29">
        <v>0</v>
      </c>
      <c r="N207" s="30" t="s">
        <v>80</v>
      </c>
      <c r="O207" s="29">
        <v>0</v>
      </c>
      <c r="P207" s="30" t="s">
        <v>80</v>
      </c>
      <c r="Q207" s="31">
        <v>0</v>
      </c>
      <c r="R207" s="31">
        <v>3</v>
      </c>
      <c r="S207" s="31">
        <v>3</v>
      </c>
      <c r="T207" s="31">
        <v>0</v>
      </c>
      <c r="U207" s="31">
        <v>0</v>
      </c>
    </row>
    <row r="208" spans="1:21" ht="28.8" x14ac:dyDescent="0.3">
      <c r="A208" s="52"/>
      <c r="B208" s="26" t="s">
        <v>221</v>
      </c>
      <c r="C208" s="26"/>
      <c r="D208" s="27" t="s">
        <v>76</v>
      </c>
      <c r="E208" s="33" t="s">
        <v>223</v>
      </c>
      <c r="F208" s="33">
        <v>0</v>
      </c>
      <c r="G208" s="33">
        <v>60</v>
      </c>
      <c r="H208" s="27">
        <v>20</v>
      </c>
      <c r="I208" s="27" t="s">
        <v>71</v>
      </c>
      <c r="J208" s="48">
        <v>0</v>
      </c>
      <c r="K208" s="29">
        <v>0</v>
      </c>
      <c r="L208" s="30" t="s">
        <v>80</v>
      </c>
      <c r="M208" s="29"/>
      <c r="N208" s="30" t="s">
        <v>80</v>
      </c>
      <c r="O208" s="29">
        <v>0</v>
      </c>
      <c r="P208" s="30" t="s">
        <v>80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</row>
    <row r="209" spans="1:21" ht="28.8" x14ac:dyDescent="0.3">
      <c r="A209" s="52"/>
      <c r="B209" s="26" t="s">
        <v>221</v>
      </c>
      <c r="C209" s="26"/>
      <c r="D209" s="27" t="s">
        <v>76</v>
      </c>
      <c r="E209" s="33" t="s">
        <v>224</v>
      </c>
      <c r="F209" s="33">
        <v>0</v>
      </c>
      <c r="G209" s="33">
        <v>3</v>
      </c>
      <c r="H209" s="27">
        <v>1</v>
      </c>
      <c r="I209" s="27" t="s">
        <v>71</v>
      </c>
      <c r="J209" s="48">
        <v>0</v>
      </c>
      <c r="K209" s="29">
        <v>0</v>
      </c>
      <c r="L209" s="30" t="s">
        <v>80</v>
      </c>
      <c r="M209" s="29">
        <v>0</v>
      </c>
      <c r="N209" s="30" t="s">
        <v>80</v>
      </c>
      <c r="O209" s="29">
        <v>0</v>
      </c>
      <c r="P209" s="30" t="s">
        <v>80</v>
      </c>
      <c r="Q209" s="31">
        <v>0</v>
      </c>
      <c r="R209" s="31">
        <v>2</v>
      </c>
      <c r="S209" s="31">
        <v>2</v>
      </c>
      <c r="T209" s="31">
        <v>0</v>
      </c>
      <c r="U209" s="31">
        <v>0</v>
      </c>
    </row>
    <row r="210" spans="1:21" ht="28.8" x14ac:dyDescent="0.3">
      <c r="A210" s="52"/>
      <c r="B210" s="26" t="s">
        <v>221</v>
      </c>
      <c r="C210" s="26"/>
      <c r="D210" s="27" t="s">
        <v>76</v>
      </c>
      <c r="E210" s="33" t="s">
        <v>225</v>
      </c>
      <c r="F210" s="33">
        <v>0</v>
      </c>
      <c r="G210" s="33">
        <v>30</v>
      </c>
      <c r="H210" s="27">
        <v>10</v>
      </c>
      <c r="I210" s="27" t="s">
        <v>71</v>
      </c>
      <c r="J210" s="48">
        <v>0</v>
      </c>
      <c r="K210" s="29">
        <v>0</v>
      </c>
      <c r="L210" s="30" t="s">
        <v>80</v>
      </c>
      <c r="M210" s="29"/>
      <c r="N210" s="30" t="s">
        <v>80</v>
      </c>
      <c r="O210" s="29">
        <v>0</v>
      </c>
      <c r="P210" s="30" t="s">
        <v>80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</row>
    <row r="211" spans="1:21" x14ac:dyDescent="0.3">
      <c r="A211" s="52"/>
      <c r="B211" s="26" t="s">
        <v>221</v>
      </c>
      <c r="C211" s="26"/>
      <c r="D211" s="27" t="s">
        <v>76</v>
      </c>
      <c r="E211" s="33" t="s">
        <v>226</v>
      </c>
      <c r="F211" s="33">
        <v>0</v>
      </c>
      <c r="G211" s="33">
        <v>3</v>
      </c>
      <c r="H211" s="27">
        <v>1</v>
      </c>
      <c r="I211" s="27" t="s">
        <v>71</v>
      </c>
      <c r="J211" s="48">
        <v>0</v>
      </c>
      <c r="K211" s="29">
        <v>0</v>
      </c>
      <c r="L211" s="30" t="s">
        <v>80</v>
      </c>
      <c r="M211" s="29">
        <v>0</v>
      </c>
      <c r="N211" s="30" t="s">
        <v>80</v>
      </c>
      <c r="O211" s="29">
        <v>0</v>
      </c>
      <c r="P211" s="30" t="s">
        <v>80</v>
      </c>
      <c r="Q211" s="31">
        <v>0</v>
      </c>
      <c r="R211" s="31">
        <v>2</v>
      </c>
      <c r="S211" s="31">
        <v>2</v>
      </c>
      <c r="T211" s="31">
        <v>0</v>
      </c>
      <c r="U211" s="31">
        <v>0</v>
      </c>
    </row>
    <row r="212" spans="1:21" ht="28.8" x14ac:dyDescent="0.3">
      <c r="A212" s="52"/>
      <c r="B212" s="26" t="s">
        <v>221</v>
      </c>
      <c r="C212" s="26"/>
      <c r="D212" s="27" t="s">
        <v>76</v>
      </c>
      <c r="E212" s="33" t="s">
        <v>227</v>
      </c>
      <c r="F212" s="33">
        <v>0</v>
      </c>
      <c r="G212" s="33">
        <v>60</v>
      </c>
      <c r="H212" s="27">
        <v>20</v>
      </c>
      <c r="I212" s="27" t="s">
        <v>71</v>
      </c>
      <c r="J212" s="48">
        <v>0</v>
      </c>
      <c r="K212" s="29">
        <v>0</v>
      </c>
      <c r="L212" s="30" t="s">
        <v>80</v>
      </c>
      <c r="M212" s="29"/>
      <c r="N212" s="30" t="s">
        <v>80</v>
      </c>
      <c r="O212" s="29">
        <v>0</v>
      </c>
      <c r="P212" s="30" t="s">
        <v>80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</row>
    <row r="213" spans="1:21" x14ac:dyDescent="0.3">
      <c r="A213" s="52"/>
      <c r="B213" s="26" t="s">
        <v>221</v>
      </c>
      <c r="C213" s="26"/>
      <c r="D213" s="27" t="s">
        <v>76</v>
      </c>
      <c r="E213" s="33" t="s">
        <v>228</v>
      </c>
      <c r="F213" s="33">
        <v>0</v>
      </c>
      <c r="G213" s="33">
        <v>3</v>
      </c>
      <c r="H213" s="27">
        <v>1</v>
      </c>
      <c r="I213" s="27" t="s">
        <v>71</v>
      </c>
      <c r="J213" s="48">
        <v>0</v>
      </c>
      <c r="K213" s="29">
        <v>0</v>
      </c>
      <c r="L213" s="30" t="s">
        <v>80</v>
      </c>
      <c r="M213" s="29">
        <v>0</v>
      </c>
      <c r="N213" s="30" t="s">
        <v>80</v>
      </c>
      <c r="O213" s="29">
        <v>0</v>
      </c>
      <c r="P213" s="30" t="s">
        <v>80</v>
      </c>
      <c r="Q213" s="31">
        <v>0</v>
      </c>
      <c r="R213" s="31">
        <v>2</v>
      </c>
      <c r="S213" s="31">
        <v>2</v>
      </c>
      <c r="T213" s="31">
        <v>0</v>
      </c>
      <c r="U213" s="31">
        <v>0</v>
      </c>
    </row>
    <row r="214" spans="1:21" ht="28.8" x14ac:dyDescent="0.3">
      <c r="A214" s="52"/>
      <c r="B214" s="26" t="s">
        <v>221</v>
      </c>
      <c r="C214" s="26"/>
      <c r="D214" s="27" t="s">
        <v>76</v>
      </c>
      <c r="E214" s="33" t="s">
        <v>229</v>
      </c>
      <c r="F214" s="33">
        <v>0</v>
      </c>
      <c r="G214" s="33">
        <v>60</v>
      </c>
      <c r="H214" s="27">
        <v>20</v>
      </c>
      <c r="I214" s="27" t="s">
        <v>71</v>
      </c>
      <c r="J214" s="48">
        <v>0</v>
      </c>
      <c r="K214" s="29">
        <v>0</v>
      </c>
      <c r="L214" s="30" t="s">
        <v>80</v>
      </c>
      <c r="M214" s="29"/>
      <c r="N214" s="30" t="s">
        <v>80</v>
      </c>
      <c r="O214" s="29">
        <v>0</v>
      </c>
      <c r="P214" s="30" t="s">
        <v>80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</row>
    <row r="215" spans="1:21" x14ac:dyDescent="0.3">
      <c r="A215" s="52"/>
      <c r="B215" s="26" t="s">
        <v>221</v>
      </c>
      <c r="C215" s="26"/>
      <c r="D215" s="27" t="s">
        <v>74</v>
      </c>
      <c r="E215" s="33" t="s">
        <v>222</v>
      </c>
      <c r="F215" s="33">
        <v>0</v>
      </c>
      <c r="G215" s="33">
        <v>3</v>
      </c>
      <c r="H215" s="27">
        <v>1</v>
      </c>
      <c r="I215" s="27" t="s">
        <v>71</v>
      </c>
      <c r="J215" s="48">
        <v>0</v>
      </c>
      <c r="K215" s="29">
        <v>0</v>
      </c>
      <c r="L215" s="30" t="s">
        <v>80</v>
      </c>
      <c r="M215" s="29">
        <v>0</v>
      </c>
      <c r="N215" s="30" t="s">
        <v>80</v>
      </c>
      <c r="O215" s="29">
        <v>0</v>
      </c>
      <c r="P215" s="30" t="s">
        <v>80</v>
      </c>
      <c r="Q215" s="31">
        <v>0</v>
      </c>
      <c r="R215" s="31">
        <v>3</v>
      </c>
      <c r="S215" s="31">
        <v>3</v>
      </c>
      <c r="T215" s="31">
        <v>0</v>
      </c>
      <c r="U215" s="31">
        <v>0</v>
      </c>
    </row>
    <row r="216" spans="1:21" ht="28.8" x14ac:dyDescent="0.3">
      <c r="A216" s="52"/>
      <c r="B216" s="26" t="s">
        <v>221</v>
      </c>
      <c r="C216" s="26"/>
      <c r="D216" s="27" t="s">
        <v>74</v>
      </c>
      <c r="E216" s="33" t="s">
        <v>223</v>
      </c>
      <c r="F216" s="33">
        <v>0</v>
      </c>
      <c r="G216" s="33">
        <v>60</v>
      </c>
      <c r="H216" s="27">
        <v>20</v>
      </c>
      <c r="I216" s="27" t="s">
        <v>71</v>
      </c>
      <c r="J216" s="48">
        <v>0</v>
      </c>
      <c r="K216" s="29">
        <v>0</v>
      </c>
      <c r="L216" s="30" t="s">
        <v>80</v>
      </c>
      <c r="M216" s="29"/>
      <c r="N216" s="30" t="s">
        <v>80</v>
      </c>
      <c r="O216" s="29">
        <v>0</v>
      </c>
      <c r="P216" s="30" t="s">
        <v>80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</row>
    <row r="217" spans="1:21" ht="28.8" x14ac:dyDescent="0.3">
      <c r="A217" s="52"/>
      <c r="B217" s="26" t="s">
        <v>221</v>
      </c>
      <c r="C217" s="26"/>
      <c r="D217" s="27" t="s">
        <v>74</v>
      </c>
      <c r="E217" s="33" t="s">
        <v>224</v>
      </c>
      <c r="F217" s="33">
        <v>0</v>
      </c>
      <c r="G217" s="33">
        <v>3</v>
      </c>
      <c r="H217" s="27">
        <v>1</v>
      </c>
      <c r="I217" s="27" t="s">
        <v>71</v>
      </c>
      <c r="J217" s="48">
        <v>0</v>
      </c>
      <c r="K217" s="29">
        <v>0</v>
      </c>
      <c r="L217" s="30" t="s">
        <v>80</v>
      </c>
      <c r="M217" s="29">
        <v>0</v>
      </c>
      <c r="N217" s="30" t="s">
        <v>80</v>
      </c>
      <c r="O217" s="29">
        <v>0</v>
      </c>
      <c r="P217" s="30" t="s">
        <v>80</v>
      </c>
      <c r="Q217" s="31">
        <v>0</v>
      </c>
      <c r="R217" s="31">
        <v>2</v>
      </c>
      <c r="S217" s="31">
        <v>2</v>
      </c>
      <c r="T217" s="31">
        <v>0</v>
      </c>
      <c r="U217" s="31">
        <v>0</v>
      </c>
    </row>
    <row r="218" spans="1:21" ht="28.8" x14ac:dyDescent="0.3">
      <c r="A218" s="52"/>
      <c r="B218" s="26" t="s">
        <v>221</v>
      </c>
      <c r="C218" s="26"/>
      <c r="D218" s="27" t="s">
        <v>74</v>
      </c>
      <c r="E218" s="33" t="s">
        <v>225</v>
      </c>
      <c r="F218" s="33">
        <v>0</v>
      </c>
      <c r="G218" s="33">
        <v>30</v>
      </c>
      <c r="H218" s="27">
        <v>10</v>
      </c>
      <c r="I218" s="27" t="s">
        <v>71</v>
      </c>
      <c r="J218" s="48">
        <v>0</v>
      </c>
      <c r="K218" s="29">
        <v>0</v>
      </c>
      <c r="L218" s="30" t="s">
        <v>80</v>
      </c>
      <c r="M218" s="29"/>
      <c r="N218" s="30" t="s">
        <v>80</v>
      </c>
      <c r="O218" s="29">
        <v>0</v>
      </c>
      <c r="P218" s="30" t="s">
        <v>80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</row>
    <row r="219" spans="1:21" x14ac:dyDescent="0.3">
      <c r="A219" s="52"/>
      <c r="B219" s="26" t="s">
        <v>221</v>
      </c>
      <c r="C219" s="26"/>
      <c r="D219" s="27" t="s">
        <v>74</v>
      </c>
      <c r="E219" s="33" t="s">
        <v>226</v>
      </c>
      <c r="F219" s="33">
        <v>0</v>
      </c>
      <c r="G219" s="33">
        <v>3</v>
      </c>
      <c r="H219" s="27">
        <v>1</v>
      </c>
      <c r="I219" s="27" t="s">
        <v>71</v>
      </c>
      <c r="J219" s="48">
        <v>0</v>
      </c>
      <c r="K219" s="29">
        <v>0</v>
      </c>
      <c r="L219" s="30" t="s">
        <v>80</v>
      </c>
      <c r="M219" s="29">
        <v>0</v>
      </c>
      <c r="N219" s="30" t="s">
        <v>80</v>
      </c>
      <c r="O219" s="29">
        <v>0</v>
      </c>
      <c r="P219" s="30" t="s">
        <v>80</v>
      </c>
      <c r="Q219" s="31">
        <v>0</v>
      </c>
      <c r="R219" s="31">
        <v>2</v>
      </c>
      <c r="S219" s="31">
        <v>2</v>
      </c>
      <c r="T219" s="31">
        <v>0</v>
      </c>
      <c r="U219" s="31">
        <v>0</v>
      </c>
    </row>
    <row r="220" spans="1:21" ht="28.8" x14ac:dyDescent="0.3">
      <c r="A220" s="52"/>
      <c r="B220" s="26" t="s">
        <v>221</v>
      </c>
      <c r="C220" s="26"/>
      <c r="D220" s="27" t="s">
        <v>74</v>
      </c>
      <c r="E220" s="33" t="s">
        <v>227</v>
      </c>
      <c r="F220" s="33">
        <v>0</v>
      </c>
      <c r="G220" s="33">
        <v>60</v>
      </c>
      <c r="H220" s="27">
        <v>20</v>
      </c>
      <c r="I220" s="27" t="s">
        <v>71</v>
      </c>
      <c r="J220" s="48">
        <v>0</v>
      </c>
      <c r="K220" s="29">
        <v>0</v>
      </c>
      <c r="L220" s="30" t="s">
        <v>80</v>
      </c>
      <c r="M220" s="29"/>
      <c r="N220" s="30" t="s">
        <v>80</v>
      </c>
      <c r="O220" s="29">
        <v>0</v>
      </c>
      <c r="P220" s="30" t="s">
        <v>80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</row>
    <row r="221" spans="1:21" x14ac:dyDescent="0.3">
      <c r="A221" s="52"/>
      <c r="B221" s="26" t="s">
        <v>221</v>
      </c>
      <c r="C221" s="26"/>
      <c r="D221" s="27" t="s">
        <v>74</v>
      </c>
      <c r="E221" s="33" t="s">
        <v>228</v>
      </c>
      <c r="F221" s="33">
        <v>0</v>
      </c>
      <c r="G221" s="33">
        <v>3</v>
      </c>
      <c r="H221" s="27">
        <v>1</v>
      </c>
      <c r="I221" s="27" t="s">
        <v>71</v>
      </c>
      <c r="J221" s="48">
        <v>0</v>
      </c>
      <c r="K221" s="29">
        <v>0</v>
      </c>
      <c r="L221" s="30" t="s">
        <v>80</v>
      </c>
      <c r="M221" s="29">
        <v>0</v>
      </c>
      <c r="N221" s="30" t="s">
        <v>80</v>
      </c>
      <c r="O221" s="29">
        <v>0</v>
      </c>
      <c r="P221" s="30" t="s">
        <v>80</v>
      </c>
      <c r="Q221" s="31">
        <v>0</v>
      </c>
      <c r="R221" s="31">
        <v>2</v>
      </c>
      <c r="S221" s="31">
        <v>2</v>
      </c>
      <c r="T221" s="31">
        <v>0</v>
      </c>
      <c r="U221" s="31">
        <v>0</v>
      </c>
    </row>
    <row r="222" spans="1:21" ht="28.8" x14ac:dyDescent="0.3">
      <c r="A222" s="52"/>
      <c r="B222" s="26" t="s">
        <v>221</v>
      </c>
      <c r="C222" s="26"/>
      <c r="D222" s="27" t="s">
        <v>74</v>
      </c>
      <c r="E222" s="33" t="s">
        <v>229</v>
      </c>
      <c r="F222" s="33">
        <v>0</v>
      </c>
      <c r="G222" s="33">
        <v>60</v>
      </c>
      <c r="H222" s="27">
        <v>20</v>
      </c>
      <c r="I222" s="27" t="s">
        <v>71</v>
      </c>
      <c r="J222" s="48">
        <v>0</v>
      </c>
      <c r="K222" s="29">
        <v>0</v>
      </c>
      <c r="L222" s="30" t="s">
        <v>80</v>
      </c>
      <c r="M222" s="29"/>
      <c r="N222" s="30" t="s">
        <v>80</v>
      </c>
      <c r="O222" s="29">
        <v>0</v>
      </c>
      <c r="P222" s="30" t="s">
        <v>80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</row>
    <row r="223" spans="1:21" x14ac:dyDescent="0.3">
      <c r="A223" s="52"/>
      <c r="B223" s="26" t="s">
        <v>230</v>
      </c>
      <c r="C223" s="26"/>
      <c r="D223" s="27" t="s">
        <v>82</v>
      </c>
      <c r="E223" s="33" t="s">
        <v>231</v>
      </c>
      <c r="F223" s="33">
        <v>135</v>
      </c>
      <c r="G223" s="33">
        <v>201</v>
      </c>
      <c r="H223" s="27">
        <v>22</v>
      </c>
      <c r="I223" s="27" t="s">
        <v>71</v>
      </c>
      <c r="J223" s="48">
        <v>21</v>
      </c>
      <c r="K223" s="29">
        <v>0.95454545454545459</v>
      </c>
      <c r="L223" s="30" t="s">
        <v>72</v>
      </c>
      <c r="M223" s="29">
        <v>0.68809523809523809</v>
      </c>
      <c r="N223" s="30" t="s">
        <v>77</v>
      </c>
      <c r="O223" s="29">
        <v>0.65681818181818186</v>
      </c>
      <c r="P223" s="30" t="s">
        <v>77</v>
      </c>
      <c r="Q223" s="31">
        <v>289</v>
      </c>
      <c r="R223" s="31">
        <v>420</v>
      </c>
      <c r="S223" s="31">
        <v>131</v>
      </c>
      <c r="T223" s="31">
        <v>63</v>
      </c>
      <c r="U223" s="31">
        <v>226</v>
      </c>
    </row>
    <row r="224" spans="1:21" ht="28.8" x14ac:dyDescent="0.3">
      <c r="A224" s="52"/>
      <c r="B224" s="26" t="s">
        <v>230</v>
      </c>
      <c r="C224" s="26"/>
      <c r="D224" s="27" t="s">
        <v>82</v>
      </c>
      <c r="E224" s="33" t="s">
        <v>232</v>
      </c>
      <c r="F224" s="33">
        <v>123383</v>
      </c>
      <c r="G224" s="33">
        <v>423383</v>
      </c>
      <c r="H224" s="27">
        <v>100000</v>
      </c>
      <c r="I224" s="27" t="s">
        <v>71</v>
      </c>
      <c r="J224" s="48">
        <v>13913</v>
      </c>
      <c r="K224" s="29">
        <v>0.13913</v>
      </c>
      <c r="L224" s="30" t="s">
        <v>80</v>
      </c>
      <c r="M224" s="29"/>
      <c r="N224" s="30" t="s">
        <v>80</v>
      </c>
      <c r="O224" s="29">
        <v>0</v>
      </c>
      <c r="P224" s="30" t="s">
        <v>80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</row>
    <row r="225" spans="1:21" ht="28.8" x14ac:dyDescent="0.3">
      <c r="A225" s="52"/>
      <c r="B225" s="26" t="s">
        <v>233</v>
      </c>
      <c r="C225" s="26"/>
      <c r="D225" s="27" t="s">
        <v>82</v>
      </c>
      <c r="E225" s="33" t="s">
        <v>234</v>
      </c>
      <c r="F225" s="33">
        <v>24</v>
      </c>
      <c r="G225" s="33">
        <v>40</v>
      </c>
      <c r="H225" s="27">
        <v>5</v>
      </c>
      <c r="I225" s="27" t="s">
        <v>71</v>
      </c>
      <c r="J225" s="48">
        <v>5</v>
      </c>
      <c r="K225" s="29">
        <v>1</v>
      </c>
      <c r="L225" s="30" t="s">
        <v>72</v>
      </c>
      <c r="M225" s="29">
        <v>0.24833333333333332</v>
      </c>
      <c r="N225" s="30" t="s">
        <v>85</v>
      </c>
      <c r="O225" s="29">
        <v>0.24833333333333332</v>
      </c>
      <c r="P225" s="30" t="s">
        <v>85</v>
      </c>
      <c r="Q225" s="31">
        <v>447</v>
      </c>
      <c r="R225" s="31">
        <v>1800</v>
      </c>
      <c r="S225" s="31">
        <v>1353</v>
      </c>
      <c r="T225" s="31">
        <v>212</v>
      </c>
      <c r="U225" s="31">
        <v>235</v>
      </c>
    </row>
    <row r="226" spans="1:21" ht="28.8" x14ac:dyDescent="0.3">
      <c r="A226" s="52"/>
      <c r="B226" s="26" t="s">
        <v>235</v>
      </c>
      <c r="C226" s="26"/>
      <c r="D226" s="27" t="s">
        <v>82</v>
      </c>
      <c r="E226" s="33" t="s">
        <v>236</v>
      </c>
      <c r="F226" s="33">
        <v>31</v>
      </c>
      <c r="G226" s="33">
        <v>46</v>
      </c>
      <c r="H226" s="27">
        <v>5</v>
      </c>
      <c r="I226" s="27" t="s">
        <v>71</v>
      </c>
      <c r="J226" s="48">
        <v>12</v>
      </c>
      <c r="K226" s="29">
        <v>2.4</v>
      </c>
      <c r="L226" s="30" t="s">
        <v>72</v>
      </c>
      <c r="M226" s="29">
        <v>0.625</v>
      </c>
      <c r="N226" s="30" t="s">
        <v>77</v>
      </c>
      <c r="O226" s="29">
        <v>1.5</v>
      </c>
      <c r="P226" s="30" t="s">
        <v>72</v>
      </c>
      <c r="Q226" s="31">
        <v>125</v>
      </c>
      <c r="R226" s="31">
        <v>200</v>
      </c>
      <c r="S226" s="31">
        <v>75</v>
      </c>
      <c r="T226" s="31">
        <v>3</v>
      </c>
      <c r="U226" s="31">
        <v>122</v>
      </c>
    </row>
    <row r="227" spans="1:21" ht="28.2" customHeight="1" thickBot="1" x14ac:dyDescent="0.35">
      <c r="A227" s="52"/>
      <c r="B227" s="36" t="s">
        <v>44</v>
      </c>
      <c r="C227" s="36"/>
      <c r="D227" s="37"/>
      <c r="E227" s="37"/>
      <c r="F227" s="37"/>
      <c r="G227" s="37"/>
      <c r="H227" s="37"/>
      <c r="I227" s="37"/>
      <c r="J227" s="37"/>
      <c r="K227" s="38">
        <f>AVERAGE(K185:K226)</f>
        <v>0.43580179653679657</v>
      </c>
      <c r="L227" s="30" t="str">
        <f t="shared" si="24"/>
        <v>MEDIO</v>
      </c>
      <c r="M227" s="38">
        <f>AVERAGE(M185:M226)</f>
        <v>0.20471428571428568</v>
      </c>
      <c r="N227" s="30" t="str">
        <f t="shared" si="25"/>
        <v>BAJO</v>
      </c>
      <c r="O227" s="38">
        <f>AVERAGE(O185:O226)</f>
        <v>0.12929612451041023</v>
      </c>
      <c r="P227" s="30" t="str">
        <f t="shared" si="26"/>
        <v>MUY BAJO</v>
      </c>
      <c r="Q227" s="39">
        <f>SUM(Q185:Q226)</f>
        <v>1777</v>
      </c>
      <c r="R227" s="39">
        <f t="shared" ref="R227:U227" si="28">SUM(R185:R226)</f>
        <v>3556</v>
      </c>
      <c r="S227" s="39">
        <f t="shared" si="28"/>
        <v>1779</v>
      </c>
      <c r="T227" s="39">
        <f t="shared" si="28"/>
        <v>471</v>
      </c>
      <c r="U227" s="39">
        <f t="shared" si="28"/>
        <v>1306</v>
      </c>
    </row>
    <row r="228" spans="1:21" ht="57.6" x14ac:dyDescent="0.3">
      <c r="A228" s="52"/>
      <c r="B228" s="26" t="s">
        <v>237</v>
      </c>
      <c r="C228" s="26"/>
      <c r="D228" s="27" t="s">
        <v>82</v>
      </c>
      <c r="E228" s="33" t="s">
        <v>238</v>
      </c>
      <c r="F228" s="33">
        <v>240</v>
      </c>
      <c r="G228" s="33">
        <v>360</v>
      </c>
      <c r="H228" s="27">
        <v>280</v>
      </c>
      <c r="I228" s="27" t="s">
        <v>99</v>
      </c>
      <c r="J228" s="48">
        <v>273</v>
      </c>
      <c r="K228" s="29">
        <v>0.97499999999999998</v>
      </c>
      <c r="L228" s="30" t="s">
        <v>72</v>
      </c>
      <c r="M228" s="29">
        <v>1.4437500000000001</v>
      </c>
      <c r="N228" s="30" t="s">
        <v>72</v>
      </c>
      <c r="O228" s="29">
        <v>1.4076562500000001</v>
      </c>
      <c r="P228" s="30" t="s">
        <v>72</v>
      </c>
      <c r="Q228" s="31">
        <v>231</v>
      </c>
      <c r="R228" s="31">
        <v>160</v>
      </c>
      <c r="S228" s="31">
        <v>-71</v>
      </c>
      <c r="T228" s="31">
        <v>22</v>
      </c>
      <c r="U228" s="31">
        <v>209</v>
      </c>
    </row>
    <row r="229" spans="1:21" ht="28.8" x14ac:dyDescent="0.3">
      <c r="A229" s="52"/>
      <c r="B229" s="26" t="s">
        <v>237</v>
      </c>
      <c r="C229" s="26"/>
      <c r="D229" s="27" t="s">
        <v>82</v>
      </c>
      <c r="E229" s="33" t="s">
        <v>239</v>
      </c>
      <c r="F229" s="33">
        <v>190000</v>
      </c>
      <c r="G229" s="33">
        <v>214000</v>
      </c>
      <c r="H229" s="27">
        <v>198000</v>
      </c>
      <c r="I229" s="27" t="s">
        <v>99</v>
      </c>
      <c r="J229" s="48">
        <v>198000</v>
      </c>
      <c r="K229" s="29">
        <v>1</v>
      </c>
      <c r="L229" s="30" t="s">
        <v>72</v>
      </c>
      <c r="M229" s="29"/>
      <c r="N229" s="30" t="s">
        <v>80</v>
      </c>
      <c r="O229" s="29">
        <v>0</v>
      </c>
      <c r="P229" s="30" t="s">
        <v>80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</row>
    <row r="230" spans="1:21" ht="43.2" x14ac:dyDescent="0.3">
      <c r="A230" s="52"/>
      <c r="B230" s="26" t="s">
        <v>237</v>
      </c>
      <c r="C230" s="26"/>
      <c r="D230" s="27" t="s">
        <v>82</v>
      </c>
      <c r="E230" s="33" t="s">
        <v>240</v>
      </c>
      <c r="F230" s="33">
        <v>0</v>
      </c>
      <c r="G230" s="33">
        <v>24</v>
      </c>
      <c r="H230" s="27">
        <v>20</v>
      </c>
      <c r="I230" s="27" t="s">
        <v>99</v>
      </c>
      <c r="J230" s="48">
        <v>38</v>
      </c>
      <c r="K230" s="29">
        <v>1.9</v>
      </c>
      <c r="L230" s="30" t="s">
        <v>72</v>
      </c>
      <c r="M230" s="29">
        <v>0</v>
      </c>
      <c r="N230" s="30" t="s">
        <v>80</v>
      </c>
      <c r="O230" s="29">
        <v>0</v>
      </c>
      <c r="P230" s="30" t="s">
        <v>80</v>
      </c>
      <c r="Q230" s="31">
        <v>0</v>
      </c>
      <c r="R230" s="31">
        <v>76</v>
      </c>
      <c r="S230" s="31">
        <v>76</v>
      </c>
      <c r="T230" s="31">
        <v>0</v>
      </c>
      <c r="U230" s="31">
        <v>0</v>
      </c>
    </row>
    <row r="231" spans="1:21" ht="43.2" x14ac:dyDescent="0.3">
      <c r="A231" s="52"/>
      <c r="B231" s="26" t="s">
        <v>241</v>
      </c>
      <c r="C231" s="26"/>
      <c r="D231" s="27" t="s">
        <v>82</v>
      </c>
      <c r="E231" s="33" t="s">
        <v>242</v>
      </c>
      <c r="F231" s="33">
        <v>1470</v>
      </c>
      <c r="G231" s="33">
        <v>1560</v>
      </c>
      <c r="H231" s="27">
        <v>1500</v>
      </c>
      <c r="I231" s="27" t="s">
        <v>99</v>
      </c>
      <c r="J231" s="48">
        <v>1562</v>
      </c>
      <c r="K231" s="29">
        <v>1.0413333333333334</v>
      </c>
      <c r="L231" s="30" t="s">
        <v>72</v>
      </c>
      <c r="M231" s="29">
        <v>0.89743589743589747</v>
      </c>
      <c r="N231" s="30" t="s">
        <v>72</v>
      </c>
      <c r="O231" s="29">
        <v>0.93452991452991463</v>
      </c>
      <c r="P231" s="30" t="s">
        <v>72</v>
      </c>
      <c r="Q231" s="31">
        <v>175</v>
      </c>
      <c r="R231" s="31">
        <v>195</v>
      </c>
      <c r="S231" s="31">
        <v>20</v>
      </c>
      <c r="T231" s="31">
        <v>29</v>
      </c>
      <c r="U231" s="31">
        <v>146</v>
      </c>
    </row>
    <row r="232" spans="1:21" ht="57.6" x14ac:dyDescent="0.3">
      <c r="A232" s="52"/>
      <c r="B232" s="26" t="s">
        <v>243</v>
      </c>
      <c r="C232" s="26"/>
      <c r="D232" s="27" t="s">
        <v>82</v>
      </c>
      <c r="E232" s="33" t="s">
        <v>244</v>
      </c>
      <c r="F232" s="33">
        <v>120</v>
      </c>
      <c r="G232" s="33">
        <v>144</v>
      </c>
      <c r="H232" s="27">
        <v>128</v>
      </c>
      <c r="I232" s="27" t="s">
        <v>99</v>
      </c>
      <c r="J232" s="48">
        <v>128</v>
      </c>
      <c r="K232" s="29">
        <v>1</v>
      </c>
      <c r="L232" s="30" t="s">
        <v>72</v>
      </c>
      <c r="M232" s="29">
        <v>0.89010989010989006</v>
      </c>
      <c r="N232" s="30" t="s">
        <v>72</v>
      </c>
      <c r="O232" s="29">
        <v>0.89010989010989006</v>
      </c>
      <c r="P232" s="30" t="s">
        <v>72</v>
      </c>
      <c r="Q232" s="31">
        <v>81</v>
      </c>
      <c r="R232" s="31">
        <v>91</v>
      </c>
      <c r="S232" s="31">
        <v>10</v>
      </c>
      <c r="T232" s="31">
        <v>33</v>
      </c>
      <c r="U232" s="31">
        <v>48</v>
      </c>
    </row>
    <row r="233" spans="1:21" ht="28.8" x14ac:dyDescent="0.3">
      <c r="A233" s="52"/>
      <c r="B233" s="26" t="s">
        <v>245</v>
      </c>
      <c r="C233" s="26"/>
      <c r="D233" s="27" t="s">
        <v>82</v>
      </c>
      <c r="E233" s="33" t="s">
        <v>246</v>
      </c>
      <c r="F233" s="33">
        <v>20</v>
      </c>
      <c r="G233" s="33">
        <v>80</v>
      </c>
      <c r="H233" s="27">
        <v>20</v>
      </c>
      <c r="I233" s="27" t="s">
        <v>71</v>
      </c>
      <c r="J233" s="48">
        <v>16</v>
      </c>
      <c r="K233" s="29">
        <v>0.8</v>
      </c>
      <c r="L233" s="30" t="s">
        <v>77</v>
      </c>
      <c r="M233" s="29">
        <v>2.5583333333333331</v>
      </c>
      <c r="N233" s="30" t="s">
        <v>72</v>
      </c>
      <c r="O233" s="29">
        <v>2.0466666666666664</v>
      </c>
      <c r="P233" s="30" t="s">
        <v>72</v>
      </c>
      <c r="Q233" s="31">
        <v>307</v>
      </c>
      <c r="R233" s="31">
        <v>120</v>
      </c>
      <c r="S233" s="31">
        <v>-187</v>
      </c>
      <c r="T233" s="31">
        <v>164</v>
      </c>
      <c r="U233" s="31">
        <v>143</v>
      </c>
    </row>
    <row r="234" spans="1:21" ht="28.8" x14ac:dyDescent="0.3">
      <c r="A234" s="52"/>
      <c r="B234" s="26" t="s">
        <v>245</v>
      </c>
      <c r="C234" s="26"/>
      <c r="D234" s="27" t="s">
        <v>82</v>
      </c>
      <c r="E234" s="33" t="s">
        <v>247</v>
      </c>
      <c r="F234" s="33">
        <v>0</v>
      </c>
      <c r="G234" s="33">
        <v>360</v>
      </c>
      <c r="H234" s="27">
        <v>120</v>
      </c>
      <c r="I234" s="27" t="s">
        <v>71</v>
      </c>
      <c r="J234" s="48">
        <v>120</v>
      </c>
      <c r="K234" s="29">
        <v>1</v>
      </c>
      <c r="L234" s="30" t="s">
        <v>72</v>
      </c>
      <c r="M234" s="29"/>
      <c r="N234" s="30" t="s">
        <v>80</v>
      </c>
      <c r="O234" s="29">
        <v>0</v>
      </c>
      <c r="P234" s="30" t="s">
        <v>80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</row>
    <row r="235" spans="1:21" ht="43.2" x14ac:dyDescent="0.3">
      <c r="A235" s="52"/>
      <c r="B235" s="26" t="s">
        <v>245</v>
      </c>
      <c r="C235" s="26"/>
      <c r="D235" s="27" t="s">
        <v>82</v>
      </c>
      <c r="E235" s="33" t="s">
        <v>248</v>
      </c>
      <c r="F235" s="33">
        <v>0</v>
      </c>
      <c r="G235" s="33">
        <v>10</v>
      </c>
      <c r="H235" s="27">
        <v>6</v>
      </c>
      <c r="I235" s="27" t="s">
        <v>99</v>
      </c>
      <c r="J235" s="48">
        <v>10</v>
      </c>
      <c r="K235" s="29">
        <v>1.6666666666666667</v>
      </c>
      <c r="L235" s="30" t="s">
        <v>72</v>
      </c>
      <c r="M235" s="29">
        <v>0</v>
      </c>
      <c r="N235" s="30" t="s">
        <v>80</v>
      </c>
      <c r="O235" s="29">
        <v>0</v>
      </c>
      <c r="P235" s="30" t="s">
        <v>80</v>
      </c>
      <c r="Q235" s="31">
        <v>0</v>
      </c>
      <c r="R235" s="31">
        <v>153</v>
      </c>
      <c r="S235" s="31">
        <v>153</v>
      </c>
      <c r="T235" s="31">
        <v>0</v>
      </c>
      <c r="U235" s="31">
        <v>0</v>
      </c>
    </row>
    <row r="236" spans="1:21" ht="28.8" x14ac:dyDescent="0.3">
      <c r="A236" s="52"/>
      <c r="B236" s="26" t="s">
        <v>245</v>
      </c>
      <c r="C236" s="26"/>
      <c r="D236" s="27" t="s">
        <v>82</v>
      </c>
      <c r="E236" s="33" t="s">
        <v>239</v>
      </c>
      <c r="F236" s="33">
        <v>0</v>
      </c>
      <c r="G236" s="33">
        <v>300</v>
      </c>
      <c r="H236" s="27">
        <v>200</v>
      </c>
      <c r="I236" s="27" t="s">
        <v>99</v>
      </c>
      <c r="J236" s="48">
        <v>486</v>
      </c>
      <c r="K236" s="29">
        <v>2.4300000000000002</v>
      </c>
      <c r="L236" s="30" t="s">
        <v>72</v>
      </c>
      <c r="M236" s="29"/>
      <c r="N236" s="30" t="s">
        <v>80</v>
      </c>
      <c r="O236" s="29">
        <v>0</v>
      </c>
      <c r="P236" s="30" t="s">
        <v>80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</row>
    <row r="237" spans="1:21" ht="28.2" customHeight="1" thickBot="1" x14ac:dyDescent="0.35">
      <c r="A237" s="52"/>
      <c r="B237" s="36" t="s">
        <v>45</v>
      </c>
      <c r="C237" s="36"/>
      <c r="D237" s="37"/>
      <c r="E237" s="37"/>
      <c r="F237" s="37"/>
      <c r="G237" s="37"/>
      <c r="H237" s="37"/>
      <c r="I237" s="37"/>
      <c r="J237" s="37"/>
      <c r="K237" s="38">
        <f>AVERAGE(K228:K236)</f>
        <v>1.3125555555555555</v>
      </c>
      <c r="L237" s="30" t="str">
        <f t="shared" si="24"/>
        <v>MUY ALTO</v>
      </c>
      <c r="M237" s="38">
        <f>AVERAGE(M228:M236)</f>
        <v>0.96493818681318677</v>
      </c>
      <c r="N237" s="30" t="str">
        <f t="shared" si="25"/>
        <v>MUY ALTO</v>
      </c>
      <c r="O237" s="38">
        <f>AVERAGE(O228:O236)</f>
        <v>0.58655141347849682</v>
      </c>
      <c r="P237" s="30" t="str">
        <f t="shared" si="26"/>
        <v>MEDIO</v>
      </c>
      <c r="Q237" s="39">
        <f>SUM(Q228:Q236)</f>
        <v>794</v>
      </c>
      <c r="R237" s="39">
        <f t="shared" ref="R237:U237" si="29">SUM(R228:R236)</f>
        <v>795</v>
      </c>
      <c r="S237" s="39">
        <f t="shared" si="29"/>
        <v>1</v>
      </c>
      <c r="T237" s="39">
        <f t="shared" si="29"/>
        <v>248</v>
      </c>
      <c r="U237" s="39">
        <f t="shared" si="29"/>
        <v>546</v>
      </c>
    </row>
    <row r="238" spans="1:21" ht="57.6" x14ac:dyDescent="0.3">
      <c r="A238" s="52"/>
      <c r="B238" s="26" t="s">
        <v>249</v>
      </c>
      <c r="C238" s="26"/>
      <c r="D238" s="27" t="s">
        <v>82</v>
      </c>
      <c r="E238" s="33" t="s">
        <v>250</v>
      </c>
      <c r="F238" s="33">
        <v>0</v>
      </c>
      <c r="G238" s="33">
        <v>0</v>
      </c>
      <c r="H238" s="27">
        <v>5</v>
      </c>
      <c r="I238" s="27">
        <v>0</v>
      </c>
      <c r="J238" s="48">
        <v>5</v>
      </c>
      <c r="K238" s="29">
        <v>1</v>
      </c>
      <c r="L238" s="30" t="s">
        <v>72</v>
      </c>
      <c r="M238" s="29">
        <v>0.81538461538461537</v>
      </c>
      <c r="N238" s="30" t="s">
        <v>72</v>
      </c>
      <c r="O238" s="29">
        <v>0.81538461538461537</v>
      </c>
      <c r="P238" s="30" t="s">
        <v>72</v>
      </c>
      <c r="Q238" s="31">
        <v>106</v>
      </c>
      <c r="R238" s="31">
        <v>130</v>
      </c>
      <c r="S238" s="31">
        <v>24</v>
      </c>
      <c r="T238" s="31">
        <v>25</v>
      </c>
      <c r="U238" s="31">
        <v>81</v>
      </c>
    </row>
    <row r="239" spans="1:21" ht="43.2" x14ac:dyDescent="0.3">
      <c r="A239" s="52"/>
      <c r="B239" s="26" t="s">
        <v>251</v>
      </c>
      <c r="C239" s="26"/>
      <c r="D239" s="27" t="s">
        <v>82</v>
      </c>
      <c r="E239" s="33" t="s">
        <v>252</v>
      </c>
      <c r="F239" s="33">
        <v>0</v>
      </c>
      <c r="G239" s="33">
        <v>0</v>
      </c>
      <c r="H239" s="27">
        <v>120</v>
      </c>
      <c r="I239" s="27">
        <v>0</v>
      </c>
      <c r="J239" s="48">
        <v>412</v>
      </c>
      <c r="K239" s="29">
        <v>3.4333333333333331</v>
      </c>
      <c r="L239" s="30" t="s">
        <v>72</v>
      </c>
      <c r="M239" s="29">
        <v>0.6</v>
      </c>
      <c r="N239" s="30" t="s">
        <v>75</v>
      </c>
      <c r="O239" s="29">
        <v>2.0599999999999996</v>
      </c>
      <c r="P239" s="30" t="s">
        <v>72</v>
      </c>
      <c r="Q239" s="31">
        <v>6</v>
      </c>
      <c r="R239" s="31">
        <v>10</v>
      </c>
      <c r="S239" s="31">
        <v>4</v>
      </c>
      <c r="T239" s="31">
        <v>2</v>
      </c>
      <c r="U239" s="31">
        <v>4</v>
      </c>
    </row>
    <row r="240" spans="1:21" ht="43.2" x14ac:dyDescent="0.3">
      <c r="A240" s="52"/>
      <c r="B240" s="26" t="s">
        <v>253</v>
      </c>
      <c r="C240" s="26"/>
      <c r="D240" s="27" t="s">
        <v>82</v>
      </c>
      <c r="E240" s="33" t="s">
        <v>254</v>
      </c>
      <c r="F240" s="33">
        <v>0</v>
      </c>
      <c r="G240" s="33">
        <v>0</v>
      </c>
      <c r="H240" s="27">
        <v>2</v>
      </c>
      <c r="I240" s="27">
        <v>0</v>
      </c>
      <c r="J240" s="48">
        <v>1</v>
      </c>
      <c r="K240" s="29">
        <v>0.5</v>
      </c>
      <c r="L240" s="30" t="s">
        <v>75</v>
      </c>
      <c r="M240" s="29">
        <v>0.75</v>
      </c>
      <c r="N240" s="30" t="s">
        <v>77</v>
      </c>
      <c r="O240" s="29">
        <v>0.375</v>
      </c>
      <c r="P240" s="30" t="s">
        <v>85</v>
      </c>
      <c r="Q240" s="31">
        <v>6</v>
      </c>
      <c r="R240" s="31">
        <v>8</v>
      </c>
      <c r="S240" s="31">
        <v>2</v>
      </c>
      <c r="T240" s="31">
        <v>2</v>
      </c>
      <c r="U240" s="31">
        <v>4</v>
      </c>
    </row>
    <row r="241" spans="1:22" ht="72" x14ac:dyDescent="0.3">
      <c r="A241" s="52"/>
      <c r="B241" s="26" t="s">
        <v>255</v>
      </c>
      <c r="C241" s="26"/>
      <c r="D241" s="27" t="s">
        <v>82</v>
      </c>
      <c r="E241" s="33" t="s">
        <v>256</v>
      </c>
      <c r="F241" s="33">
        <v>0</v>
      </c>
      <c r="G241" s="33">
        <v>0</v>
      </c>
      <c r="H241" s="27">
        <v>3</v>
      </c>
      <c r="I241" s="27">
        <v>0</v>
      </c>
      <c r="J241" s="48">
        <v>3</v>
      </c>
      <c r="K241" s="29">
        <v>1</v>
      </c>
      <c r="L241" s="30" t="s">
        <v>72</v>
      </c>
      <c r="M241" s="29">
        <v>0.64</v>
      </c>
      <c r="N241" s="30" t="s">
        <v>77</v>
      </c>
      <c r="O241" s="29">
        <v>0.64</v>
      </c>
      <c r="P241" s="30" t="s">
        <v>77</v>
      </c>
      <c r="Q241" s="31">
        <v>16</v>
      </c>
      <c r="R241" s="31">
        <v>25</v>
      </c>
      <c r="S241" s="31">
        <v>9</v>
      </c>
      <c r="T241" s="31">
        <v>3</v>
      </c>
      <c r="U241" s="31">
        <v>13</v>
      </c>
    </row>
    <row r="242" spans="1:22" ht="28.2" customHeight="1" thickBot="1" x14ac:dyDescent="0.35">
      <c r="A242" s="52"/>
      <c r="B242" s="36" t="s">
        <v>46</v>
      </c>
      <c r="C242" s="36"/>
      <c r="D242" s="37"/>
      <c r="E242" s="37"/>
      <c r="F242" s="37"/>
      <c r="G242" s="37"/>
      <c r="H242" s="37"/>
      <c r="I242" s="37"/>
      <c r="J242" s="37"/>
      <c r="K242" s="38">
        <f>AVERAGE(K238:K241)</f>
        <v>1.4833333333333334</v>
      </c>
      <c r="L242" s="30" t="str">
        <f t="shared" si="24"/>
        <v>MUY ALTO</v>
      </c>
      <c r="M242" s="38">
        <f>AVERAGE(M238:M241)</f>
        <v>0.70134615384615384</v>
      </c>
      <c r="N242" s="30" t="str">
        <f t="shared" si="25"/>
        <v>ALTO</v>
      </c>
      <c r="O242" s="38">
        <f>AVERAGE(O238:O241)</f>
        <v>0.97259615384615372</v>
      </c>
      <c r="P242" s="30" t="str">
        <f t="shared" si="26"/>
        <v>MUY ALTO</v>
      </c>
      <c r="Q242" s="39">
        <f>SUM(Q238:Q241)</f>
        <v>134</v>
      </c>
      <c r="R242" s="39">
        <f t="shared" ref="R242:U242" si="30">SUM(R238:R241)</f>
        <v>173</v>
      </c>
      <c r="S242" s="39">
        <f t="shared" si="30"/>
        <v>39</v>
      </c>
      <c r="T242" s="39">
        <f t="shared" si="30"/>
        <v>32</v>
      </c>
      <c r="U242" s="39">
        <f t="shared" si="30"/>
        <v>102</v>
      </c>
    </row>
    <row r="243" spans="1:22" ht="31.95" customHeight="1" x14ac:dyDescent="0.3">
      <c r="A243" s="53"/>
      <c r="B243" s="43" t="s">
        <v>47</v>
      </c>
      <c r="C243" s="43"/>
      <c r="D243" s="44"/>
      <c r="E243" s="44"/>
      <c r="F243" s="44"/>
      <c r="G243" s="44"/>
      <c r="H243" s="44"/>
      <c r="I243" s="44"/>
      <c r="J243" s="44"/>
      <c r="K243" s="45">
        <f>AVERAGE(K242,K237,K227,K184,K131)</f>
        <v>1.6263819252726606</v>
      </c>
      <c r="L243" s="30" t="str">
        <f t="shared" si="24"/>
        <v>MUY ALTO</v>
      </c>
      <c r="M243" s="45">
        <f>AVERAGE(M242,M237,M227,M184,M131)</f>
        <v>0.56084833737841311</v>
      </c>
      <c r="N243" s="30" t="str">
        <f t="shared" si="25"/>
        <v>MEDIO</v>
      </c>
      <c r="O243" s="45">
        <f>AVERAGE(O242,O237,O227,O184,O131)</f>
        <v>0.95843241425048442</v>
      </c>
      <c r="P243" s="30" t="str">
        <f t="shared" si="26"/>
        <v>MUY ALTO</v>
      </c>
      <c r="Q243" s="46">
        <f>+Q242+Q237+Q227+Q184+Q131</f>
        <v>3582</v>
      </c>
      <c r="R243" s="46">
        <f t="shared" ref="R243:U243" si="31">+R242+R237+R227+R184+R131</f>
        <v>6729</v>
      </c>
      <c r="S243" s="46">
        <f t="shared" si="31"/>
        <v>3147</v>
      </c>
      <c r="T243" s="46">
        <f t="shared" si="31"/>
        <v>940</v>
      </c>
      <c r="U243" s="46">
        <f t="shared" si="31"/>
        <v>2642</v>
      </c>
      <c r="V243" s="31"/>
    </row>
    <row r="244" spans="1:22" ht="31.95" customHeight="1" x14ac:dyDescent="0.3">
      <c r="A244" s="54" t="s">
        <v>48</v>
      </c>
      <c r="B244" s="26" t="s">
        <v>257</v>
      </c>
      <c r="C244" s="26"/>
      <c r="D244" s="27" t="s">
        <v>69</v>
      </c>
      <c r="E244" s="33" t="s">
        <v>258</v>
      </c>
      <c r="F244" s="33">
        <v>0</v>
      </c>
      <c r="G244" s="33">
        <v>5040</v>
      </c>
      <c r="H244" s="27">
        <v>1680</v>
      </c>
      <c r="I244" s="27">
        <v>0</v>
      </c>
      <c r="J244" s="48">
        <v>833</v>
      </c>
      <c r="K244" s="29">
        <v>0.49583333333333335</v>
      </c>
      <c r="L244" s="30" t="s">
        <v>75</v>
      </c>
      <c r="M244" s="29">
        <v>0.59420289855072461</v>
      </c>
      <c r="N244" s="30" t="s">
        <v>75</v>
      </c>
      <c r="O244" s="29">
        <v>0.2946256038647343</v>
      </c>
      <c r="P244" s="30" t="s">
        <v>85</v>
      </c>
      <c r="Q244" s="31">
        <v>41</v>
      </c>
      <c r="R244" s="31">
        <v>69</v>
      </c>
      <c r="S244" s="31">
        <v>28</v>
      </c>
      <c r="T244" s="31">
        <v>0</v>
      </c>
      <c r="U244" s="31">
        <v>41</v>
      </c>
    </row>
    <row r="245" spans="1:22" ht="31.95" customHeight="1" x14ac:dyDescent="0.3">
      <c r="A245" s="55"/>
      <c r="B245" s="26" t="s">
        <v>257</v>
      </c>
      <c r="C245" s="26"/>
      <c r="D245" s="27" t="s">
        <v>74</v>
      </c>
      <c r="E245" s="33" t="s">
        <v>258</v>
      </c>
      <c r="F245" s="33">
        <v>0</v>
      </c>
      <c r="G245" s="33">
        <v>120</v>
      </c>
      <c r="H245" s="27">
        <v>40</v>
      </c>
      <c r="I245" s="27">
        <v>0</v>
      </c>
      <c r="J245" s="48">
        <v>93</v>
      </c>
      <c r="K245" s="29">
        <v>2.3250000000000002</v>
      </c>
      <c r="L245" s="30" t="s">
        <v>72</v>
      </c>
      <c r="M245" s="29">
        <v>0.33333333333333331</v>
      </c>
      <c r="N245" s="30" t="s">
        <v>85</v>
      </c>
      <c r="O245" s="29">
        <v>0.77500000000000002</v>
      </c>
      <c r="P245" s="30" t="s">
        <v>77</v>
      </c>
      <c r="Q245" s="31">
        <v>14</v>
      </c>
      <c r="R245" s="31">
        <v>42</v>
      </c>
      <c r="S245" s="31">
        <v>28</v>
      </c>
      <c r="T245" s="31">
        <v>0</v>
      </c>
      <c r="U245" s="31">
        <v>14</v>
      </c>
    </row>
    <row r="246" spans="1:22" ht="31.95" customHeight="1" x14ac:dyDescent="0.3">
      <c r="A246" s="55"/>
      <c r="B246" s="26" t="s">
        <v>257</v>
      </c>
      <c r="C246" s="26"/>
      <c r="D246" s="27" t="s">
        <v>76</v>
      </c>
      <c r="E246" s="33" t="s">
        <v>258</v>
      </c>
      <c r="F246" s="33">
        <v>0</v>
      </c>
      <c r="G246" s="33">
        <v>120</v>
      </c>
      <c r="H246" s="27">
        <v>40</v>
      </c>
      <c r="I246" s="27">
        <v>0</v>
      </c>
      <c r="J246" s="48">
        <v>56</v>
      </c>
      <c r="K246" s="29">
        <v>1.4</v>
      </c>
      <c r="L246" s="30" t="s">
        <v>72</v>
      </c>
      <c r="M246" s="29">
        <v>0.40476190476190477</v>
      </c>
      <c r="N246" s="30" t="s">
        <v>75</v>
      </c>
      <c r="O246" s="29">
        <v>0.56666666666666665</v>
      </c>
      <c r="P246" s="30" t="s">
        <v>75</v>
      </c>
      <c r="Q246" s="31">
        <v>17</v>
      </c>
      <c r="R246" s="31">
        <v>42</v>
      </c>
      <c r="S246" s="31">
        <v>25</v>
      </c>
      <c r="T246" s="31">
        <v>1</v>
      </c>
      <c r="U246" s="31">
        <v>16</v>
      </c>
    </row>
    <row r="247" spans="1:22" ht="31.95" customHeight="1" x14ac:dyDescent="0.3">
      <c r="A247" s="55"/>
      <c r="B247" s="26" t="s">
        <v>257</v>
      </c>
      <c r="C247" s="26"/>
      <c r="D247" s="27" t="s">
        <v>126</v>
      </c>
      <c r="E247" s="33" t="s">
        <v>258</v>
      </c>
      <c r="F247" s="33">
        <v>0</v>
      </c>
      <c r="G247" s="33">
        <v>120</v>
      </c>
      <c r="H247" s="27">
        <v>40</v>
      </c>
      <c r="I247" s="27">
        <v>0</v>
      </c>
      <c r="J247" s="48">
        <v>132</v>
      </c>
      <c r="K247" s="29">
        <v>3.3</v>
      </c>
      <c r="L247" s="30" t="s">
        <v>72</v>
      </c>
      <c r="M247" s="29">
        <v>0.6428571428571429</v>
      </c>
      <c r="N247" s="30" t="s">
        <v>77</v>
      </c>
      <c r="O247" s="29">
        <v>2.1214285714285714</v>
      </c>
      <c r="P247" s="30" t="s">
        <v>72</v>
      </c>
      <c r="Q247" s="31">
        <v>27</v>
      </c>
      <c r="R247" s="31">
        <v>42</v>
      </c>
      <c r="S247" s="31">
        <v>15</v>
      </c>
      <c r="T247" s="31">
        <v>0</v>
      </c>
      <c r="U247" s="31">
        <v>27</v>
      </c>
    </row>
    <row r="248" spans="1:22" ht="31.95" customHeight="1" x14ac:dyDescent="0.3">
      <c r="A248" s="55"/>
      <c r="B248" s="26" t="s">
        <v>257</v>
      </c>
      <c r="C248" s="26"/>
      <c r="D248" s="27" t="s">
        <v>82</v>
      </c>
      <c r="E248" s="33" t="s">
        <v>258</v>
      </c>
      <c r="F248" s="33">
        <v>1800</v>
      </c>
      <c r="G248" s="33">
        <v>0</v>
      </c>
      <c r="H248" s="27">
        <v>0</v>
      </c>
      <c r="I248" s="27">
        <v>0</v>
      </c>
      <c r="J248" s="48">
        <v>0</v>
      </c>
      <c r="K248" s="29">
        <v>0</v>
      </c>
      <c r="L248" s="30" t="s">
        <v>80</v>
      </c>
      <c r="M248" s="29"/>
      <c r="N248" s="30" t="s">
        <v>80</v>
      </c>
      <c r="O248" s="29">
        <v>0</v>
      </c>
      <c r="P248" s="30" t="s">
        <v>80</v>
      </c>
      <c r="Q248" s="31">
        <v>9</v>
      </c>
      <c r="R248" s="31">
        <v>0</v>
      </c>
      <c r="S248" s="31">
        <v>-9</v>
      </c>
      <c r="T248" s="31">
        <v>0</v>
      </c>
      <c r="U248" s="31">
        <v>9</v>
      </c>
    </row>
    <row r="249" spans="1:22" ht="31.95" customHeight="1" x14ac:dyDescent="0.3">
      <c r="A249" s="55"/>
      <c r="B249" s="26" t="s">
        <v>259</v>
      </c>
      <c r="C249" s="26"/>
      <c r="D249" s="27" t="s">
        <v>69</v>
      </c>
      <c r="E249" s="33" t="s">
        <v>258</v>
      </c>
      <c r="F249" s="33">
        <v>0</v>
      </c>
      <c r="G249" s="33">
        <v>2580</v>
      </c>
      <c r="H249" s="27">
        <v>860</v>
      </c>
      <c r="I249" s="27">
        <v>0</v>
      </c>
      <c r="J249" s="48">
        <v>435</v>
      </c>
      <c r="K249" s="29">
        <v>0.5058139534883721</v>
      </c>
      <c r="L249" s="30" t="s">
        <v>75</v>
      </c>
      <c r="M249" s="29">
        <v>0</v>
      </c>
      <c r="N249" s="30" t="s">
        <v>80</v>
      </c>
      <c r="O249" s="29">
        <v>0</v>
      </c>
      <c r="P249" s="30" t="s">
        <v>80</v>
      </c>
      <c r="Q249" s="31">
        <v>0</v>
      </c>
      <c r="R249" s="31">
        <v>37</v>
      </c>
      <c r="S249" s="31">
        <v>37</v>
      </c>
      <c r="T249" s="31">
        <v>0</v>
      </c>
      <c r="U249" s="31">
        <v>0</v>
      </c>
    </row>
    <row r="250" spans="1:22" ht="31.95" customHeight="1" x14ac:dyDescent="0.3">
      <c r="A250" s="55"/>
      <c r="B250" s="26" t="s">
        <v>259</v>
      </c>
      <c r="C250" s="26"/>
      <c r="D250" s="27" t="s">
        <v>74</v>
      </c>
      <c r="E250" s="33" t="s">
        <v>258</v>
      </c>
      <c r="F250" s="33">
        <v>0</v>
      </c>
      <c r="G250" s="33">
        <v>120</v>
      </c>
      <c r="H250" s="27">
        <v>40</v>
      </c>
      <c r="I250" s="27">
        <v>0</v>
      </c>
      <c r="J250" s="48">
        <v>150</v>
      </c>
      <c r="K250" s="29">
        <v>3.75</v>
      </c>
      <c r="L250" s="30" t="s">
        <v>72</v>
      </c>
      <c r="M250" s="29">
        <v>0.81818181818181823</v>
      </c>
      <c r="N250" s="30" t="s">
        <v>72</v>
      </c>
      <c r="O250" s="29">
        <v>3.0681818181818183</v>
      </c>
      <c r="P250" s="30" t="s">
        <v>72</v>
      </c>
      <c r="Q250" s="31">
        <v>18</v>
      </c>
      <c r="R250" s="31">
        <v>22</v>
      </c>
      <c r="S250" s="31">
        <v>4</v>
      </c>
      <c r="T250" s="31">
        <v>0</v>
      </c>
      <c r="U250" s="31">
        <v>18</v>
      </c>
    </row>
    <row r="251" spans="1:22" ht="31.95" customHeight="1" x14ac:dyDescent="0.3">
      <c r="A251" s="55"/>
      <c r="B251" s="26" t="s">
        <v>259</v>
      </c>
      <c r="C251" s="26"/>
      <c r="D251" s="27" t="s">
        <v>76</v>
      </c>
      <c r="E251" s="33" t="s">
        <v>258</v>
      </c>
      <c r="F251" s="33">
        <v>0</v>
      </c>
      <c r="G251" s="33">
        <v>120</v>
      </c>
      <c r="H251" s="27">
        <v>40</v>
      </c>
      <c r="I251" s="27">
        <v>0</v>
      </c>
      <c r="J251" s="48">
        <v>184</v>
      </c>
      <c r="K251" s="29">
        <v>4.5999999999999996</v>
      </c>
      <c r="L251" s="30" t="s">
        <v>72</v>
      </c>
      <c r="M251" s="29">
        <v>0.77272727272727271</v>
      </c>
      <c r="N251" s="30" t="s">
        <v>77</v>
      </c>
      <c r="O251" s="29">
        <v>3.5545454545454542</v>
      </c>
      <c r="P251" s="30" t="s">
        <v>72</v>
      </c>
      <c r="Q251" s="31">
        <v>17</v>
      </c>
      <c r="R251" s="31">
        <v>22</v>
      </c>
      <c r="S251" s="31">
        <v>5</v>
      </c>
      <c r="T251" s="31">
        <v>0</v>
      </c>
      <c r="U251" s="31">
        <v>17</v>
      </c>
    </row>
    <row r="252" spans="1:22" ht="31.95" customHeight="1" x14ac:dyDescent="0.3">
      <c r="A252" s="55"/>
      <c r="B252" s="26" t="s">
        <v>259</v>
      </c>
      <c r="C252" s="26"/>
      <c r="D252" s="27" t="s">
        <v>126</v>
      </c>
      <c r="E252" s="33" t="s">
        <v>258</v>
      </c>
      <c r="F252" s="33">
        <v>0</v>
      </c>
      <c r="G252" s="33">
        <v>120</v>
      </c>
      <c r="H252" s="27">
        <v>40</v>
      </c>
      <c r="I252" s="27">
        <v>0</v>
      </c>
      <c r="J252" s="48">
        <v>53</v>
      </c>
      <c r="K252" s="29">
        <v>1.325</v>
      </c>
      <c r="L252" s="30" t="s">
        <v>72</v>
      </c>
      <c r="M252" s="29">
        <v>0.81818181818181823</v>
      </c>
      <c r="N252" s="30" t="s">
        <v>72</v>
      </c>
      <c r="O252" s="29">
        <v>1.0840909090909092</v>
      </c>
      <c r="P252" s="30" t="s">
        <v>72</v>
      </c>
      <c r="Q252" s="31">
        <v>18</v>
      </c>
      <c r="R252" s="31">
        <v>22</v>
      </c>
      <c r="S252" s="31">
        <v>4</v>
      </c>
      <c r="T252" s="31">
        <v>0</v>
      </c>
      <c r="U252" s="31">
        <v>18</v>
      </c>
    </row>
    <row r="253" spans="1:22" ht="31.95" customHeight="1" x14ac:dyDescent="0.3">
      <c r="A253" s="55"/>
      <c r="B253" s="26" t="s">
        <v>260</v>
      </c>
      <c r="C253" s="26"/>
      <c r="D253" s="27" t="s">
        <v>69</v>
      </c>
      <c r="E253" s="33" t="s">
        <v>258</v>
      </c>
      <c r="F253" s="33">
        <v>0</v>
      </c>
      <c r="G253" s="33">
        <v>2970</v>
      </c>
      <c r="H253" s="27">
        <v>990</v>
      </c>
      <c r="I253" s="27">
        <v>0</v>
      </c>
      <c r="J253" s="48">
        <v>418</v>
      </c>
      <c r="K253" s="29">
        <v>0.42222222222222222</v>
      </c>
      <c r="L253" s="30" t="s">
        <v>75</v>
      </c>
      <c r="M253" s="29">
        <v>0.89189189189189189</v>
      </c>
      <c r="N253" s="30" t="s">
        <v>72</v>
      </c>
      <c r="O253" s="29">
        <v>0.37657657657657656</v>
      </c>
      <c r="P253" s="30" t="s">
        <v>85</v>
      </c>
      <c r="Q253" s="31">
        <v>66</v>
      </c>
      <c r="R253" s="31">
        <v>74</v>
      </c>
      <c r="S253" s="31">
        <v>8</v>
      </c>
      <c r="T253" s="31">
        <v>0</v>
      </c>
      <c r="U253" s="31">
        <v>66</v>
      </c>
    </row>
    <row r="254" spans="1:22" ht="31.95" customHeight="1" x14ac:dyDescent="0.3">
      <c r="A254" s="55"/>
      <c r="B254" s="26" t="s">
        <v>260</v>
      </c>
      <c r="C254" s="26"/>
      <c r="D254" s="27" t="s">
        <v>74</v>
      </c>
      <c r="E254" s="33" t="s">
        <v>258</v>
      </c>
      <c r="F254" s="33">
        <v>0</v>
      </c>
      <c r="G254" s="33">
        <v>309</v>
      </c>
      <c r="H254" s="27">
        <v>103</v>
      </c>
      <c r="I254" s="27">
        <v>0</v>
      </c>
      <c r="J254" s="48">
        <v>0</v>
      </c>
      <c r="K254" s="29">
        <v>0</v>
      </c>
      <c r="L254" s="30" t="s">
        <v>80</v>
      </c>
      <c r="M254" s="29"/>
      <c r="N254" s="30" t="s">
        <v>80</v>
      </c>
      <c r="O254" s="29">
        <v>0</v>
      </c>
      <c r="P254" s="30" t="s">
        <v>80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</row>
    <row r="255" spans="1:22" ht="31.95" customHeight="1" x14ac:dyDescent="0.3">
      <c r="A255" s="55"/>
      <c r="B255" s="26" t="s">
        <v>260</v>
      </c>
      <c r="C255" s="26"/>
      <c r="D255" s="27" t="s">
        <v>76</v>
      </c>
      <c r="E255" s="33" t="s">
        <v>258</v>
      </c>
      <c r="F255" s="33">
        <v>0</v>
      </c>
      <c r="G255" s="33">
        <v>309</v>
      </c>
      <c r="H255" s="27">
        <v>103</v>
      </c>
      <c r="I255" s="27">
        <v>0</v>
      </c>
      <c r="J255" s="48">
        <v>0</v>
      </c>
      <c r="K255" s="29">
        <v>0</v>
      </c>
      <c r="L255" s="30" t="s">
        <v>80</v>
      </c>
      <c r="M255" s="29"/>
      <c r="N255" s="30" t="s">
        <v>80</v>
      </c>
      <c r="O255" s="29">
        <v>0</v>
      </c>
      <c r="P255" s="30" t="s">
        <v>80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</row>
    <row r="256" spans="1:22" ht="31.95" customHeight="1" x14ac:dyDescent="0.3">
      <c r="A256" s="55"/>
      <c r="B256" s="26" t="s">
        <v>260</v>
      </c>
      <c r="C256" s="26"/>
      <c r="D256" s="27" t="s">
        <v>126</v>
      </c>
      <c r="E256" s="33" t="s">
        <v>258</v>
      </c>
      <c r="F256" s="33">
        <v>0</v>
      </c>
      <c r="G256" s="33">
        <v>312</v>
      </c>
      <c r="H256" s="27">
        <v>104</v>
      </c>
      <c r="I256" s="27">
        <v>0</v>
      </c>
      <c r="J256" s="48">
        <v>0</v>
      </c>
      <c r="K256" s="29">
        <v>0</v>
      </c>
      <c r="L256" s="30" t="s">
        <v>80</v>
      </c>
      <c r="M256" s="29"/>
      <c r="N256" s="30" t="s">
        <v>80</v>
      </c>
      <c r="O256" s="29">
        <v>0</v>
      </c>
      <c r="P256" s="30" t="s">
        <v>80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</row>
    <row r="257" spans="1:21" ht="31.95" customHeight="1" x14ac:dyDescent="0.3">
      <c r="A257" s="55"/>
      <c r="B257" s="26" t="s">
        <v>260</v>
      </c>
      <c r="C257" s="26"/>
      <c r="D257" s="27" t="s">
        <v>82</v>
      </c>
      <c r="E257" s="33" t="s">
        <v>258</v>
      </c>
      <c r="F257" s="33">
        <v>1300</v>
      </c>
      <c r="G257" s="33">
        <v>0</v>
      </c>
      <c r="H257" s="27">
        <v>0</v>
      </c>
      <c r="I257" s="27">
        <v>0</v>
      </c>
      <c r="J257" s="48">
        <v>0</v>
      </c>
      <c r="K257" s="29">
        <v>0</v>
      </c>
      <c r="L257" s="30" t="s">
        <v>80</v>
      </c>
      <c r="M257" s="29"/>
      <c r="N257" s="30" t="s">
        <v>80</v>
      </c>
      <c r="O257" s="29">
        <v>0</v>
      </c>
      <c r="P257" s="30" t="s">
        <v>80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</row>
    <row r="258" spans="1:21" ht="31.95" customHeight="1" x14ac:dyDescent="0.3">
      <c r="A258" s="55"/>
      <c r="B258" s="26" t="s">
        <v>261</v>
      </c>
      <c r="C258" s="26"/>
      <c r="D258" s="27" t="s">
        <v>69</v>
      </c>
      <c r="E258" s="33" t="s">
        <v>262</v>
      </c>
      <c r="F258" s="33">
        <v>0</v>
      </c>
      <c r="G258" s="33">
        <v>15</v>
      </c>
      <c r="H258" s="27">
        <v>5</v>
      </c>
      <c r="I258" s="27">
        <v>0</v>
      </c>
      <c r="J258" s="48">
        <v>9</v>
      </c>
      <c r="K258" s="29">
        <v>1.8</v>
      </c>
      <c r="L258" s="30" t="s">
        <v>72</v>
      </c>
      <c r="M258" s="29">
        <v>0</v>
      </c>
      <c r="N258" s="30" t="s">
        <v>80</v>
      </c>
      <c r="O258" s="29">
        <v>0</v>
      </c>
      <c r="P258" s="30" t="s">
        <v>80</v>
      </c>
      <c r="Q258" s="31">
        <v>0</v>
      </c>
      <c r="R258" s="31">
        <v>4</v>
      </c>
      <c r="S258" s="31">
        <v>4</v>
      </c>
      <c r="T258" s="31">
        <v>0</v>
      </c>
      <c r="U258" s="31">
        <v>0</v>
      </c>
    </row>
    <row r="259" spans="1:21" ht="31.95" customHeight="1" x14ac:dyDescent="0.3">
      <c r="A259" s="55"/>
      <c r="B259" s="26" t="s">
        <v>261</v>
      </c>
      <c r="C259" s="26"/>
      <c r="D259" s="27" t="s">
        <v>74</v>
      </c>
      <c r="E259" s="33" t="s">
        <v>262</v>
      </c>
      <c r="F259" s="33">
        <v>0</v>
      </c>
      <c r="G259" s="33">
        <v>15</v>
      </c>
      <c r="H259" s="27">
        <v>5</v>
      </c>
      <c r="I259" s="27">
        <v>0</v>
      </c>
      <c r="J259" s="48">
        <v>2</v>
      </c>
      <c r="K259" s="29">
        <v>0.4</v>
      </c>
      <c r="L259" s="30" t="s">
        <v>85</v>
      </c>
      <c r="M259" s="29">
        <v>0</v>
      </c>
      <c r="N259" s="30" t="s">
        <v>80</v>
      </c>
      <c r="O259" s="29">
        <v>0</v>
      </c>
      <c r="P259" s="30" t="s">
        <v>80</v>
      </c>
      <c r="Q259" s="31">
        <v>0</v>
      </c>
      <c r="R259" s="31">
        <v>2</v>
      </c>
      <c r="S259" s="31">
        <v>2</v>
      </c>
      <c r="T259" s="31">
        <v>0</v>
      </c>
      <c r="U259" s="31">
        <v>0</v>
      </c>
    </row>
    <row r="260" spans="1:21" ht="31.95" customHeight="1" x14ac:dyDescent="0.3">
      <c r="A260" s="55"/>
      <c r="B260" s="26" t="s">
        <v>261</v>
      </c>
      <c r="C260" s="26"/>
      <c r="D260" s="27" t="s">
        <v>76</v>
      </c>
      <c r="E260" s="33" t="s">
        <v>262</v>
      </c>
      <c r="F260" s="33">
        <v>0</v>
      </c>
      <c r="G260" s="33">
        <v>15</v>
      </c>
      <c r="H260" s="27">
        <v>5</v>
      </c>
      <c r="I260" s="27">
        <v>0</v>
      </c>
      <c r="J260" s="48">
        <v>11</v>
      </c>
      <c r="K260" s="29">
        <v>2.2000000000000002</v>
      </c>
      <c r="L260" s="30" t="s">
        <v>72</v>
      </c>
      <c r="M260" s="29">
        <v>0</v>
      </c>
      <c r="N260" s="30" t="s">
        <v>80</v>
      </c>
      <c r="O260" s="29">
        <v>0</v>
      </c>
      <c r="P260" s="30" t="s">
        <v>80</v>
      </c>
      <c r="Q260" s="31">
        <v>0</v>
      </c>
      <c r="R260" s="31">
        <v>2</v>
      </c>
      <c r="S260" s="31">
        <v>2</v>
      </c>
      <c r="T260" s="31">
        <v>0</v>
      </c>
      <c r="U260" s="31">
        <v>0</v>
      </c>
    </row>
    <row r="261" spans="1:21" ht="31.95" customHeight="1" x14ac:dyDescent="0.3">
      <c r="A261" s="55"/>
      <c r="B261" s="26" t="s">
        <v>261</v>
      </c>
      <c r="C261" s="26"/>
      <c r="D261" s="27" t="s">
        <v>126</v>
      </c>
      <c r="E261" s="33" t="s">
        <v>262</v>
      </c>
      <c r="F261" s="33">
        <v>0</v>
      </c>
      <c r="G261" s="33">
        <v>15</v>
      </c>
      <c r="H261" s="27">
        <v>5</v>
      </c>
      <c r="I261" s="27">
        <v>0</v>
      </c>
      <c r="J261" s="48">
        <v>6</v>
      </c>
      <c r="K261" s="29">
        <v>1.2</v>
      </c>
      <c r="L261" s="30" t="s">
        <v>72</v>
      </c>
      <c r="M261" s="29">
        <v>0</v>
      </c>
      <c r="N261" s="30" t="s">
        <v>80</v>
      </c>
      <c r="O261" s="29">
        <v>0</v>
      </c>
      <c r="P261" s="30" t="s">
        <v>80</v>
      </c>
      <c r="Q261" s="31">
        <v>0</v>
      </c>
      <c r="R261" s="31">
        <v>2</v>
      </c>
      <c r="S261" s="31">
        <v>2</v>
      </c>
      <c r="T261" s="31">
        <v>0</v>
      </c>
      <c r="U261" s="31">
        <v>0</v>
      </c>
    </row>
    <row r="262" spans="1:21" ht="31.95" customHeight="1" x14ac:dyDescent="0.3">
      <c r="A262" s="55"/>
      <c r="B262" s="26" t="s">
        <v>261</v>
      </c>
      <c r="C262" s="26"/>
      <c r="D262" s="27" t="s">
        <v>82</v>
      </c>
      <c r="E262" s="33" t="s">
        <v>262</v>
      </c>
      <c r="F262" s="33">
        <v>20</v>
      </c>
      <c r="G262" s="33">
        <v>0</v>
      </c>
      <c r="H262" s="27">
        <v>0</v>
      </c>
      <c r="I262" s="27">
        <v>0</v>
      </c>
      <c r="J262" s="48">
        <v>0</v>
      </c>
      <c r="K262" s="29">
        <v>0</v>
      </c>
      <c r="L262" s="30" t="s">
        <v>80</v>
      </c>
      <c r="M262" s="29">
        <v>0</v>
      </c>
      <c r="N262" s="30" t="s">
        <v>80</v>
      </c>
      <c r="O262" s="29">
        <v>0</v>
      </c>
      <c r="P262" s="30" t="s">
        <v>80</v>
      </c>
      <c r="Q262" s="31">
        <v>0</v>
      </c>
      <c r="R262" s="31">
        <v>10</v>
      </c>
      <c r="S262" s="31">
        <v>10</v>
      </c>
      <c r="T262" s="31">
        <v>0</v>
      </c>
      <c r="U262" s="31">
        <v>0</v>
      </c>
    </row>
    <row r="263" spans="1:21" ht="31.95" customHeight="1" x14ac:dyDescent="0.3">
      <c r="A263" s="55"/>
      <c r="B263" s="26" t="s">
        <v>263</v>
      </c>
      <c r="C263" s="26"/>
      <c r="D263" s="27" t="s">
        <v>69</v>
      </c>
      <c r="E263" s="33" t="s">
        <v>262</v>
      </c>
      <c r="F263" s="33">
        <v>0</v>
      </c>
      <c r="G263" s="33">
        <v>15</v>
      </c>
      <c r="H263" s="27">
        <v>5</v>
      </c>
      <c r="I263" s="27">
        <v>0</v>
      </c>
      <c r="J263" s="48">
        <v>12</v>
      </c>
      <c r="K263" s="29">
        <v>2.4</v>
      </c>
      <c r="L263" s="30" t="s">
        <v>72</v>
      </c>
      <c r="M263" s="29">
        <v>0</v>
      </c>
      <c r="N263" s="30" t="s">
        <v>80</v>
      </c>
      <c r="O263" s="29">
        <v>0</v>
      </c>
      <c r="P263" s="30" t="s">
        <v>80</v>
      </c>
      <c r="Q263" s="31">
        <v>0</v>
      </c>
      <c r="R263" s="31">
        <v>5</v>
      </c>
      <c r="S263" s="31">
        <v>5</v>
      </c>
      <c r="T263" s="31">
        <v>0</v>
      </c>
      <c r="U263" s="31">
        <v>0</v>
      </c>
    </row>
    <row r="264" spans="1:21" ht="31.95" customHeight="1" x14ac:dyDescent="0.3">
      <c r="A264" s="55"/>
      <c r="B264" s="26" t="s">
        <v>263</v>
      </c>
      <c r="C264" s="26"/>
      <c r="D264" s="27" t="s">
        <v>74</v>
      </c>
      <c r="E264" s="33" t="s">
        <v>262</v>
      </c>
      <c r="F264" s="33">
        <v>0</v>
      </c>
      <c r="G264" s="33">
        <v>15</v>
      </c>
      <c r="H264" s="27">
        <v>5</v>
      </c>
      <c r="I264" s="27">
        <v>0</v>
      </c>
      <c r="J264" s="48">
        <v>8</v>
      </c>
      <c r="K264" s="29">
        <v>1.6</v>
      </c>
      <c r="L264" s="30" t="s">
        <v>72</v>
      </c>
      <c r="M264" s="29">
        <v>0</v>
      </c>
      <c r="N264" s="30" t="s">
        <v>80</v>
      </c>
      <c r="O264" s="29">
        <v>0</v>
      </c>
      <c r="P264" s="30" t="s">
        <v>80</v>
      </c>
      <c r="Q264" s="31">
        <v>0</v>
      </c>
      <c r="R264" s="31">
        <v>2</v>
      </c>
      <c r="S264" s="31">
        <v>2</v>
      </c>
      <c r="T264" s="31">
        <v>0</v>
      </c>
      <c r="U264" s="31">
        <v>0</v>
      </c>
    </row>
    <row r="265" spans="1:21" ht="31.95" customHeight="1" x14ac:dyDescent="0.3">
      <c r="A265" s="55"/>
      <c r="B265" s="26" t="s">
        <v>263</v>
      </c>
      <c r="C265" s="26"/>
      <c r="D265" s="27" t="s">
        <v>76</v>
      </c>
      <c r="E265" s="33" t="s">
        <v>262</v>
      </c>
      <c r="F265" s="33">
        <v>0</v>
      </c>
      <c r="G265" s="33">
        <v>15</v>
      </c>
      <c r="H265" s="27">
        <v>5</v>
      </c>
      <c r="I265" s="27">
        <v>0</v>
      </c>
      <c r="J265" s="48">
        <v>10</v>
      </c>
      <c r="K265" s="29">
        <v>2</v>
      </c>
      <c r="L265" s="30" t="s">
        <v>72</v>
      </c>
      <c r="M265" s="29">
        <v>0</v>
      </c>
      <c r="N265" s="30" t="s">
        <v>80</v>
      </c>
      <c r="O265" s="29">
        <v>0</v>
      </c>
      <c r="P265" s="30" t="s">
        <v>80</v>
      </c>
      <c r="Q265" s="31">
        <v>0</v>
      </c>
      <c r="R265" s="31">
        <v>2</v>
      </c>
      <c r="S265" s="31">
        <v>2</v>
      </c>
      <c r="T265" s="31">
        <v>0</v>
      </c>
      <c r="U265" s="31">
        <v>0</v>
      </c>
    </row>
    <row r="266" spans="1:21" ht="31.95" customHeight="1" x14ac:dyDescent="0.3">
      <c r="A266" s="55"/>
      <c r="B266" s="26" t="s">
        <v>263</v>
      </c>
      <c r="C266" s="26"/>
      <c r="D266" s="27" t="s">
        <v>126</v>
      </c>
      <c r="E266" s="33" t="s">
        <v>262</v>
      </c>
      <c r="F266" s="33">
        <v>0</v>
      </c>
      <c r="G266" s="33">
        <v>15</v>
      </c>
      <c r="H266" s="27">
        <v>5</v>
      </c>
      <c r="I266" s="27">
        <v>0</v>
      </c>
      <c r="J266" s="48">
        <v>10</v>
      </c>
      <c r="K266" s="29">
        <v>2</v>
      </c>
      <c r="L266" s="30" t="s">
        <v>72</v>
      </c>
      <c r="M266" s="29">
        <v>0</v>
      </c>
      <c r="N266" s="30" t="s">
        <v>80</v>
      </c>
      <c r="O266" s="29">
        <v>0</v>
      </c>
      <c r="P266" s="30" t="s">
        <v>80</v>
      </c>
      <c r="Q266" s="31">
        <v>0</v>
      </c>
      <c r="R266" s="31">
        <v>2</v>
      </c>
      <c r="S266" s="31">
        <v>2</v>
      </c>
      <c r="T266" s="31">
        <v>0</v>
      </c>
      <c r="U266" s="31">
        <v>0</v>
      </c>
    </row>
    <row r="267" spans="1:21" ht="31.95" customHeight="1" x14ac:dyDescent="0.3">
      <c r="A267" s="55"/>
      <c r="B267" s="26" t="s">
        <v>263</v>
      </c>
      <c r="C267" s="26"/>
      <c r="D267" s="27" t="s">
        <v>82</v>
      </c>
      <c r="E267" s="33" t="s">
        <v>262</v>
      </c>
      <c r="F267" s="33">
        <v>20</v>
      </c>
      <c r="G267" s="33">
        <v>0</v>
      </c>
      <c r="H267" s="27">
        <v>0</v>
      </c>
      <c r="I267" s="27">
        <v>0</v>
      </c>
      <c r="J267" s="48">
        <v>0</v>
      </c>
      <c r="K267" s="29">
        <v>0</v>
      </c>
      <c r="L267" s="30" t="s">
        <v>80</v>
      </c>
      <c r="M267" s="29">
        <v>0</v>
      </c>
      <c r="N267" s="30" t="s">
        <v>80</v>
      </c>
      <c r="O267" s="29">
        <v>0</v>
      </c>
      <c r="P267" s="30" t="s">
        <v>80</v>
      </c>
      <c r="Q267" s="31">
        <v>0</v>
      </c>
      <c r="R267" s="31">
        <v>8</v>
      </c>
      <c r="S267" s="31">
        <v>8</v>
      </c>
      <c r="T267" s="31">
        <v>0</v>
      </c>
      <c r="U267" s="31">
        <v>0</v>
      </c>
    </row>
    <row r="268" spans="1:21" ht="47.4" customHeight="1" x14ac:dyDescent="0.3">
      <c r="A268" s="55"/>
      <c r="B268" s="26" t="s">
        <v>264</v>
      </c>
      <c r="C268" s="26"/>
      <c r="D268" s="27" t="s">
        <v>69</v>
      </c>
      <c r="E268" s="33" t="s">
        <v>262</v>
      </c>
      <c r="F268" s="33">
        <v>0</v>
      </c>
      <c r="G268" s="33">
        <v>30</v>
      </c>
      <c r="H268" s="27">
        <v>10</v>
      </c>
      <c r="I268" s="27">
        <v>0</v>
      </c>
      <c r="J268" s="48">
        <v>11</v>
      </c>
      <c r="K268" s="29">
        <v>1.1000000000000001</v>
      </c>
      <c r="L268" s="30" t="s">
        <v>72</v>
      </c>
      <c r="M268" s="29">
        <v>0.8571428571428571</v>
      </c>
      <c r="N268" s="30" t="s">
        <v>72</v>
      </c>
      <c r="O268" s="29">
        <v>0.94285714285714284</v>
      </c>
      <c r="P268" s="30" t="s">
        <v>72</v>
      </c>
      <c r="Q268" s="31">
        <v>6</v>
      </c>
      <c r="R268" s="31">
        <v>7</v>
      </c>
      <c r="S268" s="31">
        <v>1</v>
      </c>
      <c r="T268" s="31">
        <v>0</v>
      </c>
      <c r="U268" s="31">
        <v>6</v>
      </c>
    </row>
    <row r="269" spans="1:21" ht="47.4" customHeight="1" x14ac:dyDescent="0.3">
      <c r="A269" s="55"/>
      <c r="B269" s="26" t="s">
        <v>264</v>
      </c>
      <c r="C269" s="26"/>
      <c r="D269" s="27" t="s">
        <v>74</v>
      </c>
      <c r="E269" s="33" t="s">
        <v>262</v>
      </c>
      <c r="F269" s="33">
        <v>0</v>
      </c>
      <c r="G269" s="33">
        <v>15</v>
      </c>
      <c r="H269" s="27">
        <v>5</v>
      </c>
      <c r="I269" s="27">
        <v>0</v>
      </c>
      <c r="J269" s="48">
        <v>9</v>
      </c>
      <c r="K269" s="29">
        <v>1.8</v>
      </c>
      <c r="L269" s="30" t="s">
        <v>72</v>
      </c>
      <c r="M269" s="29">
        <v>0</v>
      </c>
      <c r="N269" s="30" t="s">
        <v>80</v>
      </c>
      <c r="O269" s="29">
        <v>0</v>
      </c>
      <c r="P269" s="30" t="s">
        <v>80</v>
      </c>
      <c r="Q269" s="31">
        <v>0</v>
      </c>
      <c r="R269" s="31">
        <v>2</v>
      </c>
      <c r="S269" s="31">
        <v>2</v>
      </c>
      <c r="T269" s="31">
        <v>0</v>
      </c>
      <c r="U269" s="31">
        <v>0</v>
      </c>
    </row>
    <row r="270" spans="1:21" ht="47.4" customHeight="1" x14ac:dyDescent="0.3">
      <c r="A270" s="55"/>
      <c r="B270" s="26" t="s">
        <v>264</v>
      </c>
      <c r="C270" s="26"/>
      <c r="D270" s="27" t="s">
        <v>76</v>
      </c>
      <c r="E270" s="33" t="s">
        <v>262</v>
      </c>
      <c r="F270" s="33">
        <v>0</v>
      </c>
      <c r="G270" s="33">
        <v>15</v>
      </c>
      <c r="H270" s="27">
        <v>5</v>
      </c>
      <c r="I270" s="27">
        <v>0</v>
      </c>
      <c r="J270" s="48">
        <v>10</v>
      </c>
      <c r="K270" s="29">
        <v>2</v>
      </c>
      <c r="L270" s="30" t="s">
        <v>72</v>
      </c>
      <c r="M270" s="29">
        <v>0</v>
      </c>
      <c r="N270" s="30" t="s">
        <v>80</v>
      </c>
      <c r="O270" s="29">
        <v>0</v>
      </c>
      <c r="P270" s="30" t="s">
        <v>80</v>
      </c>
      <c r="Q270" s="31">
        <v>0</v>
      </c>
      <c r="R270" s="31">
        <v>2</v>
      </c>
      <c r="S270" s="31">
        <v>2</v>
      </c>
      <c r="T270" s="31">
        <v>0</v>
      </c>
      <c r="U270" s="31">
        <v>0</v>
      </c>
    </row>
    <row r="271" spans="1:21" ht="47.4" customHeight="1" x14ac:dyDescent="0.3">
      <c r="A271" s="55"/>
      <c r="B271" s="26" t="s">
        <v>264</v>
      </c>
      <c r="C271" s="26"/>
      <c r="D271" s="27" t="s">
        <v>126</v>
      </c>
      <c r="E271" s="33" t="s">
        <v>262</v>
      </c>
      <c r="F271" s="33">
        <v>0</v>
      </c>
      <c r="G271" s="33">
        <v>15</v>
      </c>
      <c r="H271" s="27">
        <v>5</v>
      </c>
      <c r="I271" s="27">
        <v>0</v>
      </c>
      <c r="J271" s="48">
        <v>11</v>
      </c>
      <c r="K271" s="29">
        <v>2.2000000000000002</v>
      </c>
      <c r="L271" s="30" t="s">
        <v>72</v>
      </c>
      <c r="M271" s="29">
        <v>0</v>
      </c>
      <c r="N271" s="30" t="s">
        <v>80</v>
      </c>
      <c r="O271" s="29">
        <v>0</v>
      </c>
      <c r="P271" s="30" t="s">
        <v>80</v>
      </c>
      <c r="Q271" s="31">
        <v>0</v>
      </c>
      <c r="R271" s="31">
        <v>2</v>
      </c>
      <c r="S271" s="31">
        <v>2</v>
      </c>
      <c r="T271" s="31">
        <v>0</v>
      </c>
      <c r="U271" s="31">
        <v>0</v>
      </c>
    </row>
    <row r="272" spans="1:21" ht="47.4" customHeight="1" x14ac:dyDescent="0.3">
      <c r="A272" s="55"/>
      <c r="B272" s="26" t="s">
        <v>264</v>
      </c>
      <c r="C272" s="26"/>
      <c r="D272" s="27" t="s">
        <v>82</v>
      </c>
      <c r="E272" s="33" t="s">
        <v>262</v>
      </c>
      <c r="F272" s="33">
        <v>20</v>
      </c>
      <c r="G272" s="33">
        <v>0</v>
      </c>
      <c r="H272" s="27">
        <v>0</v>
      </c>
      <c r="I272" s="27">
        <v>0</v>
      </c>
      <c r="J272" s="48">
        <v>0</v>
      </c>
      <c r="K272" s="29">
        <v>0</v>
      </c>
      <c r="L272" s="30" t="s">
        <v>80</v>
      </c>
      <c r="M272" s="29">
        <v>0.21428571428571427</v>
      </c>
      <c r="N272" s="30" t="s">
        <v>85</v>
      </c>
      <c r="O272" s="29">
        <v>0</v>
      </c>
      <c r="P272" s="30" t="s">
        <v>80</v>
      </c>
      <c r="Q272" s="31">
        <v>6</v>
      </c>
      <c r="R272" s="31">
        <v>28</v>
      </c>
      <c r="S272" s="31">
        <v>22</v>
      </c>
      <c r="T272" s="31">
        <v>0</v>
      </c>
      <c r="U272" s="31">
        <v>6</v>
      </c>
    </row>
    <row r="273" spans="1:21" ht="47.4" customHeight="1" x14ac:dyDescent="0.3">
      <c r="A273" s="55"/>
      <c r="B273" s="26" t="s">
        <v>265</v>
      </c>
      <c r="C273" s="26"/>
      <c r="D273" s="27" t="s">
        <v>69</v>
      </c>
      <c r="E273" s="33" t="s">
        <v>266</v>
      </c>
      <c r="F273" s="33">
        <v>0</v>
      </c>
      <c r="G273" s="33">
        <v>17082</v>
      </c>
      <c r="H273" s="27">
        <v>5694</v>
      </c>
      <c r="I273" s="27">
        <v>0</v>
      </c>
      <c r="J273" s="48">
        <v>6423</v>
      </c>
      <c r="K273" s="29">
        <v>1.1280295047418336</v>
      </c>
      <c r="L273" s="30" t="s">
        <v>72</v>
      </c>
      <c r="M273" s="29">
        <v>0.90909090909090906</v>
      </c>
      <c r="N273" s="30" t="s">
        <v>72</v>
      </c>
      <c r="O273" s="29">
        <v>1.0254813679471215</v>
      </c>
      <c r="P273" s="30" t="s">
        <v>72</v>
      </c>
      <c r="Q273" s="31">
        <v>80</v>
      </c>
      <c r="R273" s="31">
        <v>88</v>
      </c>
      <c r="S273" s="31">
        <v>8</v>
      </c>
      <c r="T273" s="31">
        <v>0</v>
      </c>
      <c r="U273" s="31">
        <v>80</v>
      </c>
    </row>
    <row r="274" spans="1:21" ht="47.4" customHeight="1" x14ac:dyDescent="0.3">
      <c r="A274" s="55"/>
      <c r="B274" s="26" t="s">
        <v>265</v>
      </c>
      <c r="C274" s="26"/>
      <c r="D274" s="27" t="s">
        <v>74</v>
      </c>
      <c r="E274" s="33" t="s">
        <v>266</v>
      </c>
      <c r="F274" s="33">
        <v>0</v>
      </c>
      <c r="G274" s="33">
        <v>900</v>
      </c>
      <c r="H274" s="27">
        <v>300</v>
      </c>
      <c r="I274" s="27">
        <v>0</v>
      </c>
      <c r="J274" s="48">
        <v>443</v>
      </c>
      <c r="K274" s="29">
        <v>1.4766666666666666</v>
      </c>
      <c r="L274" s="30" t="s">
        <v>72</v>
      </c>
      <c r="M274" s="29">
        <v>0.875</v>
      </c>
      <c r="N274" s="30" t="s">
        <v>72</v>
      </c>
      <c r="O274" s="29">
        <v>1.2920833333333333</v>
      </c>
      <c r="P274" s="30" t="s">
        <v>72</v>
      </c>
      <c r="Q274" s="31">
        <v>7</v>
      </c>
      <c r="R274" s="31">
        <v>8</v>
      </c>
      <c r="S274" s="31">
        <v>1</v>
      </c>
      <c r="T274" s="31">
        <v>0</v>
      </c>
      <c r="U274" s="31">
        <v>7</v>
      </c>
    </row>
    <row r="275" spans="1:21" ht="47.4" customHeight="1" x14ac:dyDescent="0.3">
      <c r="A275" s="55"/>
      <c r="B275" s="26" t="s">
        <v>265</v>
      </c>
      <c r="C275" s="26"/>
      <c r="D275" s="27" t="s">
        <v>76</v>
      </c>
      <c r="E275" s="33" t="s">
        <v>266</v>
      </c>
      <c r="F275" s="33">
        <v>0</v>
      </c>
      <c r="G275" s="33">
        <v>900</v>
      </c>
      <c r="H275" s="27">
        <v>300</v>
      </c>
      <c r="I275" s="27">
        <v>0</v>
      </c>
      <c r="J275" s="48">
        <v>401</v>
      </c>
      <c r="K275" s="29">
        <v>1.3366666666666667</v>
      </c>
      <c r="L275" s="30" t="s">
        <v>72</v>
      </c>
      <c r="M275" s="29">
        <v>0.875</v>
      </c>
      <c r="N275" s="30" t="s">
        <v>72</v>
      </c>
      <c r="O275" s="29">
        <v>1.1695833333333334</v>
      </c>
      <c r="P275" s="30" t="s">
        <v>72</v>
      </c>
      <c r="Q275" s="31">
        <v>7</v>
      </c>
      <c r="R275" s="31">
        <v>8</v>
      </c>
      <c r="S275" s="31">
        <v>1</v>
      </c>
      <c r="T275" s="31">
        <v>0</v>
      </c>
      <c r="U275" s="31">
        <v>7</v>
      </c>
    </row>
    <row r="276" spans="1:21" ht="44.4" customHeight="1" x14ac:dyDescent="0.3">
      <c r="A276" s="55"/>
      <c r="B276" s="26" t="s">
        <v>265</v>
      </c>
      <c r="C276" s="26"/>
      <c r="D276" s="27" t="s">
        <v>126</v>
      </c>
      <c r="E276" s="33" t="s">
        <v>266</v>
      </c>
      <c r="F276" s="33">
        <v>0</v>
      </c>
      <c r="G276" s="33">
        <v>1200</v>
      </c>
      <c r="H276" s="27">
        <v>400</v>
      </c>
      <c r="I276" s="27">
        <v>0</v>
      </c>
      <c r="J276" s="48">
        <v>535</v>
      </c>
      <c r="K276" s="29">
        <v>1.3374999999999999</v>
      </c>
      <c r="L276" s="30" t="s">
        <v>72</v>
      </c>
      <c r="M276" s="29">
        <v>0.9</v>
      </c>
      <c r="N276" s="30" t="s">
        <v>72</v>
      </c>
      <c r="O276" s="29">
        <v>1.2037499999999999</v>
      </c>
      <c r="P276" s="30" t="s">
        <v>72</v>
      </c>
      <c r="Q276" s="31">
        <v>9</v>
      </c>
      <c r="R276" s="31">
        <v>10</v>
      </c>
      <c r="S276" s="31">
        <v>1</v>
      </c>
      <c r="T276" s="31">
        <v>0</v>
      </c>
      <c r="U276" s="31">
        <v>9</v>
      </c>
    </row>
    <row r="277" spans="1:21" ht="44.4" customHeight="1" x14ac:dyDescent="0.3">
      <c r="A277" s="55"/>
      <c r="B277" s="26" t="s">
        <v>265</v>
      </c>
      <c r="C277" s="26"/>
      <c r="D277" s="27" t="s">
        <v>82</v>
      </c>
      <c r="E277" s="33" t="s">
        <v>266</v>
      </c>
      <c r="F277" s="33">
        <v>6634</v>
      </c>
      <c r="G277" s="33">
        <v>0</v>
      </c>
      <c r="H277" s="27">
        <v>0</v>
      </c>
      <c r="I277" s="27">
        <v>0</v>
      </c>
      <c r="J277" s="48">
        <v>0</v>
      </c>
      <c r="K277" s="29">
        <v>0</v>
      </c>
      <c r="L277" s="30" t="s">
        <v>80</v>
      </c>
      <c r="M277" s="29">
        <v>0.5714285714285714</v>
      </c>
      <c r="N277" s="30" t="s">
        <v>75</v>
      </c>
      <c r="O277" s="29">
        <v>0</v>
      </c>
      <c r="P277" s="30" t="s">
        <v>80</v>
      </c>
      <c r="Q277" s="31">
        <v>16</v>
      </c>
      <c r="R277" s="31">
        <v>28</v>
      </c>
      <c r="S277" s="31">
        <v>12</v>
      </c>
      <c r="T277" s="31">
        <v>16</v>
      </c>
      <c r="U277" s="31">
        <v>0</v>
      </c>
    </row>
    <row r="278" spans="1:21" ht="28.2" customHeight="1" thickBot="1" x14ac:dyDescent="0.35">
      <c r="A278" s="55"/>
      <c r="B278" s="36" t="s">
        <v>49</v>
      </c>
      <c r="C278" s="36"/>
      <c r="D278" s="37"/>
      <c r="E278" s="37"/>
      <c r="F278" s="37"/>
      <c r="G278" s="37"/>
      <c r="H278" s="37"/>
      <c r="I278" s="37"/>
      <c r="J278" s="37"/>
      <c r="K278" s="38">
        <f>AVERAGE(K244:K277)</f>
        <v>1.2971391866799731</v>
      </c>
      <c r="L278" s="30" t="str">
        <f t="shared" si="24"/>
        <v>MUY ALTO</v>
      </c>
      <c r="M278" s="38">
        <f>AVERAGE(M244:M277)</f>
        <v>0.3613133149115158</v>
      </c>
      <c r="N278" s="30" t="str">
        <f t="shared" si="25"/>
        <v>BAJO</v>
      </c>
      <c r="O278" s="38">
        <f>AVERAGE(O244:O277)</f>
        <v>0.51396678758310765</v>
      </c>
      <c r="P278" s="30" t="str">
        <f t="shared" si="26"/>
        <v>MEDIO</v>
      </c>
      <c r="Q278" s="39">
        <f>SUM(Q244:Q277)</f>
        <v>358</v>
      </c>
      <c r="R278" s="39">
        <f t="shared" ref="R278:U278" si="32">SUM(R244:R277)</f>
        <v>594</v>
      </c>
      <c r="S278" s="39">
        <f t="shared" si="32"/>
        <v>236</v>
      </c>
      <c r="T278" s="39">
        <f t="shared" si="32"/>
        <v>17</v>
      </c>
      <c r="U278" s="39">
        <f t="shared" si="32"/>
        <v>341</v>
      </c>
    </row>
    <row r="279" spans="1:21" ht="28.2" customHeight="1" x14ac:dyDescent="0.3">
      <c r="A279" s="55"/>
      <c r="B279" s="26" t="s">
        <v>267</v>
      </c>
      <c r="C279" s="26"/>
      <c r="D279" s="27" t="s">
        <v>69</v>
      </c>
      <c r="E279" s="33" t="s">
        <v>268</v>
      </c>
      <c r="F279" s="33">
        <v>0</v>
      </c>
      <c r="G279" s="33">
        <v>48</v>
      </c>
      <c r="H279" s="27">
        <v>16</v>
      </c>
      <c r="I279" s="27">
        <v>0</v>
      </c>
      <c r="J279" s="48">
        <v>122</v>
      </c>
      <c r="K279" s="29">
        <v>7.625</v>
      </c>
      <c r="L279" s="30" t="s">
        <v>72</v>
      </c>
      <c r="M279" s="29">
        <v>0.7142857142857143</v>
      </c>
      <c r="N279" s="30" t="s">
        <v>77</v>
      </c>
      <c r="O279" s="29">
        <v>5.4464285714285712</v>
      </c>
      <c r="P279" s="30" t="s">
        <v>72</v>
      </c>
      <c r="Q279" s="31">
        <v>15</v>
      </c>
      <c r="R279" s="31">
        <v>21</v>
      </c>
      <c r="S279" s="31">
        <v>6</v>
      </c>
      <c r="T279" s="31">
        <v>4</v>
      </c>
      <c r="U279" s="31">
        <v>11</v>
      </c>
    </row>
    <row r="280" spans="1:21" ht="28.2" customHeight="1" x14ac:dyDescent="0.3">
      <c r="A280" s="55"/>
      <c r="B280" s="26" t="s">
        <v>267</v>
      </c>
      <c r="C280" s="26"/>
      <c r="D280" s="27" t="s">
        <v>74</v>
      </c>
      <c r="E280" s="33" t="s">
        <v>268</v>
      </c>
      <c r="F280" s="33">
        <v>0</v>
      </c>
      <c r="G280" s="33">
        <v>17</v>
      </c>
      <c r="H280" s="27">
        <v>5</v>
      </c>
      <c r="I280" s="27">
        <v>0</v>
      </c>
      <c r="J280" s="48">
        <v>0</v>
      </c>
      <c r="K280" s="29">
        <v>0</v>
      </c>
      <c r="L280" s="30" t="s">
        <v>80</v>
      </c>
      <c r="M280" s="29">
        <v>0.6</v>
      </c>
      <c r="N280" s="30" t="s">
        <v>75</v>
      </c>
      <c r="O280" s="29">
        <v>0</v>
      </c>
      <c r="P280" s="30" t="s">
        <v>80</v>
      </c>
      <c r="Q280" s="31">
        <v>6</v>
      </c>
      <c r="R280" s="31">
        <v>10</v>
      </c>
      <c r="S280" s="31">
        <v>4</v>
      </c>
      <c r="T280" s="31">
        <v>6</v>
      </c>
      <c r="U280" s="31">
        <v>0</v>
      </c>
    </row>
    <row r="281" spans="1:21" ht="28.2" customHeight="1" x14ac:dyDescent="0.3">
      <c r="A281" s="55"/>
      <c r="B281" s="26" t="s">
        <v>267</v>
      </c>
      <c r="C281" s="26"/>
      <c r="D281" s="27" t="s">
        <v>76</v>
      </c>
      <c r="E281" s="33" t="s">
        <v>268</v>
      </c>
      <c r="F281" s="33">
        <v>0</v>
      </c>
      <c r="G281" s="33">
        <v>16</v>
      </c>
      <c r="H281" s="27">
        <v>5</v>
      </c>
      <c r="I281" s="27">
        <v>0</v>
      </c>
      <c r="J281" s="48">
        <v>0</v>
      </c>
      <c r="K281" s="29">
        <v>0</v>
      </c>
      <c r="L281" s="30" t="s">
        <v>80</v>
      </c>
      <c r="M281" s="29">
        <v>0.6</v>
      </c>
      <c r="N281" s="30" t="s">
        <v>75</v>
      </c>
      <c r="O281" s="29">
        <v>0</v>
      </c>
      <c r="P281" s="30" t="s">
        <v>80</v>
      </c>
      <c r="Q281" s="31">
        <v>6</v>
      </c>
      <c r="R281" s="31">
        <v>10</v>
      </c>
      <c r="S281" s="31">
        <v>4</v>
      </c>
      <c r="T281" s="31">
        <v>6</v>
      </c>
      <c r="U281" s="31">
        <v>0</v>
      </c>
    </row>
    <row r="282" spans="1:21" ht="28.2" customHeight="1" x14ac:dyDescent="0.3">
      <c r="A282" s="55"/>
      <c r="B282" s="26" t="s">
        <v>267</v>
      </c>
      <c r="C282" s="26"/>
      <c r="D282" s="27" t="s">
        <v>126</v>
      </c>
      <c r="E282" s="33" t="s">
        <v>268</v>
      </c>
      <c r="F282" s="33">
        <v>0</v>
      </c>
      <c r="G282" s="33">
        <v>18</v>
      </c>
      <c r="H282" s="27">
        <v>6</v>
      </c>
      <c r="I282" s="27">
        <v>0</v>
      </c>
      <c r="J282" s="48">
        <v>0</v>
      </c>
      <c r="K282" s="29">
        <v>0</v>
      </c>
      <c r="L282" s="30" t="s">
        <v>80</v>
      </c>
      <c r="M282" s="29">
        <v>0.2</v>
      </c>
      <c r="N282" s="30" t="s">
        <v>80</v>
      </c>
      <c r="O282" s="29">
        <v>0</v>
      </c>
      <c r="P282" s="30" t="s">
        <v>80</v>
      </c>
      <c r="Q282" s="31">
        <v>2</v>
      </c>
      <c r="R282" s="31">
        <v>10</v>
      </c>
      <c r="S282" s="31">
        <v>8</v>
      </c>
      <c r="T282" s="31">
        <v>2</v>
      </c>
      <c r="U282" s="31">
        <v>0</v>
      </c>
    </row>
    <row r="283" spans="1:21" ht="28.2" customHeight="1" x14ac:dyDescent="0.3">
      <c r="A283" s="55"/>
      <c r="B283" s="26" t="s">
        <v>267</v>
      </c>
      <c r="C283" s="26"/>
      <c r="D283" s="27" t="s">
        <v>82</v>
      </c>
      <c r="E283" s="33" t="s">
        <v>268</v>
      </c>
      <c r="F283" s="33">
        <v>32</v>
      </c>
      <c r="G283" s="33">
        <v>0</v>
      </c>
      <c r="H283" s="27">
        <v>0</v>
      </c>
      <c r="I283" s="27">
        <v>0</v>
      </c>
      <c r="J283" s="48">
        <v>0</v>
      </c>
      <c r="K283" s="29">
        <v>0</v>
      </c>
      <c r="L283" s="30" t="s">
        <v>80</v>
      </c>
      <c r="M283" s="29">
        <v>1.1333333333333333</v>
      </c>
      <c r="N283" s="30" t="s">
        <v>72</v>
      </c>
      <c r="O283" s="29">
        <v>0</v>
      </c>
      <c r="P283" s="30" t="s">
        <v>80</v>
      </c>
      <c r="Q283" s="31">
        <v>51</v>
      </c>
      <c r="R283" s="31">
        <v>45</v>
      </c>
      <c r="S283" s="31">
        <v>-6</v>
      </c>
      <c r="T283" s="31">
        <v>11</v>
      </c>
      <c r="U283" s="31">
        <v>40</v>
      </c>
    </row>
    <row r="284" spans="1:21" ht="28.2" customHeight="1" x14ac:dyDescent="0.3">
      <c r="A284" s="55"/>
      <c r="B284" s="26" t="s">
        <v>269</v>
      </c>
      <c r="C284" s="26"/>
      <c r="D284" s="27" t="s">
        <v>69</v>
      </c>
      <c r="E284" s="33" t="s">
        <v>268</v>
      </c>
      <c r="F284" s="33">
        <v>0</v>
      </c>
      <c r="G284" s="33">
        <v>318</v>
      </c>
      <c r="H284" s="27">
        <v>106</v>
      </c>
      <c r="I284" s="27">
        <v>0</v>
      </c>
      <c r="J284" s="48">
        <v>147</v>
      </c>
      <c r="K284" s="29">
        <v>1.3867924528301887</v>
      </c>
      <c r="L284" s="30" t="s">
        <v>72</v>
      </c>
      <c r="M284" s="29">
        <v>1.6628787878787878</v>
      </c>
      <c r="N284" s="30" t="s">
        <v>72</v>
      </c>
      <c r="O284" s="29">
        <v>2.3060677530017153</v>
      </c>
      <c r="P284" s="30" t="s">
        <v>72</v>
      </c>
      <c r="Q284" s="31">
        <v>439</v>
      </c>
      <c r="R284" s="31">
        <v>264</v>
      </c>
      <c r="S284" s="31">
        <v>-175</v>
      </c>
      <c r="T284" s="31">
        <v>49</v>
      </c>
      <c r="U284" s="31">
        <v>390</v>
      </c>
    </row>
    <row r="285" spans="1:21" ht="28.2" customHeight="1" x14ac:dyDescent="0.3">
      <c r="A285" s="55"/>
      <c r="B285" s="26" t="s">
        <v>269</v>
      </c>
      <c r="C285" s="26"/>
      <c r="D285" s="27" t="s">
        <v>74</v>
      </c>
      <c r="E285" s="33" t="s">
        <v>268</v>
      </c>
      <c r="F285" s="33">
        <v>0</v>
      </c>
      <c r="G285" s="33">
        <v>12</v>
      </c>
      <c r="H285" s="27">
        <v>3</v>
      </c>
      <c r="I285" s="27">
        <v>0</v>
      </c>
      <c r="J285" s="48">
        <v>0</v>
      </c>
      <c r="K285" s="29">
        <v>0</v>
      </c>
      <c r="L285" s="30" t="s">
        <v>80</v>
      </c>
      <c r="M285" s="29">
        <v>1.9</v>
      </c>
      <c r="N285" s="30" t="s">
        <v>72</v>
      </c>
      <c r="O285" s="29">
        <v>0</v>
      </c>
      <c r="P285" s="30" t="s">
        <v>80</v>
      </c>
      <c r="Q285" s="31">
        <v>19</v>
      </c>
      <c r="R285" s="31">
        <v>10</v>
      </c>
      <c r="S285" s="31">
        <v>-9</v>
      </c>
      <c r="T285" s="31">
        <v>0</v>
      </c>
      <c r="U285" s="31">
        <v>19</v>
      </c>
    </row>
    <row r="286" spans="1:21" ht="28.2" customHeight="1" x14ac:dyDescent="0.3">
      <c r="A286" s="55"/>
      <c r="B286" s="26" t="s">
        <v>269</v>
      </c>
      <c r="C286" s="26"/>
      <c r="D286" s="27" t="s">
        <v>76</v>
      </c>
      <c r="E286" s="33" t="s">
        <v>268</v>
      </c>
      <c r="F286" s="33">
        <v>0</v>
      </c>
      <c r="G286" s="33">
        <v>12</v>
      </c>
      <c r="H286" s="27">
        <v>3</v>
      </c>
      <c r="I286" s="27">
        <v>0</v>
      </c>
      <c r="J286" s="48">
        <v>0</v>
      </c>
      <c r="K286" s="29">
        <v>0</v>
      </c>
      <c r="L286" s="30" t="s">
        <v>80</v>
      </c>
      <c r="M286" s="29">
        <v>1.8</v>
      </c>
      <c r="N286" s="30" t="s">
        <v>72</v>
      </c>
      <c r="O286" s="29">
        <v>0</v>
      </c>
      <c r="P286" s="30" t="s">
        <v>80</v>
      </c>
      <c r="Q286" s="31">
        <v>18</v>
      </c>
      <c r="R286" s="31">
        <v>10</v>
      </c>
      <c r="S286" s="31">
        <v>-8</v>
      </c>
      <c r="T286" s="31">
        <v>0</v>
      </c>
      <c r="U286" s="31">
        <v>18</v>
      </c>
    </row>
    <row r="287" spans="1:21" ht="28.2" customHeight="1" x14ac:dyDescent="0.3">
      <c r="A287" s="55"/>
      <c r="B287" s="26" t="s">
        <v>269</v>
      </c>
      <c r="C287" s="26"/>
      <c r="D287" s="27" t="s">
        <v>126</v>
      </c>
      <c r="E287" s="33" t="s">
        <v>268</v>
      </c>
      <c r="F287" s="33">
        <v>0</v>
      </c>
      <c r="G287" s="33">
        <v>13</v>
      </c>
      <c r="H287" s="27">
        <v>4</v>
      </c>
      <c r="I287" s="27">
        <v>0</v>
      </c>
      <c r="J287" s="48">
        <v>0</v>
      </c>
      <c r="K287" s="29">
        <v>0</v>
      </c>
      <c r="L287" s="30" t="s">
        <v>80</v>
      </c>
      <c r="M287" s="29">
        <v>0.5</v>
      </c>
      <c r="N287" s="30" t="s">
        <v>75</v>
      </c>
      <c r="O287" s="29">
        <v>0</v>
      </c>
      <c r="P287" s="30" t="s">
        <v>80</v>
      </c>
      <c r="Q287" s="31">
        <v>5</v>
      </c>
      <c r="R287" s="31">
        <v>10</v>
      </c>
      <c r="S287" s="31">
        <v>5</v>
      </c>
      <c r="T287" s="31">
        <v>0</v>
      </c>
      <c r="U287" s="31">
        <v>5</v>
      </c>
    </row>
    <row r="288" spans="1:21" ht="28.2" customHeight="1" x14ac:dyDescent="0.3">
      <c r="A288" s="55"/>
      <c r="B288" s="26" t="s">
        <v>269</v>
      </c>
      <c r="C288" s="26"/>
      <c r="D288" s="27" t="s">
        <v>82</v>
      </c>
      <c r="E288" s="33" t="s">
        <v>268</v>
      </c>
      <c r="F288" s="33">
        <v>116</v>
      </c>
      <c r="G288" s="33">
        <v>0</v>
      </c>
      <c r="H288" s="27">
        <v>0</v>
      </c>
      <c r="I288" s="27">
        <v>0</v>
      </c>
      <c r="J288" s="48">
        <v>0</v>
      </c>
      <c r="K288" s="29">
        <v>0</v>
      </c>
      <c r="L288" s="30" t="s">
        <v>80</v>
      </c>
      <c r="M288" s="29">
        <v>0.19393939393939394</v>
      </c>
      <c r="N288" s="30" t="s">
        <v>80</v>
      </c>
      <c r="O288" s="29">
        <v>0</v>
      </c>
      <c r="P288" s="30" t="s">
        <v>80</v>
      </c>
      <c r="Q288" s="31">
        <v>32</v>
      </c>
      <c r="R288" s="31">
        <v>165</v>
      </c>
      <c r="S288" s="31">
        <v>133</v>
      </c>
      <c r="T288" s="31">
        <v>2</v>
      </c>
      <c r="U288" s="31">
        <v>30</v>
      </c>
    </row>
    <row r="289" spans="1:21" ht="28.2" customHeight="1" x14ac:dyDescent="0.3">
      <c r="A289" s="55"/>
      <c r="B289" s="26" t="s">
        <v>270</v>
      </c>
      <c r="C289" s="26"/>
      <c r="D289" s="27" t="s">
        <v>69</v>
      </c>
      <c r="E289" s="33" t="s">
        <v>268</v>
      </c>
      <c r="F289" s="33">
        <v>0</v>
      </c>
      <c r="G289" s="33">
        <v>201</v>
      </c>
      <c r="H289" s="27">
        <v>67</v>
      </c>
      <c r="I289" s="27">
        <v>0</v>
      </c>
      <c r="J289" s="48">
        <v>24</v>
      </c>
      <c r="K289" s="29">
        <v>0.35820895522388058</v>
      </c>
      <c r="L289" s="30" t="s">
        <v>85</v>
      </c>
      <c r="M289" s="29">
        <v>1.1100000000000001</v>
      </c>
      <c r="N289" s="30" t="s">
        <v>72</v>
      </c>
      <c r="O289" s="29">
        <v>0.39761194029850749</v>
      </c>
      <c r="P289" s="30" t="s">
        <v>85</v>
      </c>
      <c r="Q289" s="31">
        <v>111</v>
      </c>
      <c r="R289" s="31">
        <v>100</v>
      </c>
      <c r="S289" s="31">
        <v>-11</v>
      </c>
      <c r="T289" s="31">
        <v>14</v>
      </c>
      <c r="U289" s="31">
        <v>97</v>
      </c>
    </row>
    <row r="290" spans="1:21" ht="28.2" customHeight="1" x14ac:dyDescent="0.3">
      <c r="A290" s="55"/>
      <c r="B290" s="26" t="s">
        <v>270</v>
      </c>
      <c r="C290" s="26"/>
      <c r="D290" s="27" t="s">
        <v>74</v>
      </c>
      <c r="E290" s="33" t="s">
        <v>268</v>
      </c>
      <c r="F290" s="33">
        <v>0</v>
      </c>
      <c r="G290" s="33">
        <v>17</v>
      </c>
      <c r="H290" s="27">
        <v>5</v>
      </c>
      <c r="I290" s="27">
        <v>0</v>
      </c>
      <c r="J290" s="48">
        <v>0</v>
      </c>
      <c r="K290" s="29">
        <v>0</v>
      </c>
      <c r="L290" s="30" t="s">
        <v>80</v>
      </c>
      <c r="M290" s="29"/>
      <c r="N290" s="30" t="s">
        <v>80</v>
      </c>
      <c r="O290" s="29">
        <v>0</v>
      </c>
      <c r="P290" s="30" t="s">
        <v>80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</row>
    <row r="291" spans="1:21" ht="28.2" customHeight="1" x14ac:dyDescent="0.3">
      <c r="A291" s="55"/>
      <c r="B291" s="26" t="s">
        <v>270</v>
      </c>
      <c r="C291" s="26"/>
      <c r="D291" s="27" t="s">
        <v>76</v>
      </c>
      <c r="E291" s="33" t="s">
        <v>268</v>
      </c>
      <c r="F291" s="33">
        <v>0</v>
      </c>
      <c r="G291" s="33">
        <v>16</v>
      </c>
      <c r="H291" s="27">
        <v>5</v>
      </c>
      <c r="I291" s="27">
        <v>0</v>
      </c>
      <c r="J291" s="48">
        <v>0</v>
      </c>
      <c r="K291" s="29">
        <v>0</v>
      </c>
      <c r="L291" s="30" t="s">
        <v>80</v>
      </c>
      <c r="M291" s="29"/>
      <c r="N291" s="30" t="s">
        <v>80</v>
      </c>
      <c r="O291" s="29">
        <v>0</v>
      </c>
      <c r="P291" s="30" t="s">
        <v>80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</row>
    <row r="292" spans="1:21" ht="28.2" customHeight="1" x14ac:dyDescent="0.3">
      <c r="A292" s="55"/>
      <c r="B292" s="26" t="s">
        <v>270</v>
      </c>
      <c r="C292" s="26"/>
      <c r="D292" s="27" t="s">
        <v>126</v>
      </c>
      <c r="E292" s="33" t="s">
        <v>268</v>
      </c>
      <c r="F292" s="33">
        <v>0</v>
      </c>
      <c r="G292" s="33">
        <v>18</v>
      </c>
      <c r="H292" s="27">
        <v>6</v>
      </c>
      <c r="I292" s="27">
        <v>0</v>
      </c>
      <c r="J292" s="48">
        <v>0</v>
      </c>
      <c r="K292" s="29">
        <v>0</v>
      </c>
      <c r="L292" s="30" t="s">
        <v>80</v>
      </c>
      <c r="M292" s="29"/>
      <c r="N292" s="30" t="s">
        <v>80</v>
      </c>
      <c r="O292" s="29">
        <v>0</v>
      </c>
      <c r="P292" s="30" t="s">
        <v>80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</row>
    <row r="293" spans="1:21" ht="28.2" customHeight="1" x14ac:dyDescent="0.3">
      <c r="A293" s="55"/>
      <c r="B293" s="26" t="s">
        <v>270</v>
      </c>
      <c r="C293" s="26"/>
      <c r="D293" s="27" t="s">
        <v>82</v>
      </c>
      <c r="E293" s="33" t="s">
        <v>268</v>
      </c>
      <c r="F293" s="33">
        <v>83</v>
      </c>
      <c r="G293" s="33">
        <v>0</v>
      </c>
      <c r="H293" s="27">
        <v>0</v>
      </c>
      <c r="I293" s="27">
        <v>0</v>
      </c>
      <c r="J293" s="48">
        <v>0</v>
      </c>
      <c r="K293" s="29">
        <v>0</v>
      </c>
      <c r="L293" s="30" t="s">
        <v>80</v>
      </c>
      <c r="M293" s="29">
        <v>0.88157894736842102</v>
      </c>
      <c r="N293" s="30" t="s">
        <v>72</v>
      </c>
      <c r="O293" s="29">
        <v>0</v>
      </c>
      <c r="P293" s="30" t="s">
        <v>80</v>
      </c>
      <c r="Q293" s="31">
        <v>67</v>
      </c>
      <c r="R293" s="31">
        <v>76</v>
      </c>
      <c r="S293" s="31">
        <v>9</v>
      </c>
      <c r="T293" s="31">
        <v>0</v>
      </c>
      <c r="U293" s="31">
        <v>67</v>
      </c>
    </row>
    <row r="294" spans="1:21" ht="28.2" customHeight="1" thickBot="1" x14ac:dyDescent="0.35">
      <c r="A294" s="55"/>
      <c r="B294" s="36" t="s">
        <v>50</v>
      </c>
      <c r="C294" s="36"/>
      <c r="D294" s="37"/>
      <c r="E294" s="37"/>
      <c r="F294" s="37"/>
      <c r="G294" s="37"/>
      <c r="H294" s="37"/>
      <c r="I294" s="37"/>
      <c r="J294" s="37"/>
      <c r="K294" s="38">
        <f>AVERAGE(K279:K293)</f>
        <v>0.62466676053693793</v>
      </c>
      <c r="L294" s="30" t="str">
        <f t="shared" si="24"/>
        <v>ALTO</v>
      </c>
      <c r="M294" s="38">
        <f>AVERAGE(M279:M293)</f>
        <v>0.94133468140047094</v>
      </c>
      <c r="N294" s="30" t="str">
        <f t="shared" si="25"/>
        <v>MUY ALTO</v>
      </c>
      <c r="O294" s="38">
        <f>AVERAGE(O279:O293)</f>
        <v>0.54334055098191958</v>
      </c>
      <c r="P294" s="30" t="str">
        <f t="shared" si="26"/>
        <v>MEDIO</v>
      </c>
      <c r="Q294" s="39">
        <f>SUM(Q279:Q293)</f>
        <v>771</v>
      </c>
      <c r="R294" s="39">
        <f t="shared" ref="R294:U294" si="33">SUM(R279:R293)</f>
        <v>731</v>
      </c>
      <c r="S294" s="39">
        <f t="shared" si="33"/>
        <v>-40</v>
      </c>
      <c r="T294" s="39">
        <f t="shared" si="33"/>
        <v>94</v>
      </c>
      <c r="U294" s="39">
        <f t="shared" si="33"/>
        <v>677</v>
      </c>
    </row>
    <row r="295" spans="1:21" ht="28.2" customHeight="1" x14ac:dyDescent="0.3">
      <c r="A295" s="55"/>
      <c r="B295" s="26" t="s">
        <v>271</v>
      </c>
      <c r="C295" s="26"/>
      <c r="D295" s="27" t="s">
        <v>69</v>
      </c>
      <c r="E295" s="33" t="s">
        <v>272</v>
      </c>
      <c r="F295" s="33">
        <v>0</v>
      </c>
      <c r="G295" s="33">
        <v>48</v>
      </c>
      <c r="H295" s="27">
        <v>16</v>
      </c>
      <c r="I295" s="27">
        <v>0</v>
      </c>
      <c r="J295" s="48">
        <v>24</v>
      </c>
      <c r="K295" s="29">
        <v>1.5</v>
      </c>
      <c r="L295" s="30" t="s">
        <v>72</v>
      </c>
      <c r="M295" s="29">
        <v>0.88073394495412849</v>
      </c>
      <c r="N295" s="30" t="s">
        <v>72</v>
      </c>
      <c r="O295" s="29">
        <v>1.3211009174311927</v>
      </c>
      <c r="P295" s="30" t="s">
        <v>72</v>
      </c>
      <c r="Q295" s="31">
        <v>96</v>
      </c>
      <c r="R295" s="31">
        <v>109</v>
      </c>
      <c r="S295" s="31">
        <v>13</v>
      </c>
      <c r="T295" s="31">
        <v>2</v>
      </c>
      <c r="U295" s="31">
        <v>94</v>
      </c>
    </row>
    <row r="296" spans="1:21" ht="28.2" customHeight="1" x14ac:dyDescent="0.3">
      <c r="A296" s="55"/>
      <c r="B296" s="26" t="s">
        <v>271</v>
      </c>
      <c r="C296" s="26"/>
      <c r="D296" s="27" t="s">
        <v>74</v>
      </c>
      <c r="E296" s="33" t="s">
        <v>272</v>
      </c>
      <c r="F296" s="33">
        <v>0</v>
      </c>
      <c r="G296" s="33">
        <v>20</v>
      </c>
      <c r="H296" s="27">
        <v>6</v>
      </c>
      <c r="I296" s="27">
        <v>0</v>
      </c>
      <c r="J296" s="48">
        <v>7</v>
      </c>
      <c r="K296" s="29">
        <v>1.1666666666666667</v>
      </c>
      <c r="L296" s="30" t="s">
        <v>72</v>
      </c>
      <c r="M296" s="29">
        <v>0.65</v>
      </c>
      <c r="N296" s="30" t="s">
        <v>77</v>
      </c>
      <c r="O296" s="29">
        <v>0.75833333333333341</v>
      </c>
      <c r="P296" s="30" t="s">
        <v>77</v>
      </c>
      <c r="Q296" s="31">
        <v>13</v>
      </c>
      <c r="R296" s="31">
        <v>20</v>
      </c>
      <c r="S296" s="31">
        <v>7</v>
      </c>
      <c r="T296" s="31">
        <v>0</v>
      </c>
      <c r="U296" s="31">
        <v>13</v>
      </c>
    </row>
    <row r="297" spans="1:21" ht="28.2" customHeight="1" x14ac:dyDescent="0.3">
      <c r="A297" s="55"/>
      <c r="B297" s="26" t="s">
        <v>271</v>
      </c>
      <c r="C297" s="26"/>
      <c r="D297" s="27" t="s">
        <v>76</v>
      </c>
      <c r="E297" s="33" t="s">
        <v>272</v>
      </c>
      <c r="F297" s="33">
        <v>0</v>
      </c>
      <c r="G297" s="33">
        <v>19</v>
      </c>
      <c r="H297" s="27">
        <v>6</v>
      </c>
      <c r="I297" s="27">
        <v>0</v>
      </c>
      <c r="J297" s="48">
        <v>7</v>
      </c>
      <c r="K297" s="29">
        <v>1.1666666666666667</v>
      </c>
      <c r="L297" s="30" t="s">
        <v>72</v>
      </c>
      <c r="M297" s="29">
        <v>0.95</v>
      </c>
      <c r="N297" s="30" t="s">
        <v>72</v>
      </c>
      <c r="O297" s="29">
        <v>1.1083333333333334</v>
      </c>
      <c r="P297" s="30" t="s">
        <v>72</v>
      </c>
      <c r="Q297" s="31">
        <v>19</v>
      </c>
      <c r="R297" s="31">
        <v>20</v>
      </c>
      <c r="S297" s="31">
        <v>1</v>
      </c>
      <c r="T297" s="31">
        <v>0</v>
      </c>
      <c r="U297" s="31">
        <v>19</v>
      </c>
    </row>
    <row r="298" spans="1:21" ht="28.2" customHeight="1" x14ac:dyDescent="0.3">
      <c r="A298" s="55"/>
      <c r="B298" s="26" t="s">
        <v>271</v>
      </c>
      <c r="C298" s="26"/>
      <c r="D298" s="27" t="s">
        <v>126</v>
      </c>
      <c r="E298" s="33" t="s">
        <v>272</v>
      </c>
      <c r="F298" s="33">
        <v>0</v>
      </c>
      <c r="G298" s="33">
        <v>21</v>
      </c>
      <c r="H298" s="27">
        <v>7</v>
      </c>
      <c r="I298" s="27">
        <v>0</v>
      </c>
      <c r="J298" s="48">
        <v>8</v>
      </c>
      <c r="K298" s="29">
        <v>1.1428571428571428</v>
      </c>
      <c r="L298" s="30" t="s">
        <v>72</v>
      </c>
      <c r="M298" s="29">
        <v>0.95</v>
      </c>
      <c r="N298" s="30" t="s">
        <v>72</v>
      </c>
      <c r="O298" s="29">
        <v>1.0857142857142856</v>
      </c>
      <c r="P298" s="30" t="s">
        <v>72</v>
      </c>
      <c r="Q298" s="31">
        <v>19</v>
      </c>
      <c r="R298" s="31">
        <v>20</v>
      </c>
      <c r="S298" s="31">
        <v>1</v>
      </c>
      <c r="T298" s="31">
        <v>0</v>
      </c>
      <c r="U298" s="31">
        <v>19</v>
      </c>
    </row>
    <row r="299" spans="1:21" ht="28.2" customHeight="1" x14ac:dyDescent="0.3">
      <c r="A299" s="55"/>
      <c r="B299" s="26" t="s">
        <v>271</v>
      </c>
      <c r="C299" s="26"/>
      <c r="D299" s="27" t="s">
        <v>82</v>
      </c>
      <c r="E299" s="33" t="s">
        <v>272</v>
      </c>
      <c r="F299" s="33">
        <v>35</v>
      </c>
      <c r="G299" s="33">
        <v>0</v>
      </c>
      <c r="H299" s="27">
        <v>0</v>
      </c>
      <c r="I299" s="27">
        <v>0</v>
      </c>
      <c r="J299" s="48">
        <v>0</v>
      </c>
      <c r="K299" s="29">
        <v>0</v>
      </c>
      <c r="L299" s="30" t="s">
        <v>80</v>
      </c>
      <c r="M299" s="29">
        <v>0.88571428571428568</v>
      </c>
      <c r="N299" s="30" t="s">
        <v>72</v>
      </c>
      <c r="O299" s="29">
        <v>0</v>
      </c>
      <c r="P299" s="30" t="s">
        <v>80</v>
      </c>
      <c r="Q299" s="31">
        <v>31</v>
      </c>
      <c r="R299" s="31">
        <v>35</v>
      </c>
      <c r="S299" s="31">
        <v>4</v>
      </c>
      <c r="T299" s="31">
        <v>1</v>
      </c>
      <c r="U299" s="31">
        <v>30</v>
      </c>
    </row>
    <row r="300" spans="1:21" ht="28.2" customHeight="1" x14ac:dyDescent="0.3">
      <c r="A300" s="55"/>
      <c r="B300" s="26" t="s">
        <v>273</v>
      </c>
      <c r="C300" s="26"/>
      <c r="D300" s="27" t="s">
        <v>69</v>
      </c>
      <c r="E300" s="33" t="s">
        <v>268</v>
      </c>
      <c r="F300" s="33">
        <v>0</v>
      </c>
      <c r="G300" s="33">
        <v>435</v>
      </c>
      <c r="H300" s="27">
        <v>145</v>
      </c>
      <c r="I300" s="27">
        <v>0</v>
      </c>
      <c r="J300" s="48">
        <v>304</v>
      </c>
      <c r="K300" s="29">
        <v>2.0965517241379312</v>
      </c>
      <c r="L300" s="30" t="s">
        <v>72</v>
      </c>
      <c r="M300" s="29">
        <v>1.0064516129032257</v>
      </c>
      <c r="N300" s="30" t="s">
        <v>72</v>
      </c>
      <c r="O300" s="29">
        <v>2.1100778642936597</v>
      </c>
      <c r="P300" s="30" t="s">
        <v>72</v>
      </c>
      <c r="Q300" s="31">
        <v>312</v>
      </c>
      <c r="R300" s="31">
        <v>310</v>
      </c>
      <c r="S300" s="31">
        <v>-2</v>
      </c>
      <c r="T300" s="31">
        <v>60</v>
      </c>
      <c r="U300" s="31">
        <v>252</v>
      </c>
    </row>
    <row r="301" spans="1:21" ht="28.2" customHeight="1" x14ac:dyDescent="0.3">
      <c r="A301" s="55"/>
      <c r="B301" s="26" t="s">
        <v>273</v>
      </c>
      <c r="C301" s="26"/>
      <c r="D301" s="27" t="s">
        <v>74</v>
      </c>
      <c r="E301" s="33" t="s">
        <v>268</v>
      </c>
      <c r="F301" s="33">
        <v>0</v>
      </c>
      <c r="G301" s="33">
        <v>120</v>
      </c>
      <c r="H301" s="27">
        <v>40</v>
      </c>
      <c r="I301" s="27">
        <v>0</v>
      </c>
      <c r="J301" s="48">
        <v>46</v>
      </c>
      <c r="K301" s="29">
        <v>1.1499999999999999</v>
      </c>
      <c r="L301" s="30" t="s">
        <v>72</v>
      </c>
      <c r="M301" s="29">
        <v>0.30769230769230771</v>
      </c>
      <c r="N301" s="30" t="s">
        <v>85</v>
      </c>
      <c r="O301" s="29">
        <v>0.35384615384615387</v>
      </c>
      <c r="P301" s="30" t="s">
        <v>85</v>
      </c>
      <c r="Q301" s="31">
        <v>4</v>
      </c>
      <c r="R301" s="31">
        <v>13</v>
      </c>
      <c r="S301" s="31">
        <v>9</v>
      </c>
      <c r="T301" s="31">
        <v>4</v>
      </c>
      <c r="U301" s="31">
        <v>0</v>
      </c>
    </row>
    <row r="302" spans="1:21" ht="28.2" customHeight="1" x14ac:dyDescent="0.3">
      <c r="A302" s="55"/>
      <c r="B302" s="26" t="s">
        <v>273</v>
      </c>
      <c r="C302" s="26"/>
      <c r="D302" s="27" t="s">
        <v>76</v>
      </c>
      <c r="E302" s="33" t="s">
        <v>268</v>
      </c>
      <c r="F302" s="33">
        <v>0</v>
      </c>
      <c r="G302" s="33">
        <v>105</v>
      </c>
      <c r="H302" s="27">
        <v>35</v>
      </c>
      <c r="I302" s="27">
        <v>0</v>
      </c>
      <c r="J302" s="48">
        <v>29</v>
      </c>
      <c r="K302" s="29">
        <v>0.82857142857142863</v>
      </c>
      <c r="L302" s="30" t="s">
        <v>72</v>
      </c>
      <c r="M302" s="29">
        <v>0.30769230769230771</v>
      </c>
      <c r="N302" s="30" t="s">
        <v>85</v>
      </c>
      <c r="O302" s="29">
        <v>0.25494505494505498</v>
      </c>
      <c r="P302" s="30" t="s">
        <v>85</v>
      </c>
      <c r="Q302" s="31">
        <v>4</v>
      </c>
      <c r="R302" s="31">
        <v>13</v>
      </c>
      <c r="S302" s="31">
        <v>9</v>
      </c>
      <c r="T302" s="31">
        <v>4</v>
      </c>
      <c r="U302" s="31">
        <v>0</v>
      </c>
    </row>
    <row r="303" spans="1:21" ht="28.2" customHeight="1" x14ac:dyDescent="0.3">
      <c r="A303" s="55"/>
      <c r="B303" s="26" t="s">
        <v>273</v>
      </c>
      <c r="C303" s="26"/>
      <c r="D303" s="27" t="s">
        <v>126</v>
      </c>
      <c r="E303" s="33" t="s">
        <v>268</v>
      </c>
      <c r="F303" s="33">
        <v>0</v>
      </c>
      <c r="G303" s="33">
        <v>120</v>
      </c>
      <c r="H303" s="27">
        <v>40</v>
      </c>
      <c r="I303" s="27">
        <v>0</v>
      </c>
      <c r="J303" s="48">
        <v>39</v>
      </c>
      <c r="K303" s="29">
        <v>0.97499999999999998</v>
      </c>
      <c r="L303" s="30" t="s">
        <v>72</v>
      </c>
      <c r="M303" s="29">
        <v>0.26666666666666666</v>
      </c>
      <c r="N303" s="30" t="s">
        <v>85</v>
      </c>
      <c r="O303" s="29">
        <v>0.26</v>
      </c>
      <c r="P303" s="30" t="s">
        <v>85</v>
      </c>
      <c r="Q303" s="31">
        <v>4</v>
      </c>
      <c r="R303" s="31">
        <v>15</v>
      </c>
      <c r="S303" s="31">
        <v>11</v>
      </c>
      <c r="T303" s="31">
        <v>4</v>
      </c>
      <c r="U303" s="31">
        <v>0</v>
      </c>
    </row>
    <row r="304" spans="1:21" ht="28.2" customHeight="1" x14ac:dyDescent="0.3">
      <c r="A304" s="55"/>
      <c r="B304" s="26" t="s">
        <v>273</v>
      </c>
      <c r="C304" s="26"/>
      <c r="D304" s="27" t="s">
        <v>82</v>
      </c>
      <c r="E304" s="33" t="s">
        <v>268</v>
      </c>
      <c r="F304" s="33">
        <v>260</v>
      </c>
      <c r="G304" s="33">
        <v>0</v>
      </c>
      <c r="H304" s="27">
        <v>0</v>
      </c>
      <c r="I304" s="27">
        <v>0</v>
      </c>
      <c r="J304" s="48">
        <v>0</v>
      </c>
      <c r="K304" s="29">
        <v>0</v>
      </c>
      <c r="L304" s="30" t="s">
        <v>80</v>
      </c>
      <c r="M304" s="29">
        <v>0.36666666666666664</v>
      </c>
      <c r="N304" s="30" t="s">
        <v>85</v>
      </c>
      <c r="O304" s="29">
        <v>0</v>
      </c>
      <c r="P304" s="30" t="s">
        <v>80</v>
      </c>
      <c r="Q304" s="31">
        <v>22</v>
      </c>
      <c r="R304" s="31">
        <v>60</v>
      </c>
      <c r="S304" s="31">
        <v>38</v>
      </c>
      <c r="T304" s="31">
        <v>22</v>
      </c>
      <c r="U304" s="31">
        <v>0</v>
      </c>
    </row>
    <row r="305" spans="1:21" ht="28.2" customHeight="1" thickBot="1" x14ac:dyDescent="0.35">
      <c r="A305" s="55"/>
      <c r="B305" s="36" t="s">
        <v>51</v>
      </c>
      <c r="C305" s="36"/>
      <c r="D305" s="37"/>
      <c r="E305" s="37"/>
      <c r="F305" s="37"/>
      <c r="G305" s="37"/>
      <c r="H305" s="37"/>
      <c r="I305" s="37"/>
      <c r="J305" s="37"/>
      <c r="K305" s="38">
        <f>AVERAGE(K295:K304)</f>
        <v>1.0026313628899837</v>
      </c>
      <c r="L305" s="30" t="str">
        <f t="shared" si="24"/>
        <v>MUY ALTO</v>
      </c>
      <c r="M305" s="38">
        <f>AVERAGE(M295:M304)</f>
        <v>0.65716177922895869</v>
      </c>
      <c r="N305" s="30" t="str">
        <f t="shared" si="25"/>
        <v>ALTO</v>
      </c>
      <c r="O305" s="38">
        <f>AVERAGE(O295:O304)</f>
        <v>0.72523509428970134</v>
      </c>
      <c r="P305" s="30" t="str">
        <f t="shared" si="26"/>
        <v>ALTO</v>
      </c>
      <c r="Q305" s="39">
        <f>SUM(Q295:Q304)</f>
        <v>524</v>
      </c>
      <c r="R305" s="39">
        <f t="shared" ref="R305:U305" si="34">SUM(R295:R304)</f>
        <v>615</v>
      </c>
      <c r="S305" s="39">
        <f t="shared" si="34"/>
        <v>91</v>
      </c>
      <c r="T305" s="39">
        <f t="shared" si="34"/>
        <v>97</v>
      </c>
      <c r="U305" s="39">
        <f t="shared" si="34"/>
        <v>427</v>
      </c>
    </row>
    <row r="306" spans="1:21" ht="28.2" customHeight="1" x14ac:dyDescent="0.3">
      <c r="A306" s="55"/>
      <c r="B306" s="26" t="s">
        <v>274</v>
      </c>
      <c r="C306" s="26"/>
      <c r="D306" s="27" t="s">
        <v>69</v>
      </c>
      <c r="E306" s="33" t="s">
        <v>268</v>
      </c>
      <c r="F306" s="33">
        <v>0</v>
      </c>
      <c r="G306" s="33">
        <v>0</v>
      </c>
      <c r="H306" s="27">
        <v>0</v>
      </c>
      <c r="I306" s="27">
        <v>0</v>
      </c>
      <c r="J306" s="48">
        <v>19</v>
      </c>
      <c r="K306" s="29">
        <v>0</v>
      </c>
      <c r="L306" s="30" t="s">
        <v>80</v>
      </c>
      <c r="M306" s="29">
        <v>1.1842105263157894</v>
      </c>
      <c r="N306" s="30" t="s">
        <v>72</v>
      </c>
      <c r="O306" s="29">
        <v>0</v>
      </c>
      <c r="P306" s="30" t="s">
        <v>80</v>
      </c>
      <c r="Q306" s="31">
        <v>135</v>
      </c>
      <c r="R306" s="31">
        <v>114</v>
      </c>
      <c r="S306" s="31">
        <v>-21</v>
      </c>
      <c r="T306" s="31">
        <v>37</v>
      </c>
      <c r="U306" s="31">
        <v>98</v>
      </c>
    </row>
    <row r="307" spans="1:21" ht="28.2" customHeight="1" x14ac:dyDescent="0.3">
      <c r="A307" s="55"/>
      <c r="B307" s="26" t="s">
        <v>274</v>
      </c>
      <c r="C307" s="26"/>
      <c r="D307" s="27" t="s">
        <v>74</v>
      </c>
      <c r="E307" s="33" t="s">
        <v>268</v>
      </c>
      <c r="F307" s="33">
        <v>0</v>
      </c>
      <c r="G307" s="33">
        <v>0</v>
      </c>
      <c r="H307" s="27">
        <v>0</v>
      </c>
      <c r="I307" s="27">
        <v>0</v>
      </c>
      <c r="J307" s="48">
        <v>0</v>
      </c>
      <c r="K307" s="29">
        <v>0</v>
      </c>
      <c r="L307" s="30" t="s">
        <v>80</v>
      </c>
      <c r="M307" s="29"/>
      <c r="N307" s="30" t="s">
        <v>80</v>
      </c>
      <c r="O307" s="29">
        <v>0</v>
      </c>
      <c r="P307" s="30" t="s">
        <v>80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</row>
    <row r="308" spans="1:21" ht="28.2" customHeight="1" x14ac:dyDescent="0.3">
      <c r="A308" s="55"/>
      <c r="B308" s="26" t="s">
        <v>274</v>
      </c>
      <c r="C308" s="26"/>
      <c r="D308" s="27" t="s">
        <v>76</v>
      </c>
      <c r="E308" s="33" t="s">
        <v>268</v>
      </c>
      <c r="F308" s="33">
        <v>0</v>
      </c>
      <c r="G308" s="33">
        <v>0</v>
      </c>
      <c r="H308" s="27">
        <v>0</v>
      </c>
      <c r="I308" s="27">
        <v>0</v>
      </c>
      <c r="J308" s="48">
        <v>0</v>
      </c>
      <c r="K308" s="29">
        <v>0</v>
      </c>
      <c r="L308" s="30" t="s">
        <v>80</v>
      </c>
      <c r="M308" s="29"/>
      <c r="N308" s="30" t="s">
        <v>80</v>
      </c>
      <c r="O308" s="29">
        <v>0</v>
      </c>
      <c r="P308" s="30" t="s">
        <v>80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</row>
    <row r="309" spans="1:21" ht="28.2" customHeight="1" x14ac:dyDescent="0.3">
      <c r="A309" s="55"/>
      <c r="B309" s="26" t="s">
        <v>274</v>
      </c>
      <c r="C309" s="26"/>
      <c r="D309" s="27" t="s">
        <v>126</v>
      </c>
      <c r="E309" s="33" t="s">
        <v>268</v>
      </c>
      <c r="F309" s="33">
        <v>0</v>
      </c>
      <c r="G309" s="33">
        <v>0</v>
      </c>
      <c r="H309" s="27">
        <v>0</v>
      </c>
      <c r="I309" s="27">
        <v>0</v>
      </c>
      <c r="J309" s="48">
        <v>2</v>
      </c>
      <c r="K309" s="29">
        <v>0</v>
      </c>
      <c r="L309" s="30" t="s">
        <v>80</v>
      </c>
      <c r="M309" s="29"/>
      <c r="N309" s="30" t="s">
        <v>80</v>
      </c>
      <c r="O309" s="29">
        <v>0</v>
      </c>
      <c r="P309" s="30" t="s">
        <v>80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</row>
    <row r="310" spans="1:21" ht="28.2" customHeight="1" x14ac:dyDescent="0.3">
      <c r="A310" s="55"/>
      <c r="B310" s="26" t="s">
        <v>274</v>
      </c>
      <c r="C310" s="26"/>
      <c r="D310" s="27" t="s">
        <v>82</v>
      </c>
      <c r="E310" s="33" t="s">
        <v>268</v>
      </c>
      <c r="F310" s="33">
        <v>15</v>
      </c>
      <c r="G310" s="33">
        <v>43</v>
      </c>
      <c r="H310" s="27">
        <v>14</v>
      </c>
      <c r="I310" s="27">
        <v>0</v>
      </c>
      <c r="J310" s="48">
        <v>21</v>
      </c>
      <c r="K310" s="29">
        <v>1.5</v>
      </c>
      <c r="L310" s="30" t="s">
        <v>72</v>
      </c>
      <c r="M310" s="29">
        <v>1.32</v>
      </c>
      <c r="N310" s="30" t="s">
        <v>72</v>
      </c>
      <c r="O310" s="29">
        <v>1.98</v>
      </c>
      <c r="P310" s="30" t="s">
        <v>72</v>
      </c>
      <c r="Q310" s="31">
        <v>66</v>
      </c>
      <c r="R310" s="31">
        <v>50</v>
      </c>
      <c r="S310" s="31">
        <v>-16</v>
      </c>
      <c r="T310" s="31">
        <v>0</v>
      </c>
      <c r="U310" s="31">
        <v>66</v>
      </c>
    </row>
    <row r="311" spans="1:21" ht="28.2" customHeight="1" x14ac:dyDescent="0.3">
      <c r="A311" s="55"/>
      <c r="B311" s="26" t="s">
        <v>275</v>
      </c>
      <c r="C311" s="26"/>
      <c r="D311" s="27" t="s">
        <v>69</v>
      </c>
      <c r="E311" s="33" t="s">
        <v>276</v>
      </c>
      <c r="F311" s="33">
        <v>0</v>
      </c>
      <c r="G311" s="33">
        <v>0</v>
      </c>
      <c r="H311" s="27">
        <v>0</v>
      </c>
      <c r="I311" s="27">
        <v>0</v>
      </c>
      <c r="J311" s="48">
        <v>143</v>
      </c>
      <c r="K311" s="29">
        <v>0</v>
      </c>
      <c r="L311" s="30" t="s">
        <v>80</v>
      </c>
      <c r="M311" s="29">
        <v>0.97560975609756095</v>
      </c>
      <c r="N311" s="30" t="s">
        <v>72</v>
      </c>
      <c r="O311" s="29">
        <v>0</v>
      </c>
      <c r="P311" s="30" t="s">
        <v>80</v>
      </c>
      <c r="Q311" s="31">
        <v>120</v>
      </c>
      <c r="R311" s="31">
        <v>123</v>
      </c>
      <c r="S311" s="31">
        <v>3</v>
      </c>
      <c r="T311" s="31">
        <v>2</v>
      </c>
      <c r="U311" s="31">
        <v>118</v>
      </c>
    </row>
    <row r="312" spans="1:21" ht="28.2" customHeight="1" x14ac:dyDescent="0.3">
      <c r="A312" s="55"/>
      <c r="B312" s="26" t="s">
        <v>275</v>
      </c>
      <c r="C312" s="26"/>
      <c r="D312" s="27" t="s">
        <v>74</v>
      </c>
      <c r="E312" s="33" t="s">
        <v>276</v>
      </c>
      <c r="F312" s="33">
        <v>0</v>
      </c>
      <c r="G312" s="33">
        <v>0</v>
      </c>
      <c r="H312" s="27">
        <v>0</v>
      </c>
      <c r="I312" s="27">
        <v>0</v>
      </c>
      <c r="J312" s="48">
        <v>0</v>
      </c>
      <c r="K312" s="29">
        <v>0</v>
      </c>
      <c r="L312" s="30" t="s">
        <v>80</v>
      </c>
      <c r="M312" s="29"/>
      <c r="N312" s="30" t="s">
        <v>80</v>
      </c>
      <c r="O312" s="29">
        <v>0</v>
      </c>
      <c r="P312" s="30" t="s">
        <v>80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</row>
    <row r="313" spans="1:21" ht="28.2" customHeight="1" x14ac:dyDescent="0.3">
      <c r="A313" s="55"/>
      <c r="B313" s="26" t="s">
        <v>275</v>
      </c>
      <c r="C313" s="26"/>
      <c r="D313" s="27" t="s">
        <v>76</v>
      </c>
      <c r="E313" s="33" t="s">
        <v>276</v>
      </c>
      <c r="F313" s="33">
        <v>0</v>
      </c>
      <c r="G313" s="33">
        <v>0</v>
      </c>
      <c r="H313" s="27">
        <v>0</v>
      </c>
      <c r="I313" s="27">
        <v>0</v>
      </c>
      <c r="J313" s="48">
        <v>0</v>
      </c>
      <c r="K313" s="29">
        <v>0</v>
      </c>
      <c r="L313" s="30" t="s">
        <v>80</v>
      </c>
      <c r="M313" s="29">
        <v>0.56521739130434778</v>
      </c>
      <c r="N313" s="30" t="s">
        <v>75</v>
      </c>
      <c r="O313" s="29">
        <v>0</v>
      </c>
      <c r="P313" s="30" t="s">
        <v>80</v>
      </c>
      <c r="Q313" s="31">
        <v>13</v>
      </c>
      <c r="R313" s="31">
        <v>23</v>
      </c>
      <c r="S313" s="31">
        <v>10</v>
      </c>
      <c r="T313" s="31">
        <v>0</v>
      </c>
      <c r="U313" s="31">
        <v>13</v>
      </c>
    </row>
    <row r="314" spans="1:21" ht="28.2" customHeight="1" x14ac:dyDescent="0.3">
      <c r="A314" s="55"/>
      <c r="B314" s="26" t="s">
        <v>275</v>
      </c>
      <c r="C314" s="26"/>
      <c r="D314" s="27" t="s">
        <v>126</v>
      </c>
      <c r="E314" s="33" t="s">
        <v>276</v>
      </c>
      <c r="F314" s="33">
        <v>0</v>
      </c>
      <c r="G314" s="33">
        <v>0</v>
      </c>
      <c r="H314" s="27">
        <v>0</v>
      </c>
      <c r="I314" s="27">
        <v>0</v>
      </c>
      <c r="J314" s="48">
        <v>8</v>
      </c>
      <c r="K314" s="29">
        <v>0</v>
      </c>
      <c r="L314" s="30" t="s">
        <v>80</v>
      </c>
      <c r="M314" s="29"/>
      <c r="N314" s="30" t="s">
        <v>80</v>
      </c>
      <c r="O314" s="29">
        <v>0</v>
      </c>
      <c r="P314" s="30" t="s">
        <v>80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</row>
    <row r="315" spans="1:21" ht="28.2" customHeight="1" x14ac:dyDescent="0.3">
      <c r="A315" s="55"/>
      <c r="B315" s="26" t="s">
        <v>275</v>
      </c>
      <c r="C315" s="26"/>
      <c r="D315" s="27" t="s">
        <v>82</v>
      </c>
      <c r="E315" s="33" t="s">
        <v>276</v>
      </c>
      <c r="F315" s="33">
        <v>109</v>
      </c>
      <c r="G315" s="33">
        <v>346</v>
      </c>
      <c r="H315" s="27">
        <v>112</v>
      </c>
      <c r="I315" s="27">
        <v>0</v>
      </c>
      <c r="J315" s="48">
        <v>151</v>
      </c>
      <c r="K315" s="29">
        <v>1.3482142857142858</v>
      </c>
      <c r="L315" s="30" t="s">
        <v>72</v>
      </c>
      <c r="M315" s="29"/>
      <c r="N315" s="30" t="s">
        <v>80</v>
      </c>
      <c r="O315" s="29">
        <v>0</v>
      </c>
      <c r="P315" s="30" t="s">
        <v>80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</row>
    <row r="316" spans="1:21" ht="28.2" customHeight="1" x14ac:dyDescent="0.3">
      <c r="A316" s="55"/>
      <c r="B316" s="26" t="s">
        <v>277</v>
      </c>
      <c r="C316" s="26"/>
      <c r="D316" s="27" t="s">
        <v>69</v>
      </c>
      <c r="E316" s="33" t="s">
        <v>276</v>
      </c>
      <c r="F316" s="33">
        <v>0</v>
      </c>
      <c r="G316" s="33">
        <v>0</v>
      </c>
      <c r="H316" s="27">
        <v>0</v>
      </c>
      <c r="I316" s="27">
        <v>0</v>
      </c>
      <c r="J316" s="48">
        <v>1765</v>
      </c>
      <c r="K316" s="29">
        <v>0</v>
      </c>
      <c r="L316" s="30" t="s">
        <v>80</v>
      </c>
      <c r="M316" s="29"/>
      <c r="N316" s="30" t="s">
        <v>80</v>
      </c>
      <c r="O316" s="29">
        <v>0</v>
      </c>
      <c r="P316" s="30" t="s">
        <v>80</v>
      </c>
      <c r="Q316" s="31">
        <v>6</v>
      </c>
      <c r="R316" s="31">
        <v>0</v>
      </c>
      <c r="S316" s="31">
        <v>-6</v>
      </c>
      <c r="T316" s="31">
        <v>0</v>
      </c>
      <c r="U316" s="31">
        <v>6</v>
      </c>
    </row>
    <row r="317" spans="1:21" ht="28.2" customHeight="1" x14ac:dyDescent="0.3">
      <c r="A317" s="55"/>
      <c r="B317" s="26" t="s">
        <v>277</v>
      </c>
      <c r="C317" s="26"/>
      <c r="D317" s="27" t="s">
        <v>74</v>
      </c>
      <c r="E317" s="33" t="s">
        <v>276</v>
      </c>
      <c r="F317" s="33">
        <v>0</v>
      </c>
      <c r="G317" s="33">
        <v>0</v>
      </c>
      <c r="H317" s="27">
        <v>0</v>
      </c>
      <c r="I317" s="27">
        <v>0</v>
      </c>
      <c r="J317" s="48">
        <v>148</v>
      </c>
      <c r="K317" s="29">
        <v>0</v>
      </c>
      <c r="L317" s="30" t="s">
        <v>80</v>
      </c>
      <c r="M317" s="29"/>
      <c r="N317" s="30" t="s">
        <v>80</v>
      </c>
      <c r="O317" s="29">
        <v>0</v>
      </c>
      <c r="P317" s="30" t="s">
        <v>80</v>
      </c>
      <c r="Q317" s="31">
        <v>1</v>
      </c>
      <c r="R317" s="31">
        <v>0</v>
      </c>
      <c r="S317" s="31">
        <v>-1</v>
      </c>
      <c r="T317" s="31">
        <v>0</v>
      </c>
      <c r="U317" s="31">
        <v>1</v>
      </c>
    </row>
    <row r="318" spans="1:21" ht="28.2" customHeight="1" x14ac:dyDescent="0.3">
      <c r="A318" s="55"/>
      <c r="B318" s="26" t="s">
        <v>277</v>
      </c>
      <c r="C318" s="26"/>
      <c r="D318" s="27" t="s">
        <v>76</v>
      </c>
      <c r="E318" s="33" t="s">
        <v>276</v>
      </c>
      <c r="F318" s="33">
        <v>0</v>
      </c>
      <c r="G318" s="33">
        <v>0</v>
      </c>
      <c r="H318" s="27">
        <v>0</v>
      </c>
      <c r="I318" s="27">
        <v>0</v>
      </c>
      <c r="J318" s="48">
        <v>157</v>
      </c>
      <c r="K318" s="29">
        <v>0</v>
      </c>
      <c r="L318" s="30" t="s">
        <v>80</v>
      </c>
      <c r="M318" s="29"/>
      <c r="N318" s="30" t="s">
        <v>80</v>
      </c>
      <c r="O318" s="29">
        <v>0</v>
      </c>
      <c r="P318" s="30" t="s">
        <v>80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</row>
    <row r="319" spans="1:21" ht="28.2" customHeight="1" x14ac:dyDescent="0.3">
      <c r="A319" s="55"/>
      <c r="B319" s="26" t="s">
        <v>277</v>
      </c>
      <c r="C319" s="26"/>
      <c r="D319" s="27" t="s">
        <v>126</v>
      </c>
      <c r="E319" s="33" t="s">
        <v>276</v>
      </c>
      <c r="F319" s="33">
        <v>0</v>
      </c>
      <c r="G319" s="33">
        <v>0</v>
      </c>
      <c r="H319" s="27">
        <v>0</v>
      </c>
      <c r="I319" s="27">
        <v>0</v>
      </c>
      <c r="J319" s="48">
        <v>268</v>
      </c>
      <c r="K319" s="29">
        <v>0</v>
      </c>
      <c r="L319" s="30" t="s">
        <v>80</v>
      </c>
      <c r="M319" s="29"/>
      <c r="N319" s="30" t="s">
        <v>80</v>
      </c>
      <c r="O319" s="29">
        <v>0</v>
      </c>
      <c r="P319" s="30" t="s">
        <v>80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</row>
    <row r="320" spans="1:21" ht="28.2" customHeight="1" x14ac:dyDescent="0.3">
      <c r="A320" s="55"/>
      <c r="B320" s="26" t="s">
        <v>277</v>
      </c>
      <c r="C320" s="26"/>
      <c r="D320" s="27" t="s">
        <v>82</v>
      </c>
      <c r="E320" s="33" t="s">
        <v>276</v>
      </c>
      <c r="F320" s="33">
        <v>1691</v>
      </c>
      <c r="G320" s="33">
        <v>5279</v>
      </c>
      <c r="H320" s="27">
        <v>1725</v>
      </c>
      <c r="I320" s="27">
        <v>0</v>
      </c>
      <c r="J320" s="48">
        <v>2338</v>
      </c>
      <c r="K320" s="29">
        <v>1.3553623188405797</v>
      </c>
      <c r="L320" s="30" t="s">
        <v>72</v>
      </c>
      <c r="M320" s="29">
        <v>0.76190476190476186</v>
      </c>
      <c r="N320" s="30" t="s">
        <v>77</v>
      </c>
      <c r="O320" s="29">
        <v>1.0326570048309178</v>
      </c>
      <c r="P320" s="30" t="s">
        <v>72</v>
      </c>
      <c r="Q320" s="31">
        <v>16</v>
      </c>
      <c r="R320" s="31">
        <v>21</v>
      </c>
      <c r="S320" s="31">
        <v>5</v>
      </c>
      <c r="T320" s="31">
        <v>1</v>
      </c>
      <c r="U320" s="31">
        <v>15</v>
      </c>
    </row>
    <row r="321" spans="1:21" ht="28.2" customHeight="1" thickBot="1" x14ac:dyDescent="0.35">
      <c r="A321" s="55"/>
      <c r="B321" s="36" t="s">
        <v>52</v>
      </c>
      <c r="C321" s="36"/>
      <c r="D321" s="37"/>
      <c r="E321" s="37"/>
      <c r="F321" s="37"/>
      <c r="G321" s="37"/>
      <c r="H321" s="37"/>
      <c r="I321" s="37"/>
      <c r="J321" s="37"/>
      <c r="K321" s="38">
        <f>AVERAGE(K306:K320)</f>
        <v>0.28023844030365763</v>
      </c>
      <c r="L321" s="30" t="str">
        <f t="shared" si="24"/>
        <v>BAJO</v>
      </c>
      <c r="M321" s="38">
        <f>AVERAGE(M306:M320)</f>
        <v>0.96138848712449199</v>
      </c>
      <c r="N321" s="30" t="str">
        <f t="shared" si="25"/>
        <v>MUY ALTO</v>
      </c>
      <c r="O321" s="38">
        <f>AVERAGE(O306:O320)</f>
        <v>0.2008438003220612</v>
      </c>
      <c r="P321" s="30" t="str">
        <f t="shared" si="26"/>
        <v>BAJO</v>
      </c>
      <c r="Q321" s="39">
        <f>SUM(Q306:Q320)</f>
        <v>357</v>
      </c>
      <c r="R321" s="39">
        <f t="shared" ref="R321:U321" si="35">SUM(R306:R320)</f>
        <v>331</v>
      </c>
      <c r="S321" s="39">
        <f t="shared" si="35"/>
        <v>-26</v>
      </c>
      <c r="T321" s="39">
        <f t="shared" si="35"/>
        <v>40</v>
      </c>
      <c r="U321" s="39">
        <f t="shared" si="35"/>
        <v>317</v>
      </c>
    </row>
    <row r="322" spans="1:21" ht="28.2" customHeight="1" x14ac:dyDescent="0.3">
      <c r="A322" s="55"/>
      <c r="B322" s="26" t="s">
        <v>278</v>
      </c>
      <c r="C322" s="26"/>
      <c r="D322" s="27" t="s">
        <v>69</v>
      </c>
      <c r="E322" s="33" t="s">
        <v>279</v>
      </c>
      <c r="F322" s="33">
        <v>0</v>
      </c>
      <c r="G322" s="33">
        <v>0</v>
      </c>
      <c r="H322" s="27">
        <v>0</v>
      </c>
      <c r="I322" s="27">
        <v>0</v>
      </c>
      <c r="J322" s="48">
        <v>81</v>
      </c>
      <c r="K322" s="29">
        <v>0</v>
      </c>
      <c r="L322" s="30" t="s">
        <v>80</v>
      </c>
      <c r="M322" s="29">
        <v>1.4444444444444444</v>
      </c>
      <c r="N322" s="30" t="s">
        <v>72</v>
      </c>
      <c r="O322" s="29">
        <v>0</v>
      </c>
      <c r="P322" s="30" t="s">
        <v>80</v>
      </c>
      <c r="Q322" s="31">
        <v>13</v>
      </c>
      <c r="R322" s="31">
        <v>9</v>
      </c>
      <c r="S322" s="31">
        <v>-4</v>
      </c>
      <c r="T322" s="31">
        <v>0</v>
      </c>
      <c r="U322" s="31">
        <v>13</v>
      </c>
    </row>
    <row r="323" spans="1:21" ht="28.2" customHeight="1" x14ac:dyDescent="0.3">
      <c r="A323" s="55"/>
      <c r="B323" s="26" t="s">
        <v>278</v>
      </c>
      <c r="C323" s="26"/>
      <c r="D323" s="27" t="s">
        <v>74</v>
      </c>
      <c r="E323" s="33" t="s">
        <v>279</v>
      </c>
      <c r="F323" s="33">
        <v>0</v>
      </c>
      <c r="G323" s="33">
        <v>0</v>
      </c>
      <c r="H323" s="27">
        <v>0</v>
      </c>
      <c r="I323" s="27">
        <v>0</v>
      </c>
      <c r="J323" s="48">
        <v>4</v>
      </c>
      <c r="K323" s="29">
        <v>0</v>
      </c>
      <c r="L323" s="30" t="s">
        <v>80</v>
      </c>
      <c r="M323" s="29"/>
      <c r="N323" s="30" t="s">
        <v>80</v>
      </c>
      <c r="O323" s="29">
        <v>0</v>
      </c>
      <c r="P323" s="30" t="s">
        <v>80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</row>
    <row r="324" spans="1:21" ht="28.2" customHeight="1" x14ac:dyDescent="0.3">
      <c r="A324" s="55"/>
      <c r="B324" s="26" t="s">
        <v>278</v>
      </c>
      <c r="C324" s="26"/>
      <c r="D324" s="27" t="s">
        <v>76</v>
      </c>
      <c r="E324" s="33" t="s">
        <v>279</v>
      </c>
      <c r="F324" s="33">
        <v>0</v>
      </c>
      <c r="G324" s="33">
        <v>0</v>
      </c>
      <c r="H324" s="27">
        <v>0</v>
      </c>
      <c r="I324" s="27">
        <v>0</v>
      </c>
      <c r="J324" s="48">
        <v>3</v>
      </c>
      <c r="K324" s="29">
        <v>0</v>
      </c>
      <c r="L324" s="30" t="s">
        <v>80</v>
      </c>
      <c r="M324" s="29"/>
      <c r="N324" s="30" t="s">
        <v>80</v>
      </c>
      <c r="O324" s="29">
        <v>0</v>
      </c>
      <c r="P324" s="30" t="s">
        <v>80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</row>
    <row r="325" spans="1:21" ht="28.2" customHeight="1" x14ac:dyDescent="0.3">
      <c r="A325" s="55"/>
      <c r="B325" s="26" t="s">
        <v>278</v>
      </c>
      <c r="C325" s="26"/>
      <c r="D325" s="27" t="s">
        <v>126</v>
      </c>
      <c r="E325" s="33" t="s">
        <v>279</v>
      </c>
      <c r="F325" s="33">
        <v>0</v>
      </c>
      <c r="G325" s="33">
        <v>0</v>
      </c>
      <c r="H325" s="27">
        <v>0</v>
      </c>
      <c r="I325" s="27">
        <v>0</v>
      </c>
      <c r="J325" s="48">
        <v>1</v>
      </c>
      <c r="K325" s="29">
        <v>0</v>
      </c>
      <c r="L325" s="30" t="s">
        <v>80</v>
      </c>
      <c r="M325" s="29"/>
      <c r="N325" s="30" t="s">
        <v>80</v>
      </c>
      <c r="O325" s="29">
        <v>0</v>
      </c>
      <c r="P325" s="30" t="s">
        <v>80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</row>
    <row r="326" spans="1:21" ht="28.2" customHeight="1" x14ac:dyDescent="0.3">
      <c r="A326" s="55"/>
      <c r="B326" s="26" t="s">
        <v>278</v>
      </c>
      <c r="C326" s="26"/>
      <c r="D326" s="27" t="s">
        <v>82</v>
      </c>
      <c r="E326" s="33" t="s">
        <v>279</v>
      </c>
      <c r="F326" s="33">
        <v>509</v>
      </c>
      <c r="G326" s="33">
        <v>1620</v>
      </c>
      <c r="H326" s="27">
        <v>524</v>
      </c>
      <c r="I326" s="27">
        <v>0</v>
      </c>
      <c r="J326" s="48">
        <v>89</v>
      </c>
      <c r="K326" s="29">
        <v>0.16984732824427481</v>
      </c>
      <c r="L326" s="30" t="s">
        <v>80</v>
      </c>
      <c r="M326" s="29">
        <v>0.77272727272727271</v>
      </c>
      <c r="N326" s="30" t="s">
        <v>77</v>
      </c>
      <c r="O326" s="29">
        <v>0.13124566273421234</v>
      </c>
      <c r="P326" s="30" t="s">
        <v>80</v>
      </c>
      <c r="Q326" s="31">
        <v>51</v>
      </c>
      <c r="R326" s="31">
        <v>66</v>
      </c>
      <c r="S326" s="31">
        <v>15</v>
      </c>
      <c r="T326" s="31">
        <v>0</v>
      </c>
      <c r="U326" s="31">
        <v>51</v>
      </c>
    </row>
    <row r="327" spans="1:21" ht="28.2" customHeight="1" x14ac:dyDescent="0.3">
      <c r="A327" s="55"/>
      <c r="B327" s="26" t="s">
        <v>280</v>
      </c>
      <c r="C327" s="26"/>
      <c r="D327" s="27" t="s">
        <v>69</v>
      </c>
      <c r="E327" s="33" t="s">
        <v>276</v>
      </c>
      <c r="F327" s="33">
        <v>0</v>
      </c>
      <c r="G327" s="33">
        <v>0</v>
      </c>
      <c r="H327" s="27">
        <v>0</v>
      </c>
      <c r="I327" s="27">
        <v>0</v>
      </c>
      <c r="J327" s="48">
        <v>61092</v>
      </c>
      <c r="K327" s="29">
        <v>0</v>
      </c>
      <c r="L327" s="30" t="s">
        <v>80</v>
      </c>
      <c r="M327" s="29">
        <v>1.7259541984732825</v>
      </c>
      <c r="N327" s="30" t="s">
        <v>72</v>
      </c>
      <c r="O327" s="29">
        <v>0</v>
      </c>
      <c r="P327" s="30" t="s">
        <v>80</v>
      </c>
      <c r="Q327" s="31">
        <v>2261</v>
      </c>
      <c r="R327" s="31">
        <v>1310</v>
      </c>
      <c r="S327" s="31">
        <v>-951</v>
      </c>
      <c r="T327" s="31">
        <v>772</v>
      </c>
      <c r="U327" s="31">
        <v>1489</v>
      </c>
    </row>
    <row r="328" spans="1:21" ht="28.2" customHeight="1" x14ac:dyDescent="0.3">
      <c r="A328" s="55"/>
      <c r="B328" s="26" t="s">
        <v>280</v>
      </c>
      <c r="C328" s="26"/>
      <c r="D328" s="27" t="s">
        <v>74</v>
      </c>
      <c r="E328" s="33" t="s">
        <v>276</v>
      </c>
      <c r="F328" s="33">
        <v>0</v>
      </c>
      <c r="G328" s="33">
        <v>0</v>
      </c>
      <c r="H328" s="27">
        <v>0</v>
      </c>
      <c r="I328" s="27">
        <v>0</v>
      </c>
      <c r="J328" s="48">
        <v>3354</v>
      </c>
      <c r="K328" s="29">
        <v>0</v>
      </c>
      <c r="L328" s="30" t="s">
        <v>80</v>
      </c>
      <c r="M328" s="29">
        <v>1.89247311827957</v>
      </c>
      <c r="N328" s="30" t="s">
        <v>72</v>
      </c>
      <c r="O328" s="29">
        <v>0</v>
      </c>
      <c r="P328" s="30" t="s">
        <v>80</v>
      </c>
      <c r="Q328" s="31">
        <v>176</v>
      </c>
      <c r="R328" s="31">
        <v>93</v>
      </c>
      <c r="S328" s="31">
        <v>-83</v>
      </c>
      <c r="T328" s="31">
        <v>46</v>
      </c>
      <c r="U328" s="31">
        <v>130</v>
      </c>
    </row>
    <row r="329" spans="1:21" ht="28.2" customHeight="1" x14ac:dyDescent="0.3">
      <c r="A329" s="55"/>
      <c r="B329" s="26" t="s">
        <v>280</v>
      </c>
      <c r="C329" s="26"/>
      <c r="D329" s="27" t="s">
        <v>76</v>
      </c>
      <c r="E329" s="33" t="s">
        <v>276</v>
      </c>
      <c r="F329" s="33">
        <v>0</v>
      </c>
      <c r="G329" s="33">
        <v>0</v>
      </c>
      <c r="H329" s="27">
        <v>0</v>
      </c>
      <c r="I329" s="27">
        <v>0</v>
      </c>
      <c r="J329" s="48">
        <v>3082</v>
      </c>
      <c r="K329" s="29">
        <v>0</v>
      </c>
      <c r="L329" s="30" t="s">
        <v>80</v>
      </c>
      <c r="M329" s="29">
        <v>2.21505376344086</v>
      </c>
      <c r="N329" s="30" t="s">
        <v>72</v>
      </c>
      <c r="O329" s="29">
        <v>0</v>
      </c>
      <c r="P329" s="30" t="s">
        <v>80</v>
      </c>
      <c r="Q329" s="31">
        <v>206</v>
      </c>
      <c r="R329" s="31">
        <v>93</v>
      </c>
      <c r="S329" s="31">
        <v>-113</v>
      </c>
      <c r="T329" s="31">
        <v>77</v>
      </c>
      <c r="U329" s="31">
        <v>129</v>
      </c>
    </row>
    <row r="330" spans="1:21" ht="28.2" customHeight="1" x14ac:dyDescent="0.3">
      <c r="A330" s="55"/>
      <c r="B330" s="26" t="s">
        <v>280</v>
      </c>
      <c r="C330" s="26"/>
      <c r="D330" s="27" t="s">
        <v>126</v>
      </c>
      <c r="E330" s="33" t="s">
        <v>276</v>
      </c>
      <c r="F330" s="33">
        <v>0</v>
      </c>
      <c r="G330" s="33">
        <v>0</v>
      </c>
      <c r="H330" s="27">
        <v>0</v>
      </c>
      <c r="I330" s="27">
        <v>0</v>
      </c>
      <c r="J330" s="48">
        <v>4658</v>
      </c>
      <c r="K330" s="29">
        <v>0</v>
      </c>
      <c r="L330" s="30" t="s">
        <v>80</v>
      </c>
      <c r="M330" s="29">
        <v>1.3194444444444444</v>
      </c>
      <c r="N330" s="30" t="s">
        <v>72</v>
      </c>
      <c r="O330" s="29">
        <v>0</v>
      </c>
      <c r="P330" s="30" t="s">
        <v>80</v>
      </c>
      <c r="Q330" s="31">
        <v>285</v>
      </c>
      <c r="R330" s="31">
        <v>216</v>
      </c>
      <c r="S330" s="31">
        <v>-69</v>
      </c>
      <c r="T330" s="31">
        <v>48</v>
      </c>
      <c r="U330" s="31">
        <v>237</v>
      </c>
    </row>
    <row r="331" spans="1:21" ht="28.2" customHeight="1" x14ac:dyDescent="0.3">
      <c r="A331" s="55"/>
      <c r="B331" s="26" t="s">
        <v>280</v>
      </c>
      <c r="C331" s="26"/>
      <c r="D331" s="27" t="s">
        <v>82</v>
      </c>
      <c r="E331" s="33" t="s">
        <v>276</v>
      </c>
      <c r="F331" s="33">
        <v>12734</v>
      </c>
      <c r="G331" s="33">
        <v>39752</v>
      </c>
      <c r="H331" s="27">
        <v>12989</v>
      </c>
      <c r="I331" s="27">
        <v>0</v>
      </c>
      <c r="J331" s="48">
        <v>19733</v>
      </c>
      <c r="K331" s="29">
        <v>1.5192085610901531</v>
      </c>
      <c r="L331" s="30" t="s">
        <v>72</v>
      </c>
      <c r="M331" s="29"/>
      <c r="N331" s="30" t="s">
        <v>80</v>
      </c>
      <c r="O331" s="29">
        <v>0</v>
      </c>
      <c r="P331" s="30" t="s">
        <v>80</v>
      </c>
      <c r="Q331" s="31">
        <v>0</v>
      </c>
      <c r="R331" s="31">
        <v>0</v>
      </c>
      <c r="S331" s="31">
        <v>0</v>
      </c>
      <c r="T331" s="31">
        <v>0</v>
      </c>
      <c r="U331" s="31">
        <v>0</v>
      </c>
    </row>
    <row r="332" spans="1:21" ht="28.2" customHeight="1" x14ac:dyDescent="0.3">
      <c r="A332" s="55"/>
      <c r="B332" s="26" t="s">
        <v>281</v>
      </c>
      <c r="C332" s="26"/>
      <c r="D332" s="27" t="s">
        <v>69</v>
      </c>
      <c r="E332" s="33" t="s">
        <v>276</v>
      </c>
      <c r="F332" s="33">
        <v>0</v>
      </c>
      <c r="G332" s="33">
        <v>0</v>
      </c>
      <c r="H332" s="27">
        <v>0</v>
      </c>
      <c r="I332" s="27">
        <v>0</v>
      </c>
      <c r="J332" s="48">
        <v>14469</v>
      </c>
      <c r="K332" s="29">
        <v>0</v>
      </c>
      <c r="L332" s="30" t="s">
        <v>80</v>
      </c>
      <c r="M332" s="29"/>
      <c r="N332" s="30" t="s">
        <v>80</v>
      </c>
      <c r="O332" s="29">
        <v>0</v>
      </c>
      <c r="P332" s="30" t="s">
        <v>80</v>
      </c>
      <c r="Q332" s="31">
        <v>9</v>
      </c>
      <c r="R332" s="31">
        <v>0</v>
      </c>
      <c r="S332" s="31">
        <v>-9</v>
      </c>
      <c r="T332" s="31">
        <v>0</v>
      </c>
      <c r="U332" s="31">
        <v>9</v>
      </c>
    </row>
    <row r="333" spans="1:21" ht="28.2" customHeight="1" x14ac:dyDescent="0.3">
      <c r="A333" s="55"/>
      <c r="B333" s="26" t="s">
        <v>281</v>
      </c>
      <c r="C333" s="26"/>
      <c r="D333" s="27" t="s">
        <v>74</v>
      </c>
      <c r="E333" s="33" t="s">
        <v>276</v>
      </c>
      <c r="F333" s="33">
        <v>0</v>
      </c>
      <c r="G333" s="33">
        <v>0</v>
      </c>
      <c r="H333" s="27">
        <v>0</v>
      </c>
      <c r="I333" s="27">
        <v>0</v>
      </c>
      <c r="J333" s="48">
        <v>392</v>
      </c>
      <c r="K333" s="29">
        <v>0</v>
      </c>
      <c r="L333" s="30" t="s">
        <v>80</v>
      </c>
      <c r="M333" s="29"/>
      <c r="N333" s="30" t="s">
        <v>80</v>
      </c>
      <c r="O333" s="29">
        <v>0</v>
      </c>
      <c r="P333" s="30" t="s">
        <v>80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</row>
    <row r="334" spans="1:21" ht="28.2" customHeight="1" x14ac:dyDescent="0.3">
      <c r="A334" s="55"/>
      <c r="B334" s="26" t="s">
        <v>281</v>
      </c>
      <c r="C334" s="26"/>
      <c r="D334" s="27" t="s">
        <v>76</v>
      </c>
      <c r="E334" s="33" t="s">
        <v>276</v>
      </c>
      <c r="F334" s="33">
        <v>0</v>
      </c>
      <c r="G334" s="33">
        <v>0</v>
      </c>
      <c r="H334" s="27">
        <v>0</v>
      </c>
      <c r="I334" s="27">
        <v>0</v>
      </c>
      <c r="J334" s="48">
        <v>431</v>
      </c>
      <c r="K334" s="29">
        <v>0</v>
      </c>
      <c r="L334" s="30" t="s">
        <v>80</v>
      </c>
      <c r="M334" s="29"/>
      <c r="N334" s="30" t="s">
        <v>80</v>
      </c>
      <c r="O334" s="29">
        <v>0</v>
      </c>
      <c r="P334" s="30" t="s">
        <v>80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</row>
    <row r="335" spans="1:21" ht="28.2" customHeight="1" x14ac:dyDescent="0.3">
      <c r="A335" s="55"/>
      <c r="B335" s="26" t="s">
        <v>281</v>
      </c>
      <c r="C335" s="26"/>
      <c r="D335" s="27" t="s">
        <v>126</v>
      </c>
      <c r="E335" s="33" t="s">
        <v>276</v>
      </c>
      <c r="F335" s="33">
        <v>0</v>
      </c>
      <c r="G335" s="33">
        <v>0</v>
      </c>
      <c r="H335" s="27">
        <v>0</v>
      </c>
      <c r="I335" s="27">
        <v>0</v>
      </c>
      <c r="J335" s="48">
        <v>546</v>
      </c>
      <c r="K335" s="29">
        <v>0</v>
      </c>
      <c r="L335" s="30" t="s">
        <v>80</v>
      </c>
      <c r="M335" s="29"/>
      <c r="N335" s="30" t="s">
        <v>80</v>
      </c>
      <c r="O335" s="29">
        <v>0</v>
      </c>
      <c r="P335" s="30" t="s">
        <v>80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</row>
    <row r="336" spans="1:21" ht="28.2" customHeight="1" x14ac:dyDescent="0.3">
      <c r="A336" s="55"/>
      <c r="B336" s="26" t="s">
        <v>281</v>
      </c>
      <c r="C336" s="26"/>
      <c r="D336" s="27" t="s">
        <v>82</v>
      </c>
      <c r="E336" s="33" t="s">
        <v>276</v>
      </c>
      <c r="F336" s="33">
        <v>12000</v>
      </c>
      <c r="G336" s="33">
        <v>36000</v>
      </c>
      <c r="H336" s="27">
        <v>12000</v>
      </c>
      <c r="I336" s="27">
        <v>0</v>
      </c>
      <c r="J336" s="48">
        <v>15838</v>
      </c>
      <c r="K336" s="29">
        <v>1.3198333333333334</v>
      </c>
      <c r="L336" s="30" t="s">
        <v>72</v>
      </c>
      <c r="M336" s="29">
        <v>0.48946716232961585</v>
      </c>
      <c r="N336" s="30" t="s">
        <v>75</v>
      </c>
      <c r="O336" s="29">
        <v>0.64601507641470468</v>
      </c>
      <c r="P336" s="30" t="s">
        <v>77</v>
      </c>
      <c r="Q336" s="31">
        <v>395</v>
      </c>
      <c r="R336" s="31">
        <v>807</v>
      </c>
      <c r="S336" s="31">
        <v>412</v>
      </c>
      <c r="T336" s="31">
        <v>84</v>
      </c>
      <c r="U336" s="31">
        <v>311</v>
      </c>
    </row>
    <row r="337" spans="1:22" ht="28.2" customHeight="1" x14ac:dyDescent="0.3">
      <c r="A337" s="55"/>
      <c r="B337" s="26" t="s">
        <v>282</v>
      </c>
      <c r="C337" s="26"/>
      <c r="D337" s="27" t="s">
        <v>69</v>
      </c>
      <c r="E337" s="33" t="s">
        <v>276</v>
      </c>
      <c r="F337" s="33">
        <v>0</v>
      </c>
      <c r="G337" s="33">
        <v>0</v>
      </c>
      <c r="H337" s="27">
        <v>0</v>
      </c>
      <c r="I337" s="27">
        <v>0</v>
      </c>
      <c r="J337" s="48">
        <v>1411</v>
      </c>
      <c r="K337" s="29">
        <v>0</v>
      </c>
      <c r="L337" s="30" t="s">
        <v>80</v>
      </c>
      <c r="M337" s="29">
        <v>0.95061728395061729</v>
      </c>
      <c r="N337" s="30" t="s">
        <v>72</v>
      </c>
      <c r="O337" s="29">
        <v>0</v>
      </c>
      <c r="P337" s="30" t="s">
        <v>80</v>
      </c>
      <c r="Q337" s="31">
        <v>154</v>
      </c>
      <c r="R337" s="31">
        <v>162</v>
      </c>
      <c r="S337" s="31">
        <v>8</v>
      </c>
      <c r="T337" s="31">
        <v>3</v>
      </c>
      <c r="U337" s="31">
        <v>151</v>
      </c>
    </row>
    <row r="338" spans="1:22" ht="28.2" customHeight="1" x14ac:dyDescent="0.3">
      <c r="A338" s="55"/>
      <c r="B338" s="26" t="s">
        <v>282</v>
      </c>
      <c r="C338" s="26"/>
      <c r="D338" s="27" t="s">
        <v>74</v>
      </c>
      <c r="E338" s="33" t="s">
        <v>276</v>
      </c>
      <c r="F338" s="33">
        <v>0</v>
      </c>
      <c r="G338" s="33">
        <v>0</v>
      </c>
      <c r="H338" s="27">
        <v>0</v>
      </c>
      <c r="I338" s="27">
        <v>0</v>
      </c>
      <c r="J338" s="48">
        <v>182</v>
      </c>
      <c r="K338" s="29">
        <v>0</v>
      </c>
      <c r="L338" s="30" t="s">
        <v>80</v>
      </c>
      <c r="M338" s="29">
        <v>0.82758620689655171</v>
      </c>
      <c r="N338" s="30" t="s">
        <v>72</v>
      </c>
      <c r="O338" s="29">
        <v>0</v>
      </c>
      <c r="P338" s="30" t="s">
        <v>80</v>
      </c>
      <c r="Q338" s="31">
        <v>24</v>
      </c>
      <c r="R338" s="31">
        <v>29</v>
      </c>
      <c r="S338" s="31">
        <v>5</v>
      </c>
      <c r="T338" s="31">
        <v>0</v>
      </c>
      <c r="U338" s="31">
        <v>24</v>
      </c>
    </row>
    <row r="339" spans="1:22" ht="28.2" customHeight="1" x14ac:dyDescent="0.3">
      <c r="A339" s="55"/>
      <c r="B339" s="26" t="s">
        <v>282</v>
      </c>
      <c r="C339" s="26"/>
      <c r="D339" s="27" t="s">
        <v>76</v>
      </c>
      <c r="E339" s="33" t="s">
        <v>276</v>
      </c>
      <c r="F339" s="33">
        <v>0</v>
      </c>
      <c r="G339" s="33">
        <v>0</v>
      </c>
      <c r="H339" s="27">
        <v>0</v>
      </c>
      <c r="I339" s="27">
        <v>0</v>
      </c>
      <c r="J339" s="48">
        <v>131</v>
      </c>
      <c r="K339" s="29">
        <v>0</v>
      </c>
      <c r="L339" s="30" t="s">
        <v>80</v>
      </c>
      <c r="M339" s="29">
        <v>0.44827586206896552</v>
      </c>
      <c r="N339" s="30" t="s">
        <v>75</v>
      </c>
      <c r="O339" s="29">
        <v>0</v>
      </c>
      <c r="P339" s="30" t="s">
        <v>80</v>
      </c>
      <c r="Q339" s="31">
        <v>13</v>
      </c>
      <c r="R339" s="31">
        <v>29</v>
      </c>
      <c r="S339" s="31">
        <v>16</v>
      </c>
      <c r="T339" s="31">
        <v>0</v>
      </c>
      <c r="U339" s="31">
        <v>13</v>
      </c>
    </row>
    <row r="340" spans="1:22" ht="28.2" customHeight="1" x14ac:dyDescent="0.3">
      <c r="A340" s="55"/>
      <c r="B340" s="26" t="s">
        <v>282</v>
      </c>
      <c r="C340" s="26"/>
      <c r="D340" s="27" t="s">
        <v>126</v>
      </c>
      <c r="E340" s="33" t="s">
        <v>276</v>
      </c>
      <c r="F340" s="33">
        <v>0</v>
      </c>
      <c r="G340" s="33">
        <v>0</v>
      </c>
      <c r="H340" s="27">
        <v>0</v>
      </c>
      <c r="I340" s="27">
        <v>0</v>
      </c>
      <c r="J340" s="48">
        <v>101</v>
      </c>
      <c r="K340" s="29">
        <v>0</v>
      </c>
      <c r="L340" s="30" t="s">
        <v>80</v>
      </c>
      <c r="M340" s="29">
        <v>0.93103448275862066</v>
      </c>
      <c r="N340" s="30" t="s">
        <v>72</v>
      </c>
      <c r="O340" s="29">
        <v>0</v>
      </c>
      <c r="P340" s="30" t="s">
        <v>80</v>
      </c>
      <c r="Q340" s="31">
        <v>27</v>
      </c>
      <c r="R340" s="31">
        <v>29</v>
      </c>
      <c r="S340" s="31">
        <v>2</v>
      </c>
      <c r="T340" s="31">
        <v>0</v>
      </c>
      <c r="U340" s="31">
        <v>27</v>
      </c>
    </row>
    <row r="341" spans="1:22" ht="28.2" customHeight="1" x14ac:dyDescent="0.3">
      <c r="A341" s="55"/>
      <c r="B341" s="26" t="s">
        <v>282</v>
      </c>
      <c r="C341" s="26"/>
      <c r="D341" s="27" t="s">
        <v>82</v>
      </c>
      <c r="E341" s="33" t="s">
        <v>276</v>
      </c>
      <c r="F341" s="33">
        <v>6500</v>
      </c>
      <c r="G341" s="33">
        <v>19500</v>
      </c>
      <c r="H341" s="27">
        <v>6500</v>
      </c>
      <c r="I341" s="27">
        <v>0</v>
      </c>
      <c r="J341" s="48">
        <v>1825</v>
      </c>
      <c r="K341" s="29">
        <v>0.28076923076923077</v>
      </c>
      <c r="L341" s="30" t="s">
        <v>85</v>
      </c>
      <c r="M341" s="29"/>
      <c r="N341" s="30" t="s">
        <v>80</v>
      </c>
      <c r="O341" s="29">
        <v>0</v>
      </c>
      <c r="P341" s="30" t="s">
        <v>80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</row>
    <row r="342" spans="1:22" ht="28.2" customHeight="1" thickBot="1" x14ac:dyDescent="0.35">
      <c r="A342" s="56"/>
      <c r="B342" s="36" t="s">
        <v>53</v>
      </c>
      <c r="C342" s="36"/>
      <c r="D342" s="37"/>
      <c r="E342" s="37"/>
      <c r="F342" s="37"/>
      <c r="G342" s="37"/>
      <c r="H342" s="37"/>
      <c r="I342" s="37"/>
      <c r="J342" s="37"/>
      <c r="K342" s="38">
        <f>AVERAGE(K322:K341)</f>
        <v>0.16448292267184961</v>
      </c>
      <c r="L342" s="30" t="str">
        <f t="shared" si="24"/>
        <v>MUY BAJO</v>
      </c>
      <c r="M342" s="38">
        <f>AVERAGE(M322:M341)</f>
        <v>1.1833707490740224</v>
      </c>
      <c r="N342" s="30" t="str">
        <f t="shared" si="25"/>
        <v>MUY ALTO</v>
      </c>
      <c r="O342" s="38">
        <f>AVERAGE(O322:O341)</f>
        <v>3.8863036957445848E-2</v>
      </c>
      <c r="P342" s="30" t="str">
        <f t="shared" si="26"/>
        <v>MUY BAJO</v>
      </c>
      <c r="Q342" s="39">
        <f>SUM(Q322:Q341)</f>
        <v>3614</v>
      </c>
      <c r="R342" s="39">
        <f t="shared" ref="R342:U342" si="36">SUM(R322:R341)</f>
        <v>2843</v>
      </c>
      <c r="S342" s="39">
        <f t="shared" si="36"/>
        <v>-771</v>
      </c>
      <c r="T342" s="39">
        <f t="shared" si="36"/>
        <v>1030</v>
      </c>
      <c r="U342" s="39">
        <f t="shared" si="36"/>
        <v>2584</v>
      </c>
    </row>
    <row r="343" spans="1:22" ht="31.95" customHeight="1" x14ac:dyDescent="0.3">
      <c r="A343" s="42"/>
      <c r="B343" s="43" t="s">
        <v>54</v>
      </c>
      <c r="C343" s="43"/>
      <c r="D343" s="44"/>
      <c r="E343" s="44"/>
      <c r="F343" s="44"/>
      <c r="G343" s="44"/>
      <c r="H343" s="44"/>
      <c r="I343" s="44"/>
      <c r="J343" s="44"/>
      <c r="K343" s="45">
        <f>AVERAGE(K342,K321,K305,K294,K278)</f>
        <v>0.67383173461648038</v>
      </c>
      <c r="L343" s="30" t="str">
        <f t="shared" si="24"/>
        <v>ALTO</v>
      </c>
      <c r="M343" s="45">
        <f>AVERAGE(M342,M321,M305,M294,M278)</f>
        <v>0.82091380234789191</v>
      </c>
      <c r="N343" s="30" t="str">
        <f t="shared" si="25"/>
        <v>MUY ALTO</v>
      </c>
      <c r="O343" s="45">
        <f>AVERAGE(O342,O321,O305,O294,O278)</f>
        <v>0.40444985402684708</v>
      </c>
      <c r="P343" s="30" t="str">
        <f t="shared" si="26"/>
        <v>MEDIO</v>
      </c>
      <c r="Q343" s="46">
        <f t="shared" ref="Q343:U343" si="37">+Q342+Q321+Q305+Q294+Q278</f>
        <v>5624</v>
      </c>
      <c r="R343" s="46">
        <f t="shared" si="37"/>
        <v>5114</v>
      </c>
      <c r="S343" s="46">
        <f t="shared" si="37"/>
        <v>-510</v>
      </c>
      <c r="T343" s="46">
        <f t="shared" si="37"/>
        <v>1278</v>
      </c>
      <c r="U343" s="46">
        <f t="shared" si="37"/>
        <v>4346</v>
      </c>
      <c r="V343" s="31"/>
    </row>
    <row r="344" spans="1:22" ht="31.95" customHeight="1" x14ac:dyDescent="0.3">
      <c r="A344" s="57" t="s">
        <v>55</v>
      </c>
      <c r="B344" s="26" t="s">
        <v>283</v>
      </c>
      <c r="C344" s="26"/>
      <c r="D344" s="58" t="s">
        <v>69</v>
      </c>
      <c r="E344" s="59" t="s">
        <v>284</v>
      </c>
      <c r="F344" s="59">
        <v>42989</v>
      </c>
      <c r="G344" s="59">
        <v>50089</v>
      </c>
      <c r="H344" s="58">
        <v>2000</v>
      </c>
      <c r="I344" s="58" t="s">
        <v>71</v>
      </c>
      <c r="J344" s="60">
        <v>2253</v>
      </c>
      <c r="K344" s="29">
        <v>1.1265000000000001</v>
      </c>
      <c r="L344" s="30" t="s">
        <v>72</v>
      </c>
      <c r="M344" s="29">
        <v>0.72044444444444444</v>
      </c>
      <c r="N344" s="30" t="s">
        <v>77</v>
      </c>
      <c r="O344" s="29">
        <v>0.81158066666666673</v>
      </c>
      <c r="P344" s="30" t="s">
        <v>72</v>
      </c>
      <c r="Q344" s="31">
        <v>3242</v>
      </c>
      <c r="R344" s="31">
        <v>4500</v>
      </c>
      <c r="S344" s="31">
        <v>1258</v>
      </c>
      <c r="T344" s="31">
        <v>822</v>
      </c>
      <c r="U344" s="31">
        <v>2420</v>
      </c>
    </row>
    <row r="345" spans="1:22" ht="31.95" customHeight="1" x14ac:dyDescent="0.3">
      <c r="A345" s="61"/>
      <c r="B345" s="26" t="s">
        <v>283</v>
      </c>
      <c r="C345" s="26"/>
      <c r="D345" s="58" t="s">
        <v>126</v>
      </c>
      <c r="E345" s="59" t="s">
        <v>284</v>
      </c>
      <c r="F345" s="59">
        <v>3697</v>
      </c>
      <c r="G345" s="59">
        <v>7397</v>
      </c>
      <c r="H345" s="58">
        <v>500</v>
      </c>
      <c r="I345" s="58" t="s">
        <v>71</v>
      </c>
      <c r="J345" s="60">
        <v>0</v>
      </c>
      <c r="K345" s="29">
        <v>0</v>
      </c>
      <c r="L345" s="30" t="s">
        <v>80</v>
      </c>
      <c r="M345" s="29">
        <v>0</v>
      </c>
      <c r="N345" s="30" t="s">
        <v>80</v>
      </c>
      <c r="O345" s="29">
        <v>0</v>
      </c>
      <c r="P345" s="30" t="s">
        <v>80</v>
      </c>
      <c r="Q345" s="31">
        <v>0</v>
      </c>
      <c r="R345" s="31">
        <v>1000</v>
      </c>
      <c r="S345" s="31">
        <v>1000</v>
      </c>
      <c r="T345" s="31">
        <v>0</v>
      </c>
      <c r="U345" s="31">
        <v>0</v>
      </c>
    </row>
    <row r="346" spans="1:22" ht="31.95" customHeight="1" x14ac:dyDescent="0.3">
      <c r="A346" s="61"/>
      <c r="B346" s="26" t="s">
        <v>283</v>
      </c>
      <c r="C346" s="26"/>
      <c r="D346" s="58" t="s">
        <v>74</v>
      </c>
      <c r="E346" s="59" t="s">
        <v>284</v>
      </c>
      <c r="F346" s="59">
        <v>2455</v>
      </c>
      <c r="G346" s="59">
        <v>4355</v>
      </c>
      <c r="H346" s="58">
        <v>800</v>
      </c>
      <c r="I346" s="58" t="s">
        <v>71</v>
      </c>
      <c r="J346" s="60">
        <v>0</v>
      </c>
      <c r="K346" s="29">
        <v>0</v>
      </c>
      <c r="L346" s="30" t="s">
        <v>80</v>
      </c>
      <c r="M346" s="29">
        <v>5.0000000000000001E-3</v>
      </c>
      <c r="N346" s="30" t="s">
        <v>80</v>
      </c>
      <c r="O346" s="29">
        <v>0</v>
      </c>
      <c r="P346" s="30" t="s">
        <v>80</v>
      </c>
      <c r="Q346" s="31">
        <v>8</v>
      </c>
      <c r="R346" s="31">
        <v>1600</v>
      </c>
      <c r="S346" s="31">
        <v>1592</v>
      </c>
      <c r="T346" s="31">
        <v>0</v>
      </c>
      <c r="U346" s="31">
        <v>8</v>
      </c>
    </row>
    <row r="347" spans="1:22" ht="31.95" customHeight="1" x14ac:dyDescent="0.3">
      <c r="A347" s="61"/>
      <c r="B347" s="26" t="s">
        <v>283</v>
      </c>
      <c r="C347" s="26"/>
      <c r="D347" s="58" t="s">
        <v>76</v>
      </c>
      <c r="E347" s="59" t="s">
        <v>284</v>
      </c>
      <c r="F347" s="59">
        <v>2778</v>
      </c>
      <c r="G347" s="59">
        <v>4678</v>
      </c>
      <c r="H347" s="58">
        <v>500</v>
      </c>
      <c r="I347" s="58" t="s">
        <v>71</v>
      </c>
      <c r="J347" s="60">
        <v>125</v>
      </c>
      <c r="K347" s="29">
        <v>0.25</v>
      </c>
      <c r="L347" s="30" t="s">
        <v>85</v>
      </c>
      <c r="M347" s="29">
        <v>1.0820000000000001</v>
      </c>
      <c r="N347" s="30" t="s">
        <v>72</v>
      </c>
      <c r="O347" s="29">
        <v>0.27050000000000002</v>
      </c>
      <c r="P347" s="30" t="s">
        <v>85</v>
      </c>
      <c r="Q347" s="31">
        <v>1082</v>
      </c>
      <c r="R347" s="31">
        <v>1000</v>
      </c>
      <c r="S347" s="31">
        <v>-82</v>
      </c>
      <c r="T347" s="31">
        <v>0</v>
      </c>
      <c r="U347" s="31">
        <v>1082</v>
      </c>
    </row>
    <row r="348" spans="1:22" ht="31.95" customHeight="1" x14ac:dyDescent="0.3">
      <c r="A348" s="61"/>
      <c r="B348" s="26" t="s">
        <v>285</v>
      </c>
      <c r="C348" s="26"/>
      <c r="D348" s="58" t="s">
        <v>69</v>
      </c>
      <c r="E348" s="59" t="s">
        <v>286</v>
      </c>
      <c r="F348" s="59">
        <v>78538</v>
      </c>
      <c r="G348" s="59">
        <v>78538</v>
      </c>
      <c r="H348" s="58">
        <v>4200</v>
      </c>
      <c r="I348" s="58" t="s">
        <v>99</v>
      </c>
      <c r="J348" s="60">
        <v>1139</v>
      </c>
      <c r="K348" s="29">
        <v>0.2711904761904762</v>
      </c>
      <c r="L348" s="30" t="s">
        <v>85</v>
      </c>
      <c r="M348" s="29">
        <v>1.1034999999999999</v>
      </c>
      <c r="N348" s="30" t="s">
        <v>72</v>
      </c>
      <c r="O348" s="29">
        <v>0.29925869047619047</v>
      </c>
      <c r="P348" s="30" t="s">
        <v>85</v>
      </c>
      <c r="Q348" s="31">
        <v>2207</v>
      </c>
      <c r="R348" s="31">
        <v>2000</v>
      </c>
      <c r="S348" s="31">
        <v>-207</v>
      </c>
      <c r="T348" s="31">
        <v>484</v>
      </c>
      <c r="U348" s="31">
        <v>1723</v>
      </c>
    </row>
    <row r="349" spans="1:22" ht="31.95" customHeight="1" x14ac:dyDescent="0.3">
      <c r="A349" s="61"/>
      <c r="B349" s="26" t="s">
        <v>285</v>
      </c>
      <c r="C349" s="26"/>
      <c r="D349" s="58" t="s">
        <v>126</v>
      </c>
      <c r="E349" s="59" t="s">
        <v>286</v>
      </c>
      <c r="F349" s="59">
        <v>9015</v>
      </c>
      <c r="G349" s="59">
        <v>9015</v>
      </c>
      <c r="H349" s="58">
        <v>400</v>
      </c>
      <c r="I349" s="58" t="s">
        <v>99</v>
      </c>
      <c r="J349" s="60">
        <v>588</v>
      </c>
      <c r="K349" s="29">
        <v>1.47</v>
      </c>
      <c r="L349" s="30" t="s">
        <v>72</v>
      </c>
      <c r="M349" s="29">
        <v>0.81</v>
      </c>
      <c r="N349" s="30" t="s">
        <v>72</v>
      </c>
      <c r="O349" s="29">
        <v>1.1907000000000001</v>
      </c>
      <c r="P349" s="30" t="s">
        <v>72</v>
      </c>
      <c r="Q349" s="31">
        <v>162</v>
      </c>
      <c r="R349" s="31">
        <v>200</v>
      </c>
      <c r="S349" s="31">
        <v>38</v>
      </c>
      <c r="T349" s="31">
        <v>155</v>
      </c>
      <c r="U349" s="31">
        <v>7</v>
      </c>
    </row>
    <row r="350" spans="1:22" ht="31.95" customHeight="1" x14ac:dyDescent="0.3">
      <c r="A350" s="61"/>
      <c r="B350" s="26" t="s">
        <v>285</v>
      </c>
      <c r="C350" s="26"/>
      <c r="D350" s="58" t="s">
        <v>74</v>
      </c>
      <c r="E350" s="59" t="s">
        <v>286</v>
      </c>
      <c r="F350" s="59">
        <v>5899</v>
      </c>
      <c r="G350" s="59">
        <v>5899</v>
      </c>
      <c r="H350" s="58">
        <v>300</v>
      </c>
      <c r="I350" s="58" t="s">
        <v>99</v>
      </c>
      <c r="J350" s="60">
        <v>607</v>
      </c>
      <c r="K350" s="29">
        <v>2.0233333333333334</v>
      </c>
      <c r="L350" s="30" t="s">
        <v>72</v>
      </c>
      <c r="M350" s="29">
        <v>1.2466666666666666</v>
      </c>
      <c r="N350" s="30" t="s">
        <v>72</v>
      </c>
      <c r="O350" s="29">
        <v>2.5224222222222221</v>
      </c>
      <c r="P350" s="30" t="s">
        <v>72</v>
      </c>
      <c r="Q350" s="31">
        <v>187</v>
      </c>
      <c r="R350" s="31">
        <v>150</v>
      </c>
      <c r="S350" s="31">
        <v>-37</v>
      </c>
      <c r="T350" s="31">
        <v>57</v>
      </c>
      <c r="U350" s="31">
        <v>130</v>
      </c>
    </row>
    <row r="351" spans="1:22" ht="31.95" customHeight="1" x14ac:dyDescent="0.3">
      <c r="A351" s="61"/>
      <c r="B351" s="26" t="s">
        <v>285</v>
      </c>
      <c r="C351" s="26"/>
      <c r="D351" s="58" t="s">
        <v>76</v>
      </c>
      <c r="E351" s="59" t="s">
        <v>286</v>
      </c>
      <c r="F351" s="59">
        <v>11172</v>
      </c>
      <c r="G351" s="59">
        <v>11172</v>
      </c>
      <c r="H351" s="58">
        <v>300</v>
      </c>
      <c r="I351" s="58" t="s">
        <v>99</v>
      </c>
      <c r="J351" s="60">
        <v>650</v>
      </c>
      <c r="K351" s="29">
        <v>2.1666666666666665</v>
      </c>
      <c r="L351" s="30" t="s">
        <v>72</v>
      </c>
      <c r="M351" s="29">
        <v>1.0133333333333334</v>
      </c>
      <c r="N351" s="30" t="s">
        <v>72</v>
      </c>
      <c r="O351" s="29">
        <v>2.1955555555555555</v>
      </c>
      <c r="P351" s="30" t="s">
        <v>72</v>
      </c>
      <c r="Q351" s="31">
        <v>152</v>
      </c>
      <c r="R351" s="31">
        <v>150</v>
      </c>
      <c r="S351" s="31">
        <v>-2</v>
      </c>
      <c r="T351" s="31">
        <v>76</v>
      </c>
      <c r="U351" s="31">
        <v>76</v>
      </c>
    </row>
    <row r="352" spans="1:22" ht="31.95" customHeight="1" x14ac:dyDescent="0.3">
      <c r="A352" s="61"/>
      <c r="B352" s="26" t="s">
        <v>287</v>
      </c>
      <c r="C352" s="26"/>
      <c r="D352" s="58" t="s">
        <v>69</v>
      </c>
      <c r="E352" s="59" t="s">
        <v>288</v>
      </c>
      <c r="F352" s="59">
        <v>78538</v>
      </c>
      <c r="G352" s="59">
        <v>78538</v>
      </c>
      <c r="H352" s="58">
        <v>3823</v>
      </c>
      <c r="I352" s="58" t="s">
        <v>99</v>
      </c>
      <c r="J352" s="60">
        <v>150</v>
      </c>
      <c r="K352" s="29">
        <v>3.923620193565263E-2</v>
      </c>
      <c r="L352" s="30" t="s">
        <v>80</v>
      </c>
      <c r="M352" s="29">
        <v>1.1945606694560669</v>
      </c>
      <c r="N352" s="30" t="s">
        <v>72</v>
      </c>
      <c r="O352" s="29">
        <v>4.6870023651166631E-2</v>
      </c>
      <c r="P352" s="30" t="s">
        <v>80</v>
      </c>
      <c r="Q352" s="31">
        <v>1142</v>
      </c>
      <c r="R352" s="31">
        <v>956</v>
      </c>
      <c r="S352" s="31">
        <v>-186</v>
      </c>
      <c r="T352" s="31">
        <v>350</v>
      </c>
      <c r="U352" s="31">
        <v>792</v>
      </c>
    </row>
    <row r="353" spans="1:21" ht="31.95" customHeight="1" x14ac:dyDescent="0.3">
      <c r="A353" s="61"/>
      <c r="B353" s="26" t="s">
        <v>287</v>
      </c>
      <c r="C353" s="26"/>
      <c r="D353" s="58" t="s">
        <v>126</v>
      </c>
      <c r="E353" s="59" t="s">
        <v>288</v>
      </c>
      <c r="F353" s="59">
        <v>9015</v>
      </c>
      <c r="G353" s="59">
        <v>9015</v>
      </c>
      <c r="H353" s="58">
        <v>400</v>
      </c>
      <c r="I353" s="58" t="s">
        <v>99</v>
      </c>
      <c r="J353" s="60">
        <v>0</v>
      </c>
      <c r="K353" s="29">
        <v>0</v>
      </c>
      <c r="L353" s="30" t="s">
        <v>80</v>
      </c>
      <c r="M353" s="29">
        <v>2.4300000000000002</v>
      </c>
      <c r="N353" s="30" t="s">
        <v>72</v>
      </c>
      <c r="O353" s="29">
        <v>0</v>
      </c>
      <c r="P353" s="30" t="s">
        <v>80</v>
      </c>
      <c r="Q353" s="31">
        <v>243</v>
      </c>
      <c r="R353" s="31">
        <v>100</v>
      </c>
      <c r="S353" s="31">
        <v>-143</v>
      </c>
      <c r="T353" s="31">
        <v>138</v>
      </c>
      <c r="U353" s="31">
        <v>105</v>
      </c>
    </row>
    <row r="354" spans="1:21" ht="31.95" customHeight="1" x14ac:dyDescent="0.3">
      <c r="A354" s="61"/>
      <c r="B354" s="26" t="s">
        <v>287</v>
      </c>
      <c r="C354" s="26"/>
      <c r="D354" s="58" t="s">
        <v>74</v>
      </c>
      <c r="E354" s="59" t="s">
        <v>288</v>
      </c>
      <c r="F354" s="59">
        <v>5899</v>
      </c>
      <c r="G354" s="59">
        <v>5899</v>
      </c>
      <c r="H354" s="58">
        <v>325</v>
      </c>
      <c r="I354" s="58" t="s">
        <v>99</v>
      </c>
      <c r="J354" s="60">
        <v>90</v>
      </c>
      <c r="K354" s="29">
        <v>0.27692307692307694</v>
      </c>
      <c r="L354" s="30" t="s">
        <v>85</v>
      </c>
      <c r="M354" s="29">
        <v>2.2222222222222223</v>
      </c>
      <c r="N354" s="30" t="s">
        <v>72</v>
      </c>
      <c r="O354" s="29">
        <v>0.61538461538461542</v>
      </c>
      <c r="P354" s="30" t="s">
        <v>77</v>
      </c>
      <c r="Q354" s="31">
        <v>180</v>
      </c>
      <c r="R354" s="31">
        <v>81</v>
      </c>
      <c r="S354" s="31">
        <v>-99</v>
      </c>
      <c r="T354" s="31">
        <v>180</v>
      </c>
      <c r="U354" s="31">
        <v>0</v>
      </c>
    </row>
    <row r="355" spans="1:21" ht="31.95" customHeight="1" x14ac:dyDescent="0.3">
      <c r="A355" s="61"/>
      <c r="B355" s="26" t="s">
        <v>287</v>
      </c>
      <c r="C355" s="26"/>
      <c r="D355" s="58" t="s">
        <v>76</v>
      </c>
      <c r="E355" s="59" t="s">
        <v>288</v>
      </c>
      <c r="F355" s="59">
        <v>11172</v>
      </c>
      <c r="G355" s="59">
        <v>11172</v>
      </c>
      <c r="H355" s="58">
        <v>325</v>
      </c>
      <c r="I355" s="58" t="s">
        <v>99</v>
      </c>
      <c r="J355" s="60">
        <v>0</v>
      </c>
      <c r="K355" s="29">
        <v>0</v>
      </c>
      <c r="L355" s="30" t="s">
        <v>80</v>
      </c>
      <c r="M355" s="29">
        <v>2.1481481481481484</v>
      </c>
      <c r="N355" s="30" t="s">
        <v>72</v>
      </c>
      <c r="O355" s="29">
        <v>0</v>
      </c>
      <c r="P355" s="30" t="s">
        <v>80</v>
      </c>
      <c r="Q355" s="31">
        <v>174</v>
      </c>
      <c r="R355" s="31">
        <v>81</v>
      </c>
      <c r="S355" s="31">
        <v>-93</v>
      </c>
      <c r="T355" s="31">
        <v>23</v>
      </c>
      <c r="U355" s="31">
        <v>151</v>
      </c>
    </row>
    <row r="356" spans="1:21" ht="30" customHeight="1" thickBot="1" x14ac:dyDescent="0.35">
      <c r="A356" s="61"/>
      <c r="B356" s="36" t="s">
        <v>56</v>
      </c>
      <c r="C356" s="36"/>
      <c r="D356" s="37"/>
      <c r="E356" s="37"/>
      <c r="F356" s="37"/>
      <c r="G356" s="37"/>
      <c r="H356" s="37"/>
      <c r="I356" s="37"/>
      <c r="J356" s="62"/>
      <c r="K356" s="38">
        <f>AVERAGE(K344:K355)</f>
        <v>0.63532081292076714</v>
      </c>
      <c r="L356" s="30" t="str">
        <f t="shared" si="24"/>
        <v>ALTO</v>
      </c>
      <c r="M356" s="38">
        <f>AVERAGE(M344:M355)</f>
        <v>1.164656290355907</v>
      </c>
      <c r="N356" s="30" t="str">
        <f t="shared" si="25"/>
        <v>MUY ALTO</v>
      </c>
      <c r="O356" s="38">
        <f>AVERAGE(O344:O355)</f>
        <v>0.66268931449636803</v>
      </c>
      <c r="P356" s="30" t="str">
        <f t="shared" si="26"/>
        <v>ALTO</v>
      </c>
      <c r="Q356" s="39">
        <f>SUM(Q344:Q355)</f>
        <v>8779</v>
      </c>
      <c r="R356" s="39">
        <f t="shared" ref="R356:U356" si="38">SUM(R344:R355)</f>
        <v>11818</v>
      </c>
      <c r="S356" s="39">
        <f t="shared" si="38"/>
        <v>3039</v>
      </c>
      <c r="T356" s="39">
        <f t="shared" si="38"/>
        <v>2285</v>
      </c>
      <c r="U356" s="39">
        <f t="shared" si="38"/>
        <v>6494</v>
      </c>
    </row>
    <row r="357" spans="1:21" ht="40.950000000000003" customHeight="1" x14ac:dyDescent="0.3">
      <c r="A357" s="61"/>
      <c r="B357" s="26" t="s">
        <v>289</v>
      </c>
      <c r="C357" s="26"/>
      <c r="D357" s="27" t="s">
        <v>69</v>
      </c>
      <c r="E357" s="33" t="s">
        <v>290</v>
      </c>
      <c r="F357" s="33">
        <v>77</v>
      </c>
      <c r="G357" s="33">
        <v>34</v>
      </c>
      <c r="H357" s="27">
        <v>11</v>
      </c>
      <c r="I357" s="27" t="s">
        <v>71</v>
      </c>
      <c r="J357" s="60">
        <v>17</v>
      </c>
      <c r="K357" s="29">
        <v>1.5454545454545454</v>
      </c>
      <c r="L357" s="30" t="s">
        <v>72</v>
      </c>
      <c r="M357" s="29">
        <v>1.0308333333333333</v>
      </c>
      <c r="N357" s="30" t="s">
        <v>72</v>
      </c>
      <c r="O357" s="29">
        <v>1.5931060606060605</v>
      </c>
      <c r="P357" s="30" t="s">
        <v>72</v>
      </c>
      <c r="Q357" s="31">
        <v>1237</v>
      </c>
      <c r="R357" s="31">
        <v>1200</v>
      </c>
      <c r="S357" s="31">
        <v>-37</v>
      </c>
      <c r="T357" s="31">
        <v>724</v>
      </c>
      <c r="U357" s="31">
        <v>513</v>
      </c>
    </row>
    <row r="358" spans="1:21" ht="45" customHeight="1" x14ac:dyDescent="0.3">
      <c r="A358" s="61"/>
      <c r="B358" s="26" t="s">
        <v>289</v>
      </c>
      <c r="C358" s="26"/>
      <c r="D358" s="27" t="s">
        <v>126</v>
      </c>
      <c r="E358" s="33" t="s">
        <v>290</v>
      </c>
      <c r="F358" s="33">
        <v>4</v>
      </c>
      <c r="G358" s="33">
        <v>4</v>
      </c>
      <c r="H358" s="27">
        <v>2</v>
      </c>
      <c r="I358" s="27" t="s">
        <v>71</v>
      </c>
      <c r="J358" s="60">
        <v>1</v>
      </c>
      <c r="K358" s="29">
        <v>0.5</v>
      </c>
      <c r="L358" s="30" t="s">
        <v>75</v>
      </c>
      <c r="M358" s="29">
        <v>8.3333333333333329E-2</v>
      </c>
      <c r="N358" s="30" t="s">
        <v>80</v>
      </c>
      <c r="O358" s="29">
        <v>4.1666666666666664E-2</v>
      </c>
      <c r="P358" s="30" t="s">
        <v>80</v>
      </c>
      <c r="Q358" s="31">
        <v>25</v>
      </c>
      <c r="R358" s="31">
        <v>300</v>
      </c>
      <c r="S358" s="31">
        <v>275</v>
      </c>
      <c r="T358" s="31">
        <v>25</v>
      </c>
      <c r="U358" s="31">
        <v>0</v>
      </c>
    </row>
    <row r="359" spans="1:21" ht="47.4" customHeight="1" x14ac:dyDescent="0.3">
      <c r="A359" s="61"/>
      <c r="B359" s="26" t="s">
        <v>289</v>
      </c>
      <c r="C359" s="26"/>
      <c r="D359" s="27" t="s">
        <v>74</v>
      </c>
      <c r="E359" s="33" t="s">
        <v>290</v>
      </c>
      <c r="F359" s="33">
        <v>3</v>
      </c>
      <c r="G359" s="33">
        <v>3</v>
      </c>
      <c r="H359" s="27">
        <v>1</v>
      </c>
      <c r="I359" s="27" t="s">
        <v>71</v>
      </c>
      <c r="J359" s="60">
        <v>0</v>
      </c>
      <c r="K359" s="29">
        <v>0</v>
      </c>
      <c r="L359" s="30" t="s">
        <v>80</v>
      </c>
      <c r="M359" s="29">
        <v>0.16666666666666666</v>
      </c>
      <c r="N359" s="30" t="s">
        <v>80</v>
      </c>
      <c r="O359" s="29">
        <v>0</v>
      </c>
      <c r="P359" s="30" t="s">
        <v>80</v>
      </c>
      <c r="Q359" s="31">
        <v>25</v>
      </c>
      <c r="R359" s="31">
        <v>150</v>
      </c>
      <c r="S359" s="31">
        <v>125</v>
      </c>
      <c r="T359" s="31">
        <v>25</v>
      </c>
      <c r="U359" s="31">
        <v>0</v>
      </c>
    </row>
    <row r="360" spans="1:21" ht="44.4" customHeight="1" x14ac:dyDescent="0.3">
      <c r="A360" s="61"/>
      <c r="B360" s="26" t="s">
        <v>289</v>
      </c>
      <c r="C360" s="26"/>
      <c r="D360" s="27" t="s">
        <v>76</v>
      </c>
      <c r="E360" s="33" t="s">
        <v>291</v>
      </c>
      <c r="F360" s="33">
        <v>3</v>
      </c>
      <c r="G360" s="33">
        <v>3</v>
      </c>
      <c r="H360" s="27">
        <v>1</v>
      </c>
      <c r="I360" s="27" t="s">
        <v>71</v>
      </c>
      <c r="J360" s="60">
        <v>0</v>
      </c>
      <c r="K360" s="29">
        <v>0</v>
      </c>
      <c r="L360" s="30" t="s">
        <v>80</v>
      </c>
      <c r="M360" s="29">
        <v>0.16666666666666666</v>
      </c>
      <c r="N360" s="30" t="s">
        <v>80</v>
      </c>
      <c r="O360" s="29">
        <v>0</v>
      </c>
      <c r="P360" s="30" t="s">
        <v>80</v>
      </c>
      <c r="Q360" s="31">
        <v>25</v>
      </c>
      <c r="R360" s="31">
        <v>150</v>
      </c>
      <c r="S360" s="31">
        <v>125</v>
      </c>
      <c r="T360" s="31">
        <v>25</v>
      </c>
      <c r="U360" s="31">
        <v>0</v>
      </c>
    </row>
    <row r="361" spans="1:21" ht="50.4" customHeight="1" x14ac:dyDescent="0.3">
      <c r="A361" s="61"/>
      <c r="B361" s="26" t="s">
        <v>292</v>
      </c>
      <c r="C361" s="26"/>
      <c r="D361" s="27" t="s">
        <v>69</v>
      </c>
      <c r="E361" s="33" t="s">
        <v>293</v>
      </c>
      <c r="F361" s="33">
        <v>77</v>
      </c>
      <c r="G361" s="33">
        <v>45</v>
      </c>
      <c r="H361" s="27">
        <v>15</v>
      </c>
      <c r="I361" s="27" t="s">
        <v>71</v>
      </c>
      <c r="J361" s="60">
        <v>3</v>
      </c>
      <c r="K361" s="29">
        <v>0.2</v>
      </c>
      <c r="L361" s="30" t="s">
        <v>80</v>
      </c>
      <c r="M361" s="29">
        <v>0.1357142857142857</v>
      </c>
      <c r="N361" s="30" t="s">
        <v>80</v>
      </c>
      <c r="O361" s="29">
        <v>2.7142857142857142E-2</v>
      </c>
      <c r="P361" s="30" t="s">
        <v>80</v>
      </c>
      <c r="Q361" s="31">
        <v>19</v>
      </c>
      <c r="R361" s="31">
        <v>140</v>
      </c>
      <c r="S361" s="31">
        <v>121</v>
      </c>
      <c r="T361" s="31">
        <v>15</v>
      </c>
      <c r="U361" s="31">
        <v>4</v>
      </c>
    </row>
    <row r="362" spans="1:21" ht="44.4" customHeight="1" x14ac:dyDescent="0.3">
      <c r="A362" s="61"/>
      <c r="B362" s="26" t="s">
        <v>292</v>
      </c>
      <c r="C362" s="26"/>
      <c r="D362" s="27" t="s">
        <v>126</v>
      </c>
      <c r="E362" s="33" t="s">
        <v>293</v>
      </c>
      <c r="F362" s="33">
        <v>4</v>
      </c>
      <c r="G362" s="33">
        <v>4</v>
      </c>
      <c r="H362" s="27">
        <v>4</v>
      </c>
      <c r="I362" s="27" t="s">
        <v>99</v>
      </c>
      <c r="J362" s="60">
        <v>1</v>
      </c>
      <c r="K362" s="29">
        <v>0.25</v>
      </c>
      <c r="L362" s="30" t="s">
        <v>85</v>
      </c>
      <c r="M362" s="29">
        <v>0.29166666666666669</v>
      </c>
      <c r="N362" s="30" t="s">
        <v>85</v>
      </c>
      <c r="O362" s="29">
        <v>7.2916666666666671E-2</v>
      </c>
      <c r="P362" s="30" t="s">
        <v>80</v>
      </c>
      <c r="Q362" s="31">
        <v>21</v>
      </c>
      <c r="R362" s="31">
        <v>72</v>
      </c>
      <c r="S362" s="31">
        <v>51</v>
      </c>
      <c r="T362" s="31">
        <v>16</v>
      </c>
      <c r="U362" s="31">
        <v>5</v>
      </c>
    </row>
    <row r="363" spans="1:21" ht="55.95" customHeight="1" x14ac:dyDescent="0.3">
      <c r="A363" s="61"/>
      <c r="B363" s="26" t="s">
        <v>292</v>
      </c>
      <c r="C363" s="26"/>
      <c r="D363" s="27" t="s">
        <v>74</v>
      </c>
      <c r="E363" s="33" t="s">
        <v>293</v>
      </c>
      <c r="F363" s="33">
        <v>3</v>
      </c>
      <c r="G363" s="33">
        <v>3</v>
      </c>
      <c r="H363" s="27">
        <v>3</v>
      </c>
      <c r="I363" s="27" t="s">
        <v>99</v>
      </c>
      <c r="J363" s="60">
        <v>0</v>
      </c>
      <c r="K363" s="29">
        <v>0</v>
      </c>
      <c r="L363" s="30" t="s">
        <v>80</v>
      </c>
      <c r="M363" s="29">
        <v>0</v>
      </c>
      <c r="N363" s="30" t="s">
        <v>80</v>
      </c>
      <c r="O363" s="29">
        <v>0</v>
      </c>
      <c r="P363" s="30" t="s">
        <v>80</v>
      </c>
      <c r="Q363" s="31">
        <v>0</v>
      </c>
      <c r="R363" s="31">
        <v>54</v>
      </c>
      <c r="S363" s="31">
        <v>54</v>
      </c>
      <c r="T363" s="31">
        <v>0</v>
      </c>
      <c r="U363" s="31">
        <v>0</v>
      </c>
    </row>
    <row r="364" spans="1:21" ht="42" customHeight="1" x14ac:dyDescent="0.3">
      <c r="A364" s="61"/>
      <c r="B364" s="26" t="s">
        <v>292</v>
      </c>
      <c r="C364" s="26"/>
      <c r="D364" s="27" t="s">
        <v>76</v>
      </c>
      <c r="E364" s="33" t="s">
        <v>293</v>
      </c>
      <c r="F364" s="33">
        <v>3</v>
      </c>
      <c r="G364" s="33">
        <v>3</v>
      </c>
      <c r="H364" s="27">
        <v>3</v>
      </c>
      <c r="I364" s="27" t="s">
        <v>99</v>
      </c>
      <c r="J364" s="60">
        <v>1</v>
      </c>
      <c r="K364" s="29">
        <v>0.33333333333333331</v>
      </c>
      <c r="L364" s="30" t="s">
        <v>85</v>
      </c>
      <c r="M364" s="29">
        <v>0.22222222222222221</v>
      </c>
      <c r="N364" s="30" t="s">
        <v>85</v>
      </c>
      <c r="O364" s="29">
        <v>7.407407407407407E-2</v>
      </c>
      <c r="P364" s="30" t="s">
        <v>80</v>
      </c>
      <c r="Q364" s="31">
        <v>12</v>
      </c>
      <c r="R364" s="31">
        <v>54</v>
      </c>
      <c r="S364" s="31">
        <v>42</v>
      </c>
      <c r="T364" s="31">
        <v>12</v>
      </c>
      <c r="U364" s="31">
        <v>0</v>
      </c>
    </row>
    <row r="365" spans="1:21" ht="46.2" customHeight="1" x14ac:dyDescent="0.3">
      <c r="A365" s="61"/>
      <c r="B365" s="26" t="s">
        <v>294</v>
      </c>
      <c r="C365" s="26"/>
      <c r="D365" s="27" t="s">
        <v>69</v>
      </c>
      <c r="E365" s="33" t="s">
        <v>291</v>
      </c>
      <c r="F365" s="33">
        <v>77</v>
      </c>
      <c r="G365" s="33">
        <v>49</v>
      </c>
      <c r="H365" s="27">
        <v>20</v>
      </c>
      <c r="I365" s="27" t="s">
        <v>71</v>
      </c>
      <c r="J365" s="60">
        <v>4</v>
      </c>
      <c r="K365" s="29">
        <v>0.2</v>
      </c>
      <c r="L365" s="30" t="s">
        <v>80</v>
      </c>
      <c r="M365" s="29">
        <v>0.82499999999999996</v>
      </c>
      <c r="N365" s="30" t="s">
        <v>72</v>
      </c>
      <c r="O365" s="29">
        <v>0.16500000000000001</v>
      </c>
      <c r="P365" s="30" t="s">
        <v>80</v>
      </c>
      <c r="Q365" s="31">
        <v>99</v>
      </c>
      <c r="R365" s="31">
        <v>120</v>
      </c>
      <c r="S365" s="31">
        <v>21</v>
      </c>
      <c r="T365" s="31">
        <v>99</v>
      </c>
      <c r="U365" s="31">
        <v>0</v>
      </c>
    </row>
    <row r="366" spans="1:21" ht="44.4" customHeight="1" x14ac:dyDescent="0.3">
      <c r="A366" s="61"/>
      <c r="B366" s="26" t="s">
        <v>294</v>
      </c>
      <c r="C366" s="26"/>
      <c r="D366" s="27" t="s">
        <v>126</v>
      </c>
      <c r="E366" s="33" t="s">
        <v>291</v>
      </c>
      <c r="F366" s="33">
        <v>4</v>
      </c>
      <c r="G366" s="33">
        <v>4</v>
      </c>
      <c r="H366" s="27">
        <v>4</v>
      </c>
      <c r="I366" s="27" t="s">
        <v>99</v>
      </c>
      <c r="J366" s="60">
        <v>1</v>
      </c>
      <c r="K366" s="29">
        <v>0.25</v>
      </c>
      <c r="L366" s="30" t="s">
        <v>85</v>
      </c>
      <c r="M366" s="29">
        <v>1.6428571428571428</v>
      </c>
      <c r="N366" s="30" t="s">
        <v>72</v>
      </c>
      <c r="O366" s="29">
        <v>0.4107142857142857</v>
      </c>
      <c r="P366" s="30" t="s">
        <v>75</v>
      </c>
      <c r="Q366" s="31">
        <v>23</v>
      </c>
      <c r="R366" s="31">
        <v>14</v>
      </c>
      <c r="S366" s="31">
        <v>-9</v>
      </c>
      <c r="T366" s="31">
        <v>0</v>
      </c>
      <c r="U366" s="31">
        <v>23</v>
      </c>
    </row>
    <row r="367" spans="1:21" ht="50.4" customHeight="1" x14ac:dyDescent="0.3">
      <c r="A367" s="61"/>
      <c r="B367" s="26" t="s">
        <v>294</v>
      </c>
      <c r="C367" s="26"/>
      <c r="D367" s="27" t="s">
        <v>74</v>
      </c>
      <c r="E367" s="33" t="s">
        <v>291</v>
      </c>
      <c r="F367" s="33">
        <v>3</v>
      </c>
      <c r="G367" s="33">
        <v>3</v>
      </c>
      <c r="H367" s="27">
        <v>3</v>
      </c>
      <c r="I367" s="27" t="s">
        <v>99</v>
      </c>
      <c r="J367" s="60">
        <v>1</v>
      </c>
      <c r="K367" s="29">
        <v>0.33333333333333331</v>
      </c>
      <c r="L367" s="30" t="s">
        <v>85</v>
      </c>
      <c r="M367" s="29">
        <v>1.9090909090909092</v>
      </c>
      <c r="N367" s="30" t="s">
        <v>72</v>
      </c>
      <c r="O367" s="29">
        <v>0.63636363636363635</v>
      </c>
      <c r="P367" s="30" t="s">
        <v>77</v>
      </c>
      <c r="Q367" s="31">
        <v>21</v>
      </c>
      <c r="R367" s="31">
        <v>11</v>
      </c>
      <c r="S367" s="31">
        <v>-10</v>
      </c>
      <c r="T367" s="31">
        <v>0</v>
      </c>
      <c r="U367" s="31">
        <v>21</v>
      </c>
    </row>
    <row r="368" spans="1:21" ht="50.4" customHeight="1" x14ac:dyDescent="0.3">
      <c r="A368" s="61"/>
      <c r="B368" s="26" t="s">
        <v>294</v>
      </c>
      <c r="C368" s="26"/>
      <c r="D368" s="27" t="s">
        <v>76</v>
      </c>
      <c r="E368" s="33" t="s">
        <v>291</v>
      </c>
      <c r="F368" s="33">
        <v>3</v>
      </c>
      <c r="G368" s="33">
        <v>3</v>
      </c>
      <c r="H368" s="27">
        <v>3</v>
      </c>
      <c r="I368" s="27" t="s">
        <v>99</v>
      </c>
      <c r="J368" s="60">
        <v>1</v>
      </c>
      <c r="K368" s="29">
        <v>0.33333333333333331</v>
      </c>
      <c r="L368" s="30" t="s">
        <v>85</v>
      </c>
      <c r="M368" s="29">
        <v>2.0909090909090908</v>
      </c>
      <c r="N368" s="30" t="s">
        <v>72</v>
      </c>
      <c r="O368" s="29">
        <v>0.69696969696969691</v>
      </c>
      <c r="P368" s="30" t="s">
        <v>77</v>
      </c>
      <c r="Q368" s="31">
        <v>23</v>
      </c>
      <c r="R368" s="31">
        <v>11</v>
      </c>
      <c r="S368" s="31">
        <v>-12</v>
      </c>
      <c r="T368" s="31">
        <v>0</v>
      </c>
      <c r="U368" s="31">
        <v>23</v>
      </c>
    </row>
    <row r="369" spans="1:21" ht="50.4" customHeight="1" x14ac:dyDescent="0.3">
      <c r="A369" s="61"/>
      <c r="B369" s="26" t="s">
        <v>295</v>
      </c>
      <c r="C369" s="26"/>
      <c r="D369" s="27" t="s">
        <v>69</v>
      </c>
      <c r="E369" s="33" t="s">
        <v>291</v>
      </c>
      <c r="F369" s="33">
        <v>9</v>
      </c>
      <c r="G369" s="33">
        <v>9</v>
      </c>
      <c r="H369" s="27">
        <v>9</v>
      </c>
      <c r="I369" s="27" t="s">
        <v>99</v>
      </c>
      <c r="J369" s="60">
        <v>9</v>
      </c>
      <c r="K369" s="29">
        <v>1</v>
      </c>
      <c r="L369" s="30" t="s">
        <v>72</v>
      </c>
      <c r="M369" s="29">
        <v>22.018518518518519</v>
      </c>
      <c r="N369" s="30" t="s">
        <v>72</v>
      </c>
      <c r="O369" s="29">
        <v>22.018518518518519</v>
      </c>
      <c r="P369" s="30" t="s">
        <v>72</v>
      </c>
      <c r="Q369" s="31">
        <v>1189</v>
      </c>
      <c r="R369" s="31">
        <v>54</v>
      </c>
      <c r="S369" s="31">
        <v>-1135</v>
      </c>
      <c r="T369" s="31">
        <v>1123</v>
      </c>
      <c r="U369" s="31">
        <v>66</v>
      </c>
    </row>
    <row r="370" spans="1:21" ht="50.4" customHeight="1" x14ac:dyDescent="0.3">
      <c r="A370" s="61"/>
      <c r="B370" s="26" t="s">
        <v>296</v>
      </c>
      <c r="C370" s="26"/>
      <c r="D370" s="27" t="s">
        <v>69</v>
      </c>
      <c r="E370" s="33" t="s">
        <v>293</v>
      </c>
      <c r="F370" s="33">
        <v>9</v>
      </c>
      <c r="G370" s="33">
        <v>9</v>
      </c>
      <c r="H370" s="27">
        <v>9</v>
      </c>
      <c r="I370" s="27" t="s">
        <v>99</v>
      </c>
      <c r="J370" s="60">
        <v>8</v>
      </c>
      <c r="K370" s="29">
        <v>0.88888888888888884</v>
      </c>
      <c r="L370" s="30" t="s">
        <v>72</v>
      </c>
      <c r="M370" s="29">
        <v>2.8611111111111112</v>
      </c>
      <c r="N370" s="30" t="s">
        <v>72</v>
      </c>
      <c r="O370" s="29">
        <v>2.5432098765432096</v>
      </c>
      <c r="P370" s="30" t="s">
        <v>72</v>
      </c>
      <c r="Q370" s="31">
        <v>103</v>
      </c>
      <c r="R370" s="31">
        <v>36</v>
      </c>
      <c r="S370" s="31">
        <v>-67</v>
      </c>
      <c r="T370" s="31">
        <v>89</v>
      </c>
      <c r="U370" s="31">
        <v>14</v>
      </c>
    </row>
    <row r="371" spans="1:21" ht="50.4" customHeight="1" x14ac:dyDescent="0.3">
      <c r="A371" s="61"/>
      <c r="B371" s="26" t="s">
        <v>297</v>
      </c>
      <c r="C371" s="26"/>
      <c r="D371" s="27" t="s">
        <v>69</v>
      </c>
      <c r="E371" s="33" t="s">
        <v>291</v>
      </c>
      <c r="F371" s="33">
        <v>9</v>
      </c>
      <c r="G371" s="33">
        <v>9</v>
      </c>
      <c r="H371" s="27">
        <v>9</v>
      </c>
      <c r="I371" s="27" t="s">
        <v>99</v>
      </c>
      <c r="J371" s="60">
        <v>9</v>
      </c>
      <c r="K371" s="29">
        <v>1</v>
      </c>
      <c r="L371" s="30" t="s">
        <v>72</v>
      </c>
      <c r="M371" s="29">
        <v>0.78</v>
      </c>
      <c r="N371" s="30" t="s">
        <v>77</v>
      </c>
      <c r="O371" s="29">
        <v>0.78</v>
      </c>
      <c r="P371" s="30" t="s">
        <v>77</v>
      </c>
      <c r="Q371" s="31">
        <v>312</v>
      </c>
      <c r="R371" s="31">
        <v>400</v>
      </c>
      <c r="S371" s="31">
        <v>88</v>
      </c>
      <c r="T371" s="31">
        <v>237</v>
      </c>
      <c r="U371" s="31">
        <v>75</v>
      </c>
    </row>
    <row r="372" spans="1:21" ht="30" customHeight="1" x14ac:dyDescent="0.3">
      <c r="A372" s="61"/>
      <c r="B372" s="26" t="s">
        <v>298</v>
      </c>
      <c r="C372" s="26"/>
      <c r="D372" s="27" t="s">
        <v>69</v>
      </c>
      <c r="E372" s="33" t="s">
        <v>299</v>
      </c>
      <c r="F372" s="33">
        <v>84</v>
      </c>
      <c r="G372" s="33">
        <v>64</v>
      </c>
      <c r="H372" s="27">
        <v>10</v>
      </c>
      <c r="I372" s="27" t="s">
        <v>71</v>
      </c>
      <c r="J372" s="60">
        <v>0</v>
      </c>
      <c r="K372" s="29">
        <v>0</v>
      </c>
      <c r="L372" s="30" t="s">
        <v>80</v>
      </c>
      <c r="M372" s="29">
        <v>0.25714285714285712</v>
      </c>
      <c r="N372" s="30" t="s">
        <v>85</v>
      </c>
      <c r="O372" s="29">
        <v>0</v>
      </c>
      <c r="P372" s="30" t="s">
        <v>80</v>
      </c>
      <c r="Q372" s="31">
        <v>18</v>
      </c>
      <c r="R372" s="31">
        <v>70</v>
      </c>
      <c r="S372" s="31">
        <v>52</v>
      </c>
      <c r="T372" s="31">
        <v>18</v>
      </c>
      <c r="U372" s="31">
        <v>0</v>
      </c>
    </row>
    <row r="373" spans="1:21" ht="43.2" customHeight="1" x14ac:dyDescent="0.3">
      <c r="A373" s="61"/>
      <c r="B373" s="26" t="s">
        <v>298</v>
      </c>
      <c r="C373" s="26"/>
      <c r="D373" s="27" t="s">
        <v>69</v>
      </c>
      <c r="E373" s="33" t="s">
        <v>300</v>
      </c>
      <c r="F373" s="33">
        <v>0</v>
      </c>
      <c r="G373" s="33">
        <v>0</v>
      </c>
      <c r="H373" s="27">
        <v>2</v>
      </c>
      <c r="I373" s="27" t="s">
        <v>71</v>
      </c>
      <c r="J373" s="60">
        <v>0</v>
      </c>
      <c r="K373" s="29">
        <v>0</v>
      </c>
      <c r="L373" s="30" t="s">
        <v>80</v>
      </c>
      <c r="M373" s="29">
        <v>0</v>
      </c>
      <c r="N373" s="30" t="s">
        <v>80</v>
      </c>
      <c r="O373" s="29">
        <v>0</v>
      </c>
      <c r="P373" s="30" t="s">
        <v>80</v>
      </c>
      <c r="Q373" s="31">
        <v>0</v>
      </c>
      <c r="R373" s="31">
        <v>404</v>
      </c>
      <c r="S373" s="31">
        <v>404</v>
      </c>
      <c r="T373" s="31">
        <v>0</v>
      </c>
      <c r="U373" s="31">
        <v>0</v>
      </c>
    </row>
    <row r="374" spans="1:21" ht="30" customHeight="1" x14ac:dyDescent="0.3">
      <c r="A374" s="61"/>
      <c r="B374" s="26" t="s">
        <v>298</v>
      </c>
      <c r="C374" s="26"/>
      <c r="D374" s="27" t="s">
        <v>126</v>
      </c>
      <c r="E374" s="33" t="s">
        <v>299</v>
      </c>
      <c r="F374" s="33">
        <v>22</v>
      </c>
      <c r="G374" s="33">
        <v>38</v>
      </c>
      <c r="H374" s="27">
        <v>5</v>
      </c>
      <c r="I374" s="27" t="s">
        <v>71</v>
      </c>
      <c r="J374" s="60">
        <v>0</v>
      </c>
      <c r="K374" s="29">
        <v>0</v>
      </c>
      <c r="L374" s="30" t="s">
        <v>80</v>
      </c>
      <c r="M374" s="29">
        <v>1.1142857142857143</v>
      </c>
      <c r="N374" s="30" t="s">
        <v>72</v>
      </c>
      <c r="O374" s="29">
        <v>0</v>
      </c>
      <c r="P374" s="30" t="s">
        <v>80</v>
      </c>
      <c r="Q374" s="31">
        <v>39</v>
      </c>
      <c r="R374" s="31">
        <v>35</v>
      </c>
      <c r="S374" s="31">
        <v>-4</v>
      </c>
      <c r="T374" s="31">
        <v>39</v>
      </c>
      <c r="U374" s="31">
        <v>0</v>
      </c>
    </row>
    <row r="375" spans="1:21" ht="30" customHeight="1" x14ac:dyDescent="0.3">
      <c r="A375" s="61"/>
      <c r="B375" s="26" t="s">
        <v>298</v>
      </c>
      <c r="C375" s="26"/>
      <c r="D375" s="27" t="s">
        <v>74</v>
      </c>
      <c r="E375" s="33" t="s">
        <v>299</v>
      </c>
      <c r="F375" s="33">
        <v>15</v>
      </c>
      <c r="G375" s="33">
        <v>21</v>
      </c>
      <c r="H375" s="27">
        <v>5</v>
      </c>
      <c r="I375" s="27" t="s">
        <v>71</v>
      </c>
      <c r="J375" s="60">
        <v>0</v>
      </c>
      <c r="K375" s="29">
        <v>0</v>
      </c>
      <c r="L375" s="30" t="s">
        <v>80</v>
      </c>
      <c r="M375" s="29">
        <v>1</v>
      </c>
      <c r="N375" s="30" t="s">
        <v>72</v>
      </c>
      <c r="O375" s="29">
        <v>0</v>
      </c>
      <c r="P375" s="30" t="s">
        <v>80</v>
      </c>
      <c r="Q375" s="31">
        <v>35</v>
      </c>
      <c r="R375" s="31">
        <v>35</v>
      </c>
      <c r="S375" s="31">
        <v>0</v>
      </c>
      <c r="T375" s="31">
        <v>35</v>
      </c>
      <c r="U375" s="31">
        <v>0</v>
      </c>
    </row>
    <row r="376" spans="1:21" ht="30" customHeight="1" x14ac:dyDescent="0.3">
      <c r="A376" s="61"/>
      <c r="B376" s="26" t="s">
        <v>298</v>
      </c>
      <c r="C376" s="26"/>
      <c r="D376" s="27" t="s">
        <v>76</v>
      </c>
      <c r="E376" s="33" t="s">
        <v>299</v>
      </c>
      <c r="F376" s="33">
        <v>14</v>
      </c>
      <c r="G376" s="33">
        <v>24</v>
      </c>
      <c r="H376" s="27">
        <v>5</v>
      </c>
      <c r="I376" s="27" t="s">
        <v>71</v>
      </c>
      <c r="J376" s="60">
        <v>0</v>
      </c>
      <c r="K376" s="29">
        <v>0</v>
      </c>
      <c r="L376" s="30" t="s">
        <v>80</v>
      </c>
      <c r="M376" s="29"/>
      <c r="N376" s="30" t="s">
        <v>80</v>
      </c>
      <c r="O376" s="29">
        <v>0</v>
      </c>
      <c r="P376" s="30" t="s">
        <v>80</v>
      </c>
      <c r="Q376" s="31">
        <v>39</v>
      </c>
      <c r="R376" s="31"/>
      <c r="S376" s="31"/>
      <c r="T376" s="31">
        <v>39</v>
      </c>
      <c r="U376" s="31">
        <v>0</v>
      </c>
    </row>
    <row r="377" spans="1:21" ht="30" customHeight="1" x14ac:dyDescent="0.3">
      <c r="A377" s="61"/>
      <c r="B377" s="26" t="s">
        <v>301</v>
      </c>
      <c r="C377" s="26"/>
      <c r="D377" s="27" t="s">
        <v>69</v>
      </c>
      <c r="E377" s="33" t="s">
        <v>302</v>
      </c>
      <c r="F377" s="33">
        <v>84</v>
      </c>
      <c r="G377" s="33">
        <v>128</v>
      </c>
      <c r="H377" s="27">
        <v>84</v>
      </c>
      <c r="I377" s="27" t="s">
        <v>99</v>
      </c>
      <c r="J377" s="60">
        <v>0</v>
      </c>
      <c r="K377" s="29">
        <v>0</v>
      </c>
      <c r="L377" s="30" t="s">
        <v>80</v>
      </c>
      <c r="M377" s="29">
        <v>0</v>
      </c>
      <c r="N377" s="30" t="s">
        <v>80</v>
      </c>
      <c r="O377" s="29">
        <v>0</v>
      </c>
      <c r="P377" s="30" t="s">
        <v>80</v>
      </c>
      <c r="Q377" s="31">
        <v>0</v>
      </c>
      <c r="R377" s="31">
        <v>10</v>
      </c>
      <c r="S377" s="31">
        <v>10</v>
      </c>
      <c r="T377" s="31">
        <v>0</v>
      </c>
      <c r="U377" s="31">
        <v>0</v>
      </c>
    </row>
    <row r="378" spans="1:21" ht="30" customHeight="1" x14ac:dyDescent="0.3">
      <c r="A378" s="61"/>
      <c r="B378" s="26" t="s">
        <v>301</v>
      </c>
      <c r="C378" s="26"/>
      <c r="D378" s="27" t="s">
        <v>126</v>
      </c>
      <c r="E378" s="33" t="s">
        <v>302</v>
      </c>
      <c r="F378" s="33">
        <v>22</v>
      </c>
      <c r="G378" s="33">
        <v>22</v>
      </c>
      <c r="H378" s="27">
        <v>22</v>
      </c>
      <c r="I378" s="27" t="s">
        <v>99</v>
      </c>
      <c r="J378" s="60">
        <v>0</v>
      </c>
      <c r="K378" s="29">
        <v>0</v>
      </c>
      <c r="L378" s="30" t="s">
        <v>80</v>
      </c>
      <c r="M378" s="29">
        <v>0</v>
      </c>
      <c r="N378" s="30" t="s">
        <v>80</v>
      </c>
      <c r="O378" s="29">
        <v>0</v>
      </c>
      <c r="P378" s="30" t="s">
        <v>80</v>
      </c>
      <c r="Q378" s="31">
        <v>0</v>
      </c>
      <c r="R378" s="31">
        <v>5</v>
      </c>
      <c r="S378" s="31">
        <v>5</v>
      </c>
      <c r="T378" s="31">
        <v>0</v>
      </c>
      <c r="U378" s="31">
        <v>0</v>
      </c>
    </row>
    <row r="379" spans="1:21" ht="30" customHeight="1" x14ac:dyDescent="0.3">
      <c r="A379" s="61"/>
      <c r="B379" s="26" t="s">
        <v>301</v>
      </c>
      <c r="C379" s="26"/>
      <c r="D379" s="27" t="s">
        <v>74</v>
      </c>
      <c r="E379" s="33" t="s">
        <v>302</v>
      </c>
      <c r="F379" s="33">
        <v>15</v>
      </c>
      <c r="G379" s="33">
        <v>15</v>
      </c>
      <c r="H379" s="27">
        <v>15</v>
      </c>
      <c r="I379" s="27" t="s">
        <v>99</v>
      </c>
      <c r="J379" s="60">
        <v>0</v>
      </c>
      <c r="K379" s="29">
        <v>0</v>
      </c>
      <c r="L379" s="30" t="s">
        <v>80</v>
      </c>
      <c r="M379" s="29">
        <v>0</v>
      </c>
      <c r="N379" s="30" t="s">
        <v>80</v>
      </c>
      <c r="O379" s="29">
        <v>0</v>
      </c>
      <c r="P379" s="30" t="s">
        <v>80</v>
      </c>
      <c r="Q379" s="31">
        <v>0</v>
      </c>
      <c r="R379" s="31">
        <v>5</v>
      </c>
      <c r="S379" s="31">
        <v>5</v>
      </c>
      <c r="T379" s="31">
        <v>0</v>
      </c>
      <c r="U379" s="31">
        <v>0</v>
      </c>
    </row>
    <row r="380" spans="1:21" ht="30" customHeight="1" x14ac:dyDescent="0.3">
      <c r="A380" s="61"/>
      <c r="B380" s="26" t="s">
        <v>301</v>
      </c>
      <c r="C380" s="26"/>
      <c r="D380" s="27" t="s">
        <v>76</v>
      </c>
      <c r="E380" s="33" t="s">
        <v>302</v>
      </c>
      <c r="F380" s="33">
        <v>14</v>
      </c>
      <c r="G380" s="33">
        <v>14</v>
      </c>
      <c r="H380" s="27">
        <v>14</v>
      </c>
      <c r="I380" s="27" t="s">
        <v>99</v>
      </c>
      <c r="J380" s="60">
        <v>0</v>
      </c>
      <c r="K380" s="29">
        <v>0</v>
      </c>
      <c r="L380" s="30" t="s">
        <v>80</v>
      </c>
      <c r="M380" s="29">
        <v>0</v>
      </c>
      <c r="N380" s="30" t="s">
        <v>80</v>
      </c>
      <c r="O380" s="29">
        <v>0</v>
      </c>
      <c r="P380" s="30" t="s">
        <v>80</v>
      </c>
      <c r="Q380" s="31">
        <v>0</v>
      </c>
      <c r="R380" s="31">
        <v>5</v>
      </c>
      <c r="S380" s="31">
        <v>5</v>
      </c>
      <c r="T380" s="31">
        <v>0</v>
      </c>
      <c r="U380" s="31">
        <v>0</v>
      </c>
    </row>
    <row r="381" spans="1:21" ht="30" customHeight="1" x14ac:dyDescent="0.3">
      <c r="A381" s="61"/>
      <c r="B381" s="26" t="s">
        <v>303</v>
      </c>
      <c r="C381" s="26"/>
      <c r="D381" s="27" t="s">
        <v>69</v>
      </c>
      <c r="E381" s="33" t="s">
        <v>304</v>
      </c>
      <c r="F381" s="33">
        <v>184</v>
      </c>
      <c r="G381" s="33">
        <v>73</v>
      </c>
      <c r="H381" s="27">
        <v>20</v>
      </c>
      <c r="I381" s="27" t="s">
        <v>71</v>
      </c>
      <c r="J381" s="60">
        <v>11</v>
      </c>
      <c r="K381" s="29">
        <v>0.55000000000000004</v>
      </c>
      <c r="L381" s="30" t="s">
        <v>75</v>
      </c>
      <c r="M381" s="29">
        <v>0.99750000000000005</v>
      </c>
      <c r="N381" s="30" t="s">
        <v>72</v>
      </c>
      <c r="O381" s="29">
        <v>0.54862500000000003</v>
      </c>
      <c r="P381" s="30" t="s">
        <v>75</v>
      </c>
      <c r="Q381" s="31">
        <v>399</v>
      </c>
      <c r="R381" s="31">
        <v>400</v>
      </c>
      <c r="S381" s="31">
        <v>1</v>
      </c>
      <c r="T381" s="31">
        <v>390</v>
      </c>
      <c r="U381" s="31">
        <v>9</v>
      </c>
    </row>
    <row r="382" spans="1:21" ht="30" customHeight="1" x14ac:dyDescent="0.3">
      <c r="A382" s="61"/>
      <c r="B382" s="26" t="s">
        <v>303</v>
      </c>
      <c r="C382" s="26"/>
      <c r="D382" s="27" t="s">
        <v>126</v>
      </c>
      <c r="E382" s="33" t="s">
        <v>304</v>
      </c>
      <c r="F382" s="33">
        <v>4</v>
      </c>
      <c r="G382" s="33">
        <v>6</v>
      </c>
      <c r="H382" s="27">
        <v>2</v>
      </c>
      <c r="I382" s="27" t="s">
        <v>71</v>
      </c>
      <c r="J382" s="60">
        <v>0</v>
      </c>
      <c r="K382" s="29">
        <v>0</v>
      </c>
      <c r="L382" s="30" t="s">
        <v>80</v>
      </c>
      <c r="M382" s="29">
        <v>0</v>
      </c>
      <c r="N382" s="30" t="s">
        <v>80</v>
      </c>
      <c r="O382" s="29">
        <v>0</v>
      </c>
      <c r="P382" s="30" t="s">
        <v>80</v>
      </c>
      <c r="Q382" s="31">
        <v>0</v>
      </c>
      <c r="R382" s="31">
        <v>5</v>
      </c>
      <c r="S382" s="31">
        <v>5</v>
      </c>
      <c r="T382" s="31">
        <v>0</v>
      </c>
      <c r="U382" s="31">
        <v>0</v>
      </c>
    </row>
    <row r="383" spans="1:21" ht="30" customHeight="1" x14ac:dyDescent="0.3">
      <c r="A383" s="61"/>
      <c r="B383" s="26" t="s">
        <v>303</v>
      </c>
      <c r="C383" s="26"/>
      <c r="D383" s="27" t="s">
        <v>74</v>
      </c>
      <c r="E383" s="33" t="s">
        <v>304</v>
      </c>
      <c r="F383" s="33">
        <v>7</v>
      </c>
      <c r="G383" s="33">
        <v>9</v>
      </c>
      <c r="H383" s="27">
        <v>2</v>
      </c>
      <c r="I383" s="27" t="s">
        <v>71</v>
      </c>
      <c r="J383" s="60">
        <v>0</v>
      </c>
      <c r="K383" s="29">
        <v>0</v>
      </c>
      <c r="L383" s="30" t="s">
        <v>80</v>
      </c>
      <c r="M383" s="29">
        <v>0</v>
      </c>
      <c r="N383" s="30" t="s">
        <v>80</v>
      </c>
      <c r="O383" s="29">
        <v>0</v>
      </c>
      <c r="P383" s="30" t="s">
        <v>80</v>
      </c>
      <c r="Q383" s="31">
        <v>0</v>
      </c>
      <c r="R383" s="31">
        <v>5</v>
      </c>
      <c r="S383" s="31">
        <v>5</v>
      </c>
      <c r="T383" s="31">
        <v>0</v>
      </c>
      <c r="U383" s="31">
        <v>0</v>
      </c>
    </row>
    <row r="384" spans="1:21" ht="30" customHeight="1" x14ac:dyDescent="0.3">
      <c r="A384" s="61"/>
      <c r="B384" s="26" t="s">
        <v>303</v>
      </c>
      <c r="C384" s="26"/>
      <c r="D384" s="27" t="s">
        <v>76</v>
      </c>
      <c r="E384" s="33" t="s">
        <v>304</v>
      </c>
      <c r="F384" s="33">
        <v>4</v>
      </c>
      <c r="G384" s="33">
        <v>8</v>
      </c>
      <c r="H384" s="27">
        <v>4</v>
      </c>
      <c r="I384" s="27" t="s">
        <v>71</v>
      </c>
      <c r="J384" s="60">
        <v>0</v>
      </c>
      <c r="K384" s="29">
        <v>0</v>
      </c>
      <c r="L384" s="30" t="s">
        <v>80</v>
      </c>
      <c r="M384" s="29">
        <v>0</v>
      </c>
      <c r="N384" s="30" t="s">
        <v>80</v>
      </c>
      <c r="O384" s="29">
        <v>0</v>
      </c>
      <c r="P384" s="30" t="s">
        <v>80</v>
      </c>
      <c r="Q384" s="31">
        <v>0</v>
      </c>
      <c r="R384" s="31">
        <v>20</v>
      </c>
      <c r="S384" s="31">
        <v>20</v>
      </c>
      <c r="T384" s="31">
        <v>0</v>
      </c>
      <c r="U384" s="31">
        <v>0</v>
      </c>
    </row>
    <row r="385" spans="1:21" ht="30" customHeight="1" x14ac:dyDescent="0.3">
      <c r="A385" s="61"/>
      <c r="B385" s="26" t="s">
        <v>305</v>
      </c>
      <c r="C385" s="26"/>
      <c r="D385" s="27" t="s">
        <v>69</v>
      </c>
      <c r="E385" s="33" t="s">
        <v>306</v>
      </c>
      <c r="F385" s="33">
        <v>184</v>
      </c>
      <c r="G385" s="33">
        <v>62</v>
      </c>
      <c r="H385" s="27">
        <v>26</v>
      </c>
      <c r="I385" s="27" t="s">
        <v>71</v>
      </c>
      <c r="J385" s="60">
        <v>2</v>
      </c>
      <c r="K385" s="29">
        <v>7.6923076923076927E-2</v>
      </c>
      <c r="L385" s="30" t="s">
        <v>80</v>
      </c>
      <c r="M385" s="29">
        <v>0.86</v>
      </c>
      <c r="N385" s="30" t="s">
        <v>72</v>
      </c>
      <c r="O385" s="29">
        <v>6.615384615384616E-2</v>
      </c>
      <c r="P385" s="30" t="s">
        <v>80</v>
      </c>
      <c r="Q385" s="31">
        <v>43</v>
      </c>
      <c r="R385" s="31">
        <v>50</v>
      </c>
      <c r="S385" s="31">
        <v>7</v>
      </c>
      <c r="T385" s="31">
        <v>41</v>
      </c>
      <c r="U385" s="31">
        <v>2</v>
      </c>
    </row>
    <row r="386" spans="1:21" ht="42" customHeight="1" x14ac:dyDescent="0.3">
      <c r="A386" s="61"/>
      <c r="B386" s="26" t="s">
        <v>305</v>
      </c>
      <c r="C386" s="26"/>
      <c r="D386" s="27" t="s">
        <v>126</v>
      </c>
      <c r="E386" s="33" t="s">
        <v>306</v>
      </c>
      <c r="F386" s="33">
        <v>4</v>
      </c>
      <c r="G386" s="33">
        <v>4</v>
      </c>
      <c r="H386" s="27">
        <v>4</v>
      </c>
      <c r="I386" s="27" t="s">
        <v>99</v>
      </c>
      <c r="J386" s="60">
        <v>0</v>
      </c>
      <c r="K386" s="29">
        <v>0</v>
      </c>
      <c r="L386" s="30" t="s">
        <v>80</v>
      </c>
      <c r="M386" s="29">
        <v>0</v>
      </c>
      <c r="N386" s="30" t="s">
        <v>80</v>
      </c>
      <c r="O386" s="29">
        <v>0</v>
      </c>
      <c r="P386" s="30" t="s">
        <v>80</v>
      </c>
      <c r="Q386" s="31">
        <v>0</v>
      </c>
      <c r="R386" s="31">
        <v>5</v>
      </c>
      <c r="S386" s="31">
        <v>5</v>
      </c>
      <c r="T386" s="31">
        <v>0</v>
      </c>
      <c r="U386" s="31">
        <v>0</v>
      </c>
    </row>
    <row r="387" spans="1:21" ht="42" customHeight="1" x14ac:dyDescent="0.3">
      <c r="A387" s="61"/>
      <c r="B387" s="26" t="s">
        <v>305</v>
      </c>
      <c r="C387" s="26"/>
      <c r="D387" s="27" t="s">
        <v>74</v>
      </c>
      <c r="E387" s="33" t="s">
        <v>306</v>
      </c>
      <c r="F387" s="33">
        <v>7</v>
      </c>
      <c r="G387" s="33">
        <v>7</v>
      </c>
      <c r="H387" s="27">
        <v>7</v>
      </c>
      <c r="I387" s="27" t="s">
        <v>99</v>
      </c>
      <c r="J387" s="60">
        <v>0</v>
      </c>
      <c r="K387" s="29">
        <v>0</v>
      </c>
      <c r="L387" s="30" t="s">
        <v>80</v>
      </c>
      <c r="M387" s="29">
        <v>0</v>
      </c>
      <c r="N387" s="30" t="s">
        <v>80</v>
      </c>
      <c r="O387" s="29">
        <v>0</v>
      </c>
      <c r="P387" s="30" t="s">
        <v>80</v>
      </c>
      <c r="Q387" s="31">
        <v>0</v>
      </c>
      <c r="R387" s="31">
        <v>5</v>
      </c>
      <c r="S387" s="31">
        <v>5</v>
      </c>
      <c r="T387" s="31">
        <v>0</v>
      </c>
      <c r="U387" s="31">
        <v>0</v>
      </c>
    </row>
    <row r="388" spans="1:21" ht="42" customHeight="1" x14ac:dyDescent="0.3">
      <c r="A388" s="61"/>
      <c r="B388" s="26" t="s">
        <v>305</v>
      </c>
      <c r="C388" s="26"/>
      <c r="D388" s="27" t="s">
        <v>76</v>
      </c>
      <c r="E388" s="33" t="s">
        <v>306</v>
      </c>
      <c r="F388" s="33">
        <v>4</v>
      </c>
      <c r="G388" s="33">
        <v>4</v>
      </c>
      <c r="H388" s="27">
        <v>4</v>
      </c>
      <c r="I388" s="27" t="s">
        <v>99</v>
      </c>
      <c r="J388" s="60">
        <v>0</v>
      </c>
      <c r="K388" s="29">
        <v>0</v>
      </c>
      <c r="L388" s="30" t="s">
        <v>80</v>
      </c>
      <c r="M388" s="29">
        <v>0</v>
      </c>
      <c r="N388" s="30" t="s">
        <v>80</v>
      </c>
      <c r="O388" s="29">
        <v>0</v>
      </c>
      <c r="P388" s="30" t="s">
        <v>80</v>
      </c>
      <c r="Q388" s="31">
        <v>0</v>
      </c>
      <c r="R388" s="31">
        <v>5</v>
      </c>
      <c r="S388" s="31">
        <v>5</v>
      </c>
      <c r="T388" s="31">
        <v>0</v>
      </c>
      <c r="U388" s="31">
        <v>0</v>
      </c>
    </row>
    <row r="389" spans="1:21" ht="30" customHeight="1" x14ac:dyDescent="0.3">
      <c r="A389" s="61"/>
      <c r="B389" s="26" t="s">
        <v>307</v>
      </c>
      <c r="C389" s="26"/>
      <c r="D389" s="27" t="s">
        <v>69</v>
      </c>
      <c r="E389" s="33" t="s">
        <v>308</v>
      </c>
      <c r="F389" s="33">
        <v>28110</v>
      </c>
      <c r="G389" s="33">
        <v>34110</v>
      </c>
      <c r="H389" s="27">
        <v>2000</v>
      </c>
      <c r="I389" s="27" t="s">
        <v>99</v>
      </c>
      <c r="J389" s="60">
        <v>2000</v>
      </c>
      <c r="K389" s="29">
        <v>1</v>
      </c>
      <c r="L389" s="30" t="s">
        <v>72</v>
      </c>
      <c r="M389" s="29">
        <v>0.82520325203252032</v>
      </c>
      <c r="N389" s="30" t="s">
        <v>72</v>
      </c>
      <c r="O389" s="29">
        <v>0.82520325203252032</v>
      </c>
      <c r="P389" s="30" t="s">
        <v>72</v>
      </c>
      <c r="Q389" s="31">
        <v>203</v>
      </c>
      <c r="R389" s="31">
        <v>246</v>
      </c>
      <c r="S389" s="31">
        <v>43</v>
      </c>
      <c r="T389" s="31">
        <v>165</v>
      </c>
      <c r="U389" s="31">
        <v>38</v>
      </c>
    </row>
    <row r="390" spans="1:21" ht="30" customHeight="1" x14ac:dyDescent="0.3">
      <c r="A390" s="61"/>
      <c r="B390" s="26" t="s">
        <v>307</v>
      </c>
      <c r="C390" s="26"/>
      <c r="D390" s="27" t="s">
        <v>126</v>
      </c>
      <c r="E390" s="33" t="s">
        <v>308</v>
      </c>
      <c r="F390" s="33">
        <v>1900</v>
      </c>
      <c r="G390" s="33">
        <v>2446</v>
      </c>
      <c r="H390" s="27">
        <v>182</v>
      </c>
      <c r="I390" s="27" t="s">
        <v>71</v>
      </c>
      <c r="J390" s="60">
        <v>97</v>
      </c>
      <c r="K390" s="29">
        <v>0.53296703296703296</v>
      </c>
      <c r="L390" s="30" t="s">
        <v>75</v>
      </c>
      <c r="M390" s="29">
        <v>0.87878787878787878</v>
      </c>
      <c r="N390" s="30" t="s">
        <v>72</v>
      </c>
      <c r="O390" s="29">
        <v>0.46836496836496838</v>
      </c>
      <c r="P390" s="30" t="s">
        <v>75</v>
      </c>
      <c r="Q390" s="31">
        <v>29</v>
      </c>
      <c r="R390" s="31">
        <v>33</v>
      </c>
      <c r="S390" s="31">
        <v>4</v>
      </c>
      <c r="T390" s="31">
        <v>29</v>
      </c>
      <c r="U390" s="31">
        <v>0</v>
      </c>
    </row>
    <row r="391" spans="1:21" ht="30" customHeight="1" x14ac:dyDescent="0.3">
      <c r="A391" s="61"/>
      <c r="B391" s="26" t="s">
        <v>307</v>
      </c>
      <c r="C391" s="26"/>
      <c r="D391" s="27" t="s">
        <v>74</v>
      </c>
      <c r="E391" s="33" t="s">
        <v>308</v>
      </c>
      <c r="F391" s="33">
        <v>1627</v>
      </c>
      <c r="G391" s="33">
        <v>2173</v>
      </c>
      <c r="H391" s="27">
        <v>182</v>
      </c>
      <c r="I391" s="27" t="s">
        <v>71</v>
      </c>
      <c r="J391" s="60">
        <v>95</v>
      </c>
      <c r="K391" s="29">
        <v>0.52197802197802201</v>
      </c>
      <c r="L391" s="30" t="s">
        <v>75</v>
      </c>
      <c r="M391" s="29">
        <v>0.87878787878787878</v>
      </c>
      <c r="N391" s="30" t="s">
        <v>72</v>
      </c>
      <c r="O391" s="29">
        <v>0.45870795870795872</v>
      </c>
      <c r="P391" s="30" t="s">
        <v>75</v>
      </c>
      <c r="Q391" s="31">
        <v>29</v>
      </c>
      <c r="R391" s="31">
        <v>33</v>
      </c>
      <c r="S391" s="31">
        <v>4</v>
      </c>
      <c r="T391" s="31">
        <v>29</v>
      </c>
      <c r="U391" s="31">
        <v>0</v>
      </c>
    </row>
    <row r="392" spans="1:21" ht="30" customHeight="1" x14ac:dyDescent="0.3">
      <c r="A392" s="61"/>
      <c r="B392" s="26" t="s">
        <v>307</v>
      </c>
      <c r="C392" s="26"/>
      <c r="D392" s="27" t="s">
        <v>76</v>
      </c>
      <c r="E392" s="33" t="s">
        <v>308</v>
      </c>
      <c r="F392" s="33">
        <v>2127</v>
      </c>
      <c r="G392" s="33">
        <v>2673</v>
      </c>
      <c r="H392" s="27">
        <v>182</v>
      </c>
      <c r="I392" s="27" t="s">
        <v>71</v>
      </c>
      <c r="J392" s="60">
        <v>95</v>
      </c>
      <c r="K392" s="29">
        <v>0.52197802197802201</v>
      </c>
      <c r="L392" s="30" t="s">
        <v>75</v>
      </c>
      <c r="M392" s="29">
        <v>0.87878787878787878</v>
      </c>
      <c r="N392" s="30" t="s">
        <v>72</v>
      </c>
      <c r="O392" s="29">
        <v>0.45870795870795872</v>
      </c>
      <c r="P392" s="30" t="s">
        <v>75</v>
      </c>
      <c r="Q392" s="31">
        <v>29</v>
      </c>
      <c r="R392" s="31">
        <v>33</v>
      </c>
      <c r="S392" s="31">
        <v>4</v>
      </c>
      <c r="T392" s="31">
        <v>29</v>
      </c>
      <c r="U392" s="31">
        <v>0</v>
      </c>
    </row>
    <row r="393" spans="1:21" ht="30" customHeight="1" x14ac:dyDescent="0.3">
      <c r="A393" s="61"/>
      <c r="B393" s="26" t="s">
        <v>309</v>
      </c>
      <c r="C393" s="26"/>
      <c r="D393" s="27" t="s">
        <v>82</v>
      </c>
      <c r="E393" s="33" t="s">
        <v>310</v>
      </c>
      <c r="F393" s="33">
        <v>11</v>
      </c>
      <c r="G393" s="33">
        <v>19</v>
      </c>
      <c r="H393" s="27">
        <v>16</v>
      </c>
      <c r="I393" s="27" t="s">
        <v>99</v>
      </c>
      <c r="J393" s="60">
        <v>8</v>
      </c>
      <c r="K393" s="29">
        <v>0.5</v>
      </c>
      <c r="L393" s="30" t="s">
        <v>75</v>
      </c>
      <c r="M393" s="29">
        <v>1.1412500000000001</v>
      </c>
      <c r="N393" s="30" t="s">
        <v>72</v>
      </c>
      <c r="O393" s="29">
        <v>0.57062500000000005</v>
      </c>
      <c r="P393" s="30" t="s">
        <v>75</v>
      </c>
      <c r="Q393" s="31">
        <v>913</v>
      </c>
      <c r="R393" s="31">
        <v>800</v>
      </c>
      <c r="S393" s="31">
        <v>-113</v>
      </c>
      <c r="T393" s="31">
        <v>887</v>
      </c>
      <c r="U393" s="31">
        <v>26</v>
      </c>
    </row>
    <row r="394" spans="1:21" ht="30" customHeight="1" x14ac:dyDescent="0.3">
      <c r="A394" s="61"/>
      <c r="B394" s="26" t="s">
        <v>311</v>
      </c>
      <c r="C394" s="26"/>
      <c r="D394" s="27" t="s">
        <v>69</v>
      </c>
      <c r="E394" s="33" t="s">
        <v>312</v>
      </c>
      <c r="F394" s="33">
        <v>2</v>
      </c>
      <c r="G394" s="33">
        <v>2</v>
      </c>
      <c r="H394" s="27">
        <v>2</v>
      </c>
      <c r="I394" s="27" t="s">
        <v>99</v>
      </c>
      <c r="J394" s="60">
        <v>0</v>
      </c>
      <c r="K394" s="29">
        <v>0</v>
      </c>
      <c r="L394" s="30" t="s">
        <v>80</v>
      </c>
      <c r="M394" s="29">
        <v>0</v>
      </c>
      <c r="N394" s="30" t="s">
        <v>80</v>
      </c>
      <c r="O394" s="29">
        <v>0</v>
      </c>
      <c r="P394" s="30" t="s">
        <v>80</v>
      </c>
      <c r="Q394" s="31">
        <v>0</v>
      </c>
      <c r="R394" s="31">
        <v>10</v>
      </c>
      <c r="S394" s="31">
        <v>10</v>
      </c>
      <c r="T394" s="31">
        <v>0</v>
      </c>
      <c r="U394" s="31">
        <v>0</v>
      </c>
    </row>
    <row r="395" spans="1:21" ht="30" customHeight="1" x14ac:dyDescent="0.3">
      <c r="A395" s="61"/>
      <c r="B395" s="26" t="s">
        <v>311</v>
      </c>
      <c r="C395" s="26"/>
      <c r="D395" s="27" t="s">
        <v>126</v>
      </c>
      <c r="E395" s="33" t="s">
        <v>312</v>
      </c>
      <c r="F395" s="33">
        <v>1</v>
      </c>
      <c r="G395" s="33">
        <v>1</v>
      </c>
      <c r="H395" s="27">
        <v>1</v>
      </c>
      <c r="I395" s="27" t="s">
        <v>99</v>
      </c>
      <c r="J395" s="60">
        <v>0</v>
      </c>
      <c r="K395" s="29">
        <v>0</v>
      </c>
      <c r="L395" s="30" t="s">
        <v>80</v>
      </c>
      <c r="M395" s="29">
        <v>0</v>
      </c>
      <c r="N395" s="30" t="s">
        <v>80</v>
      </c>
      <c r="O395" s="29">
        <v>0</v>
      </c>
      <c r="P395" s="30" t="s">
        <v>80</v>
      </c>
      <c r="Q395" s="31">
        <v>0</v>
      </c>
      <c r="R395" s="31">
        <v>5</v>
      </c>
      <c r="S395" s="31">
        <v>5</v>
      </c>
      <c r="T395" s="31">
        <v>0</v>
      </c>
      <c r="U395" s="31">
        <v>0</v>
      </c>
    </row>
    <row r="396" spans="1:21" ht="30" customHeight="1" x14ac:dyDescent="0.3">
      <c r="A396" s="61"/>
      <c r="B396" s="26" t="s">
        <v>311</v>
      </c>
      <c r="C396" s="26"/>
      <c r="D396" s="27" t="s">
        <v>74</v>
      </c>
      <c r="E396" s="33" t="s">
        <v>312</v>
      </c>
      <c r="F396" s="33">
        <v>1</v>
      </c>
      <c r="G396" s="33">
        <v>1</v>
      </c>
      <c r="H396" s="27">
        <v>1</v>
      </c>
      <c r="I396" s="27" t="s">
        <v>99</v>
      </c>
      <c r="J396" s="60">
        <v>0</v>
      </c>
      <c r="K396" s="29">
        <v>0</v>
      </c>
      <c r="L396" s="30" t="s">
        <v>80</v>
      </c>
      <c r="M396" s="29">
        <v>0</v>
      </c>
      <c r="N396" s="30" t="s">
        <v>80</v>
      </c>
      <c r="O396" s="29">
        <v>0</v>
      </c>
      <c r="P396" s="30" t="s">
        <v>80</v>
      </c>
      <c r="Q396" s="31">
        <v>0</v>
      </c>
      <c r="R396" s="31">
        <v>5</v>
      </c>
      <c r="S396" s="31">
        <v>5</v>
      </c>
      <c r="T396" s="31">
        <v>0</v>
      </c>
      <c r="U396" s="31">
        <v>0</v>
      </c>
    </row>
    <row r="397" spans="1:21" ht="30" customHeight="1" x14ac:dyDescent="0.3">
      <c r="A397" s="61"/>
      <c r="B397" s="26" t="s">
        <v>311</v>
      </c>
      <c r="C397" s="26"/>
      <c r="D397" s="27" t="s">
        <v>76</v>
      </c>
      <c r="E397" s="33" t="s">
        <v>312</v>
      </c>
      <c r="F397" s="33">
        <v>1</v>
      </c>
      <c r="G397" s="33">
        <v>1</v>
      </c>
      <c r="H397" s="27">
        <v>1</v>
      </c>
      <c r="I397" s="27" t="s">
        <v>99</v>
      </c>
      <c r="J397" s="60">
        <v>0</v>
      </c>
      <c r="K397" s="29">
        <v>0</v>
      </c>
      <c r="L397" s="30" t="s">
        <v>80</v>
      </c>
      <c r="M397" s="29">
        <v>0</v>
      </c>
      <c r="N397" s="30" t="s">
        <v>80</v>
      </c>
      <c r="O397" s="29">
        <v>0</v>
      </c>
      <c r="P397" s="30" t="s">
        <v>80</v>
      </c>
      <c r="Q397" s="31">
        <v>0</v>
      </c>
      <c r="R397" s="31">
        <v>5</v>
      </c>
      <c r="S397" s="31">
        <v>5</v>
      </c>
      <c r="T397" s="31">
        <v>0</v>
      </c>
      <c r="U397" s="31">
        <v>0</v>
      </c>
    </row>
    <row r="398" spans="1:21" ht="30" customHeight="1" x14ac:dyDescent="0.3">
      <c r="A398" s="61"/>
      <c r="B398" s="26" t="s">
        <v>313</v>
      </c>
      <c r="C398" s="26"/>
      <c r="D398" s="27" t="s">
        <v>69</v>
      </c>
      <c r="E398" s="33" t="s">
        <v>314</v>
      </c>
      <c r="F398" s="33">
        <v>0</v>
      </c>
      <c r="G398" s="33">
        <v>2</v>
      </c>
      <c r="H398" s="27">
        <v>2</v>
      </c>
      <c r="I398" s="27" t="s">
        <v>71</v>
      </c>
      <c r="J398" s="60">
        <v>0</v>
      </c>
      <c r="K398" s="29">
        <v>0</v>
      </c>
      <c r="L398" s="30" t="s">
        <v>80</v>
      </c>
      <c r="M398" s="29">
        <v>6.222222222222222E-2</v>
      </c>
      <c r="N398" s="30" t="s">
        <v>80</v>
      </c>
      <c r="O398" s="29">
        <v>0</v>
      </c>
      <c r="P398" s="30" t="s">
        <v>80</v>
      </c>
      <c r="Q398" s="31">
        <v>56</v>
      </c>
      <c r="R398" s="31">
        <v>900</v>
      </c>
      <c r="S398" s="31"/>
      <c r="T398" s="31">
        <v>0</v>
      </c>
      <c r="U398" s="31">
        <v>56</v>
      </c>
    </row>
    <row r="399" spans="1:21" ht="30" customHeight="1" x14ac:dyDescent="0.3">
      <c r="A399" s="61"/>
      <c r="B399" s="26" t="s">
        <v>313</v>
      </c>
      <c r="C399" s="26"/>
      <c r="D399" s="27" t="s">
        <v>69</v>
      </c>
      <c r="E399" s="33" t="s">
        <v>315</v>
      </c>
      <c r="F399" s="33">
        <v>0</v>
      </c>
      <c r="G399" s="33">
        <v>50</v>
      </c>
      <c r="H399" s="27">
        <v>50</v>
      </c>
      <c r="I399" s="27" t="s">
        <v>71</v>
      </c>
      <c r="J399" s="60">
        <v>50</v>
      </c>
      <c r="K399" s="29">
        <v>1</v>
      </c>
      <c r="L399" s="30" t="s">
        <v>72</v>
      </c>
      <c r="M399" s="29">
        <v>0</v>
      </c>
      <c r="N399" s="30" t="s">
        <v>80</v>
      </c>
      <c r="O399" s="29">
        <v>0</v>
      </c>
      <c r="P399" s="30" t="s">
        <v>80</v>
      </c>
      <c r="Q399" s="31">
        <v>0</v>
      </c>
      <c r="R399" s="31">
        <v>60</v>
      </c>
      <c r="S399" s="31"/>
      <c r="T399" s="31">
        <v>0</v>
      </c>
      <c r="U399" s="31">
        <v>0</v>
      </c>
    </row>
    <row r="400" spans="1:21" ht="30" customHeight="1" thickBot="1" x14ac:dyDescent="0.35">
      <c r="A400" s="61"/>
      <c r="B400" s="36" t="s">
        <v>57</v>
      </c>
      <c r="C400" s="36"/>
      <c r="D400" s="37"/>
      <c r="E400" s="37"/>
      <c r="F400" s="37"/>
      <c r="G400" s="37"/>
      <c r="H400" s="37"/>
      <c r="I400" s="37"/>
      <c r="J400" s="62"/>
      <c r="K400" s="38">
        <f>AVERAGE(K357:K399)</f>
        <v>0.2683299904230137</v>
      </c>
      <c r="L400" s="30" t="str">
        <f t="shared" ref="L387:L431" si="39">IF(K400&lt;=20%,"MUY BAJO",IF(AND(K400&gt;20%,K400&lt;=40%),"BAJO",IF(AND(K400&gt;40%,K400&lt;=60%),"MEDIO",IF(AND(K400&gt;60%,K400&lt;=80%),"ALTO","MUY ALTO"))))</f>
        <v>BAJO</v>
      </c>
      <c r="M400" s="38">
        <f>AVERAGE(M357:M399)</f>
        <v>1.0266323245032596</v>
      </c>
      <c r="N400" s="30" t="str">
        <f t="shared" ref="N387:N431" si="40">IF(M400&lt;=20%,"MUY BAJO",IF(AND(M400&gt;20%,M400&lt;=40%),"BAJO",IF(AND(M400&gt;40%,M400&lt;=60%),"MEDIO",IF(AND(M400&gt;60%,M400&lt;=80%),"ALTO","MUY ALTO"))))</f>
        <v>MUY ALTO</v>
      </c>
      <c r="O400" s="38">
        <f>AVERAGE(O357:O399)</f>
        <v>0.75479233309844018</v>
      </c>
      <c r="P400" s="30" t="str">
        <f t="shared" ref="P387:P430" si="41">IF(O400&lt;=20%,"MUY BAJO",IF(AND(O400&gt;20%,O400&lt;=40%),"BAJO",IF(AND(O400&gt;40%,O400&lt;=60%),"MEDIO",IF(AND(O400&gt;60%,O400&lt;=80%),"ALTO","MUY ALTO"))))</f>
        <v>ALTO</v>
      </c>
      <c r="Q400" s="39">
        <f>SUM(Q357:Q399)</f>
        <v>4966</v>
      </c>
      <c r="R400" s="39">
        <f t="shared" ref="R400:U400" si="42">SUM(R357:R399)</f>
        <v>5960</v>
      </c>
      <c r="S400" s="39">
        <f t="shared" si="42"/>
        <v>129</v>
      </c>
      <c r="T400" s="39">
        <f t="shared" si="42"/>
        <v>4091</v>
      </c>
      <c r="U400" s="39">
        <f t="shared" si="42"/>
        <v>875</v>
      </c>
    </row>
    <row r="401" spans="1:21" ht="45" customHeight="1" x14ac:dyDescent="0.3">
      <c r="A401" s="61"/>
      <c r="B401" s="26" t="s">
        <v>316</v>
      </c>
      <c r="C401" s="26"/>
      <c r="D401" s="27" t="s">
        <v>69</v>
      </c>
      <c r="E401" s="33" t="s">
        <v>317</v>
      </c>
      <c r="F401" s="33">
        <v>2132</v>
      </c>
      <c r="G401" s="33">
        <v>220</v>
      </c>
      <c r="H401" s="27">
        <v>150</v>
      </c>
      <c r="I401" s="27" t="s">
        <v>71</v>
      </c>
      <c r="J401" s="60">
        <v>27</v>
      </c>
      <c r="K401" s="29">
        <v>0.18</v>
      </c>
      <c r="L401" s="30" t="s">
        <v>80</v>
      </c>
      <c r="M401" s="29">
        <v>1.1875</v>
      </c>
      <c r="N401" s="30" t="s">
        <v>72</v>
      </c>
      <c r="O401" s="29">
        <v>0.21375</v>
      </c>
      <c r="P401" s="30" t="s">
        <v>85</v>
      </c>
      <c r="Q401" s="31">
        <v>475</v>
      </c>
      <c r="R401" s="31">
        <v>400</v>
      </c>
      <c r="S401" s="31">
        <v>-75</v>
      </c>
      <c r="T401" s="31">
        <v>347</v>
      </c>
      <c r="U401" s="31">
        <v>128</v>
      </c>
    </row>
    <row r="402" spans="1:21" ht="45" customHeight="1" x14ac:dyDescent="0.3">
      <c r="A402" s="61"/>
      <c r="B402" s="26" t="s">
        <v>316</v>
      </c>
      <c r="C402" s="26"/>
      <c r="D402" s="27" t="s">
        <v>126</v>
      </c>
      <c r="E402" s="33" t="s">
        <v>317</v>
      </c>
      <c r="F402" s="33">
        <v>187</v>
      </c>
      <c r="G402" s="33">
        <v>229</v>
      </c>
      <c r="H402" s="27">
        <v>14</v>
      </c>
      <c r="I402" s="27" t="s">
        <v>71</v>
      </c>
      <c r="J402" s="60">
        <v>0</v>
      </c>
      <c r="K402" s="29">
        <v>0</v>
      </c>
      <c r="L402" s="30" t="s">
        <v>80</v>
      </c>
      <c r="M402" s="29">
        <v>0</v>
      </c>
      <c r="N402" s="30" t="s">
        <v>80</v>
      </c>
      <c r="O402" s="29">
        <v>0</v>
      </c>
      <c r="P402" s="30" t="s">
        <v>80</v>
      </c>
      <c r="Q402" s="31">
        <v>0</v>
      </c>
      <c r="R402" s="31">
        <v>53</v>
      </c>
      <c r="S402" s="31">
        <v>53</v>
      </c>
      <c r="T402" s="31">
        <v>0</v>
      </c>
      <c r="U402" s="31">
        <v>0</v>
      </c>
    </row>
    <row r="403" spans="1:21" ht="45" customHeight="1" x14ac:dyDescent="0.3">
      <c r="A403" s="61"/>
      <c r="B403" s="26" t="s">
        <v>316</v>
      </c>
      <c r="C403" s="26"/>
      <c r="D403" s="27" t="s">
        <v>74</v>
      </c>
      <c r="E403" s="33" t="s">
        <v>317</v>
      </c>
      <c r="F403" s="33">
        <v>82</v>
      </c>
      <c r="G403" s="33">
        <v>121</v>
      </c>
      <c r="H403" s="27">
        <v>13</v>
      </c>
      <c r="I403" s="27" t="s">
        <v>71</v>
      </c>
      <c r="J403" s="60">
        <v>0</v>
      </c>
      <c r="K403" s="29">
        <v>0</v>
      </c>
      <c r="L403" s="30" t="s">
        <v>80</v>
      </c>
      <c r="M403" s="29">
        <v>0</v>
      </c>
      <c r="N403" s="30" t="s">
        <v>80</v>
      </c>
      <c r="O403" s="29">
        <v>0</v>
      </c>
      <c r="P403" s="30" t="s">
        <v>80</v>
      </c>
      <c r="Q403" s="31">
        <v>0</v>
      </c>
      <c r="R403" s="31">
        <v>49</v>
      </c>
      <c r="S403" s="31">
        <v>49</v>
      </c>
      <c r="T403" s="31">
        <v>0</v>
      </c>
      <c r="U403" s="31">
        <v>0</v>
      </c>
    </row>
    <row r="404" spans="1:21" ht="47.4" customHeight="1" x14ac:dyDescent="0.3">
      <c r="A404" s="61"/>
      <c r="B404" s="26" t="s">
        <v>316</v>
      </c>
      <c r="C404" s="26"/>
      <c r="D404" s="27" t="s">
        <v>76</v>
      </c>
      <c r="E404" s="33" t="s">
        <v>317</v>
      </c>
      <c r="F404" s="33">
        <v>114</v>
      </c>
      <c r="G404" s="33">
        <v>153</v>
      </c>
      <c r="H404" s="27">
        <v>13</v>
      </c>
      <c r="I404" s="27" t="s">
        <v>71</v>
      </c>
      <c r="J404" s="60">
        <v>0</v>
      </c>
      <c r="K404" s="29">
        <v>0</v>
      </c>
      <c r="L404" s="30" t="s">
        <v>80</v>
      </c>
      <c r="M404" s="29">
        <v>0</v>
      </c>
      <c r="N404" s="30" t="s">
        <v>80</v>
      </c>
      <c r="O404" s="29">
        <v>0</v>
      </c>
      <c r="P404" s="30" t="s">
        <v>80</v>
      </c>
      <c r="Q404" s="31">
        <v>0</v>
      </c>
      <c r="R404" s="31">
        <v>49</v>
      </c>
      <c r="S404" s="31">
        <v>49</v>
      </c>
      <c r="T404" s="31">
        <v>0</v>
      </c>
      <c r="U404" s="31">
        <v>0</v>
      </c>
    </row>
    <row r="405" spans="1:21" ht="42.6" customHeight="1" x14ac:dyDescent="0.3">
      <c r="A405" s="61"/>
      <c r="B405" s="26" t="s">
        <v>318</v>
      </c>
      <c r="C405" s="26"/>
      <c r="D405" s="27" t="s">
        <v>82</v>
      </c>
      <c r="E405" s="33" t="s">
        <v>319</v>
      </c>
      <c r="F405" s="33">
        <v>2132</v>
      </c>
      <c r="G405" s="33">
        <v>2996</v>
      </c>
      <c r="H405" s="27">
        <v>2564</v>
      </c>
      <c r="I405" s="27" t="s">
        <v>71</v>
      </c>
      <c r="J405" s="60">
        <v>1021</v>
      </c>
      <c r="K405" s="29">
        <v>0.39820592823712947</v>
      </c>
      <c r="L405" s="30" t="s">
        <v>85</v>
      </c>
      <c r="M405" s="29">
        <v>0.75789473684210529</v>
      </c>
      <c r="N405" s="30" t="s">
        <v>77</v>
      </c>
      <c r="O405" s="29">
        <v>0.30179817719024549</v>
      </c>
      <c r="P405" s="30" t="s">
        <v>85</v>
      </c>
      <c r="Q405" s="31">
        <v>288</v>
      </c>
      <c r="R405" s="31">
        <v>380</v>
      </c>
      <c r="S405" s="31">
        <v>92</v>
      </c>
      <c r="T405" s="31">
        <v>118</v>
      </c>
      <c r="U405" s="31">
        <v>170</v>
      </c>
    </row>
    <row r="406" spans="1:21" ht="24.6" customHeight="1" x14ac:dyDescent="0.3">
      <c r="A406" s="61"/>
      <c r="B406" s="26" t="s">
        <v>320</v>
      </c>
      <c r="C406" s="26"/>
      <c r="D406" s="27" t="s">
        <v>82</v>
      </c>
      <c r="E406" s="33" t="s">
        <v>321</v>
      </c>
      <c r="F406" s="33">
        <v>30</v>
      </c>
      <c r="G406" s="33">
        <v>36</v>
      </c>
      <c r="H406" s="27">
        <v>1</v>
      </c>
      <c r="I406" s="27" t="s">
        <v>99</v>
      </c>
      <c r="J406" s="63">
        <v>1</v>
      </c>
      <c r="K406" s="29">
        <v>1</v>
      </c>
      <c r="L406" s="30" t="s">
        <v>72</v>
      </c>
      <c r="M406" s="29">
        <v>1.4393939393939394</v>
      </c>
      <c r="N406" s="30" t="s">
        <v>72</v>
      </c>
      <c r="O406" s="29">
        <v>1.4393939393939394</v>
      </c>
      <c r="P406" s="30" t="s">
        <v>72</v>
      </c>
      <c r="Q406" s="31">
        <v>190</v>
      </c>
      <c r="R406" s="31">
        <v>132</v>
      </c>
      <c r="S406" s="31">
        <v>-58</v>
      </c>
      <c r="T406" s="31">
        <v>2</v>
      </c>
      <c r="U406" s="31">
        <v>188</v>
      </c>
    </row>
    <row r="407" spans="1:21" ht="40.950000000000003" customHeight="1" x14ac:dyDescent="0.3">
      <c r="A407" s="61"/>
      <c r="B407" s="26" t="s">
        <v>322</v>
      </c>
      <c r="C407" s="26"/>
      <c r="D407" s="27" t="s">
        <v>82</v>
      </c>
      <c r="E407" s="33" t="s">
        <v>323</v>
      </c>
      <c r="F407" s="33">
        <v>30</v>
      </c>
      <c r="G407" s="33">
        <v>35</v>
      </c>
      <c r="H407" s="27">
        <v>34</v>
      </c>
      <c r="I407" s="27" t="s">
        <v>71</v>
      </c>
      <c r="J407" s="60">
        <v>34</v>
      </c>
      <c r="K407" s="29">
        <v>1</v>
      </c>
      <c r="L407" s="30" t="s">
        <v>72</v>
      </c>
      <c r="M407" s="29">
        <v>0.80472103004291851</v>
      </c>
      <c r="N407" s="30" t="s">
        <v>72</v>
      </c>
      <c r="O407" s="29">
        <v>0.80472103004291851</v>
      </c>
      <c r="P407" s="30" t="s">
        <v>72</v>
      </c>
      <c r="Q407" s="31">
        <v>375</v>
      </c>
      <c r="R407" s="31">
        <v>466</v>
      </c>
      <c r="S407" s="31">
        <v>91</v>
      </c>
      <c r="T407" s="31">
        <v>2</v>
      </c>
      <c r="U407" s="31">
        <v>373</v>
      </c>
    </row>
    <row r="408" spans="1:21" ht="24.6" customHeight="1" x14ac:dyDescent="0.3">
      <c r="A408" s="61"/>
      <c r="B408" s="26" t="s">
        <v>324</v>
      </c>
      <c r="C408" s="26"/>
      <c r="D408" s="27" t="s">
        <v>82</v>
      </c>
      <c r="E408" s="33" t="s">
        <v>325</v>
      </c>
      <c r="F408" s="33">
        <v>5674</v>
      </c>
      <c r="G408" s="33">
        <v>5674</v>
      </c>
      <c r="H408" s="27">
        <v>5674</v>
      </c>
      <c r="I408" s="27" t="s">
        <v>99</v>
      </c>
      <c r="J408" s="60">
        <v>3728</v>
      </c>
      <c r="K408" s="29">
        <v>0.65703207613676418</v>
      </c>
      <c r="L408" s="30" t="s">
        <v>77</v>
      </c>
      <c r="M408" s="29">
        <v>0.79629629629629628</v>
      </c>
      <c r="N408" s="30" t="s">
        <v>77</v>
      </c>
      <c r="O408" s="29">
        <v>0.52319220877557149</v>
      </c>
      <c r="P408" s="30" t="s">
        <v>75</v>
      </c>
      <c r="Q408" s="31">
        <v>430</v>
      </c>
      <c r="R408" s="31">
        <v>540</v>
      </c>
      <c r="S408" s="31">
        <v>110</v>
      </c>
      <c r="T408" s="31">
        <v>218</v>
      </c>
      <c r="U408" s="31">
        <v>212</v>
      </c>
    </row>
    <row r="409" spans="1:21" ht="30" customHeight="1" thickBot="1" x14ac:dyDescent="0.35">
      <c r="A409" s="61"/>
      <c r="B409" s="36" t="s">
        <v>58</v>
      </c>
      <c r="C409" s="36"/>
      <c r="D409" s="37"/>
      <c r="E409" s="37"/>
      <c r="F409" s="37"/>
      <c r="G409" s="37"/>
      <c r="H409" s="37"/>
      <c r="I409" s="37"/>
      <c r="J409" s="62"/>
      <c r="K409" s="38">
        <f>AVERAGE(K401:K408)</f>
        <v>0.40440475054673669</v>
      </c>
      <c r="L409" s="30" t="str">
        <f t="shared" si="39"/>
        <v>MEDIO</v>
      </c>
      <c r="M409" s="38">
        <f>AVERAGE(M401:M408)</f>
        <v>0.62322575032190741</v>
      </c>
      <c r="N409" s="30" t="str">
        <f t="shared" si="40"/>
        <v>ALTO</v>
      </c>
      <c r="O409" s="38">
        <f>AVERAGE(O401:O408)</f>
        <v>0.41035691942533437</v>
      </c>
      <c r="P409" s="30" t="str">
        <f t="shared" si="41"/>
        <v>MEDIO</v>
      </c>
      <c r="Q409" s="39">
        <f>SUM(Q401:Q408)</f>
        <v>1758</v>
      </c>
      <c r="R409" s="39">
        <f t="shared" ref="R409:U409" si="43">SUM(R401:R408)</f>
        <v>2069</v>
      </c>
      <c r="S409" s="39">
        <f t="shared" si="43"/>
        <v>311</v>
      </c>
      <c r="T409" s="39">
        <f t="shared" si="43"/>
        <v>687</v>
      </c>
      <c r="U409" s="39">
        <f t="shared" si="43"/>
        <v>1071</v>
      </c>
    </row>
    <row r="410" spans="1:21" ht="64.2" customHeight="1" x14ac:dyDescent="0.3">
      <c r="A410" s="61"/>
      <c r="B410" s="26" t="s">
        <v>326</v>
      </c>
      <c r="C410" s="26"/>
      <c r="D410" s="27" t="s">
        <v>69</v>
      </c>
      <c r="E410" s="33" t="s">
        <v>327</v>
      </c>
      <c r="F410" s="33">
        <v>1</v>
      </c>
      <c r="G410" s="33">
        <v>1</v>
      </c>
      <c r="H410" s="27">
        <v>3</v>
      </c>
      <c r="I410" s="27" t="s">
        <v>99</v>
      </c>
      <c r="J410" s="60">
        <v>1</v>
      </c>
      <c r="K410" s="29">
        <v>0.33333333333333331</v>
      </c>
      <c r="L410" s="30" t="s">
        <v>85</v>
      </c>
      <c r="M410" s="29">
        <v>0.89090909090909087</v>
      </c>
      <c r="N410" s="30" t="s">
        <v>72</v>
      </c>
      <c r="O410" s="29">
        <v>0.29696969696969694</v>
      </c>
      <c r="P410" s="30" t="s">
        <v>85</v>
      </c>
      <c r="Q410" s="31">
        <v>196</v>
      </c>
      <c r="R410" s="31">
        <v>220</v>
      </c>
      <c r="S410" s="31">
        <v>24</v>
      </c>
      <c r="T410" s="31">
        <v>12</v>
      </c>
      <c r="U410" s="31">
        <v>184</v>
      </c>
    </row>
    <row r="411" spans="1:21" ht="70.2" customHeight="1" x14ac:dyDescent="0.3">
      <c r="A411" s="61"/>
      <c r="B411" s="26" t="s">
        <v>326</v>
      </c>
      <c r="C411" s="26"/>
      <c r="D411" s="27" t="s">
        <v>126</v>
      </c>
      <c r="E411" s="33" t="s">
        <v>327</v>
      </c>
      <c r="F411" s="33">
        <v>0</v>
      </c>
      <c r="G411" s="33">
        <v>1</v>
      </c>
      <c r="H411" s="27">
        <v>1</v>
      </c>
      <c r="I411" s="27" t="s">
        <v>99</v>
      </c>
      <c r="J411" s="60">
        <v>0.57999999999999996</v>
      </c>
      <c r="K411" s="29">
        <v>0.57999999999999996</v>
      </c>
      <c r="L411" s="30" t="s">
        <v>75</v>
      </c>
      <c r="M411" s="29"/>
      <c r="N411" s="30" t="s">
        <v>80</v>
      </c>
      <c r="O411" s="29">
        <v>0</v>
      </c>
      <c r="P411" s="30" t="s">
        <v>80</v>
      </c>
      <c r="Q411" s="31">
        <v>0</v>
      </c>
      <c r="R411" s="31">
        <v>0</v>
      </c>
      <c r="S411" s="31">
        <v>0</v>
      </c>
      <c r="T411" s="31">
        <v>0</v>
      </c>
      <c r="U411" s="31">
        <v>0</v>
      </c>
    </row>
    <row r="412" spans="1:21" ht="72.599999999999994" customHeight="1" x14ac:dyDescent="0.3">
      <c r="A412" s="61"/>
      <c r="B412" s="26" t="s">
        <v>326</v>
      </c>
      <c r="C412" s="26"/>
      <c r="D412" s="27" t="s">
        <v>74</v>
      </c>
      <c r="E412" s="33" t="s">
        <v>327</v>
      </c>
      <c r="F412" s="33">
        <v>0</v>
      </c>
      <c r="G412" s="33">
        <v>1</v>
      </c>
      <c r="H412" s="27">
        <v>1</v>
      </c>
      <c r="I412" s="27" t="s">
        <v>99</v>
      </c>
      <c r="J412" s="60">
        <v>0.46</v>
      </c>
      <c r="K412" s="29">
        <v>0.46</v>
      </c>
      <c r="L412" s="30" t="s">
        <v>75</v>
      </c>
      <c r="M412" s="29"/>
      <c r="N412" s="30" t="s">
        <v>80</v>
      </c>
      <c r="O412" s="29">
        <v>0</v>
      </c>
      <c r="P412" s="30" t="s">
        <v>80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</row>
    <row r="413" spans="1:21" ht="61.2" customHeight="1" x14ac:dyDescent="0.3">
      <c r="A413" s="61"/>
      <c r="B413" s="26" t="s">
        <v>326</v>
      </c>
      <c r="C413" s="26"/>
      <c r="D413" s="27" t="s">
        <v>76</v>
      </c>
      <c r="E413" s="33" t="s">
        <v>327</v>
      </c>
      <c r="F413" s="33">
        <v>0</v>
      </c>
      <c r="G413" s="33">
        <v>1</v>
      </c>
      <c r="H413" s="27">
        <v>1</v>
      </c>
      <c r="I413" s="27" t="s">
        <v>99</v>
      </c>
      <c r="J413" s="60">
        <v>0.57999999999999996</v>
      </c>
      <c r="K413" s="29">
        <v>0.57999999999999996</v>
      </c>
      <c r="L413" s="30" t="s">
        <v>75</v>
      </c>
      <c r="M413" s="29"/>
      <c r="N413" s="30" t="s">
        <v>80</v>
      </c>
      <c r="O413" s="29">
        <v>0</v>
      </c>
      <c r="P413" s="30" t="s">
        <v>80</v>
      </c>
      <c r="Q413" s="31">
        <v>0</v>
      </c>
      <c r="R413" s="31">
        <v>0</v>
      </c>
      <c r="S413" s="31">
        <v>0</v>
      </c>
      <c r="T413" s="31">
        <v>0</v>
      </c>
      <c r="U413" s="31">
        <v>0</v>
      </c>
    </row>
    <row r="414" spans="1:21" ht="58.95" customHeight="1" x14ac:dyDescent="0.3">
      <c r="A414" s="61"/>
      <c r="B414" s="26" t="s">
        <v>328</v>
      </c>
      <c r="C414" s="26"/>
      <c r="D414" s="27" t="s">
        <v>82</v>
      </c>
      <c r="E414" s="33" t="s">
        <v>329</v>
      </c>
      <c r="F414" s="33">
        <v>0.17</v>
      </c>
      <c r="G414" s="33">
        <v>1</v>
      </c>
      <c r="H414" s="27">
        <v>2</v>
      </c>
      <c r="I414" s="27" t="s">
        <v>99</v>
      </c>
      <c r="J414" s="60">
        <v>2</v>
      </c>
      <c r="K414" s="29">
        <v>1</v>
      </c>
      <c r="L414" s="30" t="s">
        <v>72</v>
      </c>
      <c r="M414" s="29">
        <v>0.7</v>
      </c>
      <c r="N414" s="30" t="s">
        <v>77</v>
      </c>
      <c r="O414" s="29">
        <v>0.7</v>
      </c>
      <c r="P414" s="30" t="s">
        <v>77</v>
      </c>
      <c r="Q414" s="31">
        <v>21</v>
      </c>
      <c r="R414" s="31">
        <v>30</v>
      </c>
      <c r="S414" s="31">
        <v>9</v>
      </c>
      <c r="T414" s="31">
        <v>-5</v>
      </c>
      <c r="U414" s="31">
        <v>26</v>
      </c>
    </row>
    <row r="415" spans="1:21" ht="65.400000000000006" customHeight="1" x14ac:dyDescent="0.3">
      <c r="A415" s="61"/>
      <c r="B415" s="26" t="s">
        <v>330</v>
      </c>
      <c r="C415" s="26"/>
      <c r="D415" s="27" t="s">
        <v>69</v>
      </c>
      <c r="E415" s="33" t="s">
        <v>331</v>
      </c>
      <c r="F415" s="33">
        <v>1</v>
      </c>
      <c r="G415" s="33">
        <v>1</v>
      </c>
      <c r="H415" s="27">
        <v>5</v>
      </c>
      <c r="I415" s="27" t="s">
        <v>99</v>
      </c>
      <c r="J415" s="60">
        <v>1</v>
      </c>
      <c r="K415" s="29">
        <v>0.2</v>
      </c>
      <c r="L415" s="30" t="s">
        <v>80</v>
      </c>
      <c r="M415" s="29">
        <v>1</v>
      </c>
      <c r="N415" s="30" t="s">
        <v>72</v>
      </c>
      <c r="O415" s="29">
        <v>0.2</v>
      </c>
      <c r="P415" s="30" t="s">
        <v>80</v>
      </c>
      <c r="Q415" s="31">
        <v>220</v>
      </c>
      <c r="R415" s="31">
        <v>220</v>
      </c>
      <c r="S415" s="31">
        <v>0</v>
      </c>
      <c r="T415" s="31">
        <v>20</v>
      </c>
      <c r="U415" s="31">
        <v>200</v>
      </c>
    </row>
    <row r="416" spans="1:21" ht="57.6" customHeight="1" x14ac:dyDescent="0.3">
      <c r="A416" s="61"/>
      <c r="B416" s="26" t="s">
        <v>330</v>
      </c>
      <c r="C416" s="26"/>
      <c r="D416" s="27" t="s">
        <v>126</v>
      </c>
      <c r="E416" s="33" t="s">
        <v>331</v>
      </c>
      <c r="F416" s="33">
        <v>0</v>
      </c>
      <c r="G416" s="33">
        <v>1</v>
      </c>
      <c r="H416" s="27">
        <v>1</v>
      </c>
      <c r="I416" s="27" t="s">
        <v>99</v>
      </c>
      <c r="J416" s="60">
        <v>0.6</v>
      </c>
      <c r="K416" s="29">
        <v>0.6</v>
      </c>
      <c r="L416" s="30" t="s">
        <v>75</v>
      </c>
      <c r="M416" s="29"/>
      <c r="N416" s="30" t="s">
        <v>80</v>
      </c>
      <c r="O416" s="29">
        <v>0</v>
      </c>
      <c r="P416" s="30" t="s">
        <v>80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</row>
    <row r="417" spans="1:22" ht="57.6" customHeight="1" x14ac:dyDescent="0.3">
      <c r="A417" s="61"/>
      <c r="B417" s="26" t="s">
        <v>330</v>
      </c>
      <c r="C417" s="26"/>
      <c r="D417" s="27" t="s">
        <v>74</v>
      </c>
      <c r="E417" s="33" t="s">
        <v>331</v>
      </c>
      <c r="F417" s="33">
        <v>0</v>
      </c>
      <c r="G417" s="33">
        <v>1</v>
      </c>
      <c r="H417" s="27">
        <v>1</v>
      </c>
      <c r="I417" s="27" t="s">
        <v>99</v>
      </c>
      <c r="J417" s="60">
        <v>0.6</v>
      </c>
      <c r="K417" s="29">
        <v>0.6</v>
      </c>
      <c r="L417" s="30" t="s">
        <v>75</v>
      </c>
      <c r="M417" s="29"/>
      <c r="N417" s="30" t="s">
        <v>80</v>
      </c>
      <c r="O417" s="29">
        <v>0</v>
      </c>
      <c r="P417" s="30" t="s">
        <v>80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</row>
    <row r="418" spans="1:22" ht="72" customHeight="1" x14ac:dyDescent="0.3">
      <c r="A418" s="61"/>
      <c r="B418" s="26" t="s">
        <v>330</v>
      </c>
      <c r="C418" s="26"/>
      <c r="D418" s="27" t="s">
        <v>76</v>
      </c>
      <c r="E418" s="33" t="s">
        <v>331</v>
      </c>
      <c r="F418" s="33">
        <v>0</v>
      </c>
      <c r="G418" s="33">
        <v>1</v>
      </c>
      <c r="H418" s="27">
        <v>1</v>
      </c>
      <c r="I418" s="27" t="s">
        <v>99</v>
      </c>
      <c r="J418" s="60">
        <v>0.6</v>
      </c>
      <c r="K418" s="29">
        <v>0.6</v>
      </c>
      <c r="L418" s="30" t="s">
        <v>75</v>
      </c>
      <c r="M418" s="29"/>
      <c r="N418" s="30" t="s">
        <v>80</v>
      </c>
      <c r="O418" s="29">
        <v>0</v>
      </c>
      <c r="P418" s="30" t="s">
        <v>80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</row>
    <row r="419" spans="1:22" ht="72" customHeight="1" x14ac:dyDescent="0.3">
      <c r="A419" s="61"/>
      <c r="B419" s="26" t="s">
        <v>332</v>
      </c>
      <c r="C419" s="26"/>
      <c r="D419" s="27" t="s">
        <v>69</v>
      </c>
      <c r="E419" s="33" t="s">
        <v>333</v>
      </c>
      <c r="F419" s="33">
        <v>1</v>
      </c>
      <c r="G419" s="33">
        <v>1</v>
      </c>
      <c r="H419" s="27">
        <v>1</v>
      </c>
      <c r="I419" s="27" t="s">
        <v>99</v>
      </c>
      <c r="J419" s="60">
        <v>1</v>
      </c>
      <c r="K419" s="29">
        <v>1</v>
      </c>
      <c r="L419" s="30" t="s">
        <v>72</v>
      </c>
      <c r="M419" s="29">
        <v>1.72</v>
      </c>
      <c r="N419" s="30" t="s">
        <v>72</v>
      </c>
      <c r="O419" s="29">
        <v>1.72</v>
      </c>
      <c r="P419" s="30" t="s">
        <v>72</v>
      </c>
      <c r="Q419" s="31">
        <v>172</v>
      </c>
      <c r="R419" s="31">
        <v>100</v>
      </c>
      <c r="S419" s="31">
        <v>-72</v>
      </c>
      <c r="T419" s="31">
        <v>0</v>
      </c>
      <c r="U419" s="31">
        <v>172</v>
      </c>
    </row>
    <row r="420" spans="1:22" ht="72" customHeight="1" x14ac:dyDescent="0.3">
      <c r="A420" s="61"/>
      <c r="B420" s="26" t="s">
        <v>332</v>
      </c>
      <c r="C420" s="26"/>
      <c r="D420" s="27" t="s">
        <v>126</v>
      </c>
      <c r="E420" s="33" t="s">
        <v>333</v>
      </c>
      <c r="F420" s="33">
        <v>0</v>
      </c>
      <c r="G420" s="33">
        <v>1</v>
      </c>
      <c r="H420" s="27">
        <v>1</v>
      </c>
      <c r="I420" s="27" t="s">
        <v>99</v>
      </c>
      <c r="J420" s="60">
        <v>0.5</v>
      </c>
      <c r="K420" s="29">
        <v>0.5</v>
      </c>
      <c r="L420" s="30" t="s">
        <v>75</v>
      </c>
      <c r="M420" s="29"/>
      <c r="N420" s="30" t="s">
        <v>80</v>
      </c>
      <c r="O420" s="29">
        <v>0</v>
      </c>
      <c r="P420" s="30" t="s">
        <v>80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</row>
    <row r="421" spans="1:22" ht="72" customHeight="1" x14ac:dyDescent="0.3">
      <c r="A421" s="61"/>
      <c r="B421" s="26" t="s">
        <v>332</v>
      </c>
      <c r="C421" s="26"/>
      <c r="D421" s="27" t="s">
        <v>74</v>
      </c>
      <c r="E421" s="33" t="s">
        <v>331</v>
      </c>
      <c r="F421" s="33">
        <v>0</v>
      </c>
      <c r="G421" s="33">
        <v>1</v>
      </c>
      <c r="H421" s="27">
        <v>1</v>
      </c>
      <c r="I421" s="27" t="s">
        <v>99</v>
      </c>
      <c r="J421" s="60">
        <v>0.5</v>
      </c>
      <c r="K421" s="29">
        <v>0.5</v>
      </c>
      <c r="L421" s="30" t="s">
        <v>75</v>
      </c>
      <c r="M421" s="29"/>
      <c r="N421" s="30" t="s">
        <v>80</v>
      </c>
      <c r="O421" s="29">
        <v>0</v>
      </c>
      <c r="P421" s="30" t="s">
        <v>80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</row>
    <row r="422" spans="1:22" ht="72" customHeight="1" x14ac:dyDescent="0.3">
      <c r="A422" s="61"/>
      <c r="B422" s="26" t="s">
        <v>332</v>
      </c>
      <c r="C422" s="26"/>
      <c r="D422" s="27" t="s">
        <v>76</v>
      </c>
      <c r="E422" s="33" t="s">
        <v>331</v>
      </c>
      <c r="F422" s="33">
        <v>0</v>
      </c>
      <c r="G422" s="33">
        <v>1</v>
      </c>
      <c r="H422" s="27">
        <v>1</v>
      </c>
      <c r="I422" s="27" t="s">
        <v>99</v>
      </c>
      <c r="J422" s="60">
        <v>0.5</v>
      </c>
      <c r="K422" s="29">
        <v>0.5</v>
      </c>
      <c r="L422" s="30" t="s">
        <v>75</v>
      </c>
      <c r="M422" s="29"/>
      <c r="N422" s="30" t="s">
        <v>80</v>
      </c>
      <c r="O422" s="29">
        <v>0</v>
      </c>
      <c r="P422" s="30" t="s">
        <v>80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</row>
    <row r="423" spans="1:22" ht="107.4" customHeight="1" x14ac:dyDescent="0.3">
      <c r="A423" s="61"/>
      <c r="B423" s="26" t="s">
        <v>334</v>
      </c>
      <c r="C423" s="26"/>
      <c r="D423" s="27" t="s">
        <v>82</v>
      </c>
      <c r="E423" s="33" t="s">
        <v>335</v>
      </c>
      <c r="F423" s="33">
        <v>0</v>
      </c>
      <c r="G423" s="33">
        <v>2</v>
      </c>
      <c r="H423" s="27">
        <v>0.3</v>
      </c>
      <c r="I423" s="27" t="s">
        <v>99</v>
      </c>
      <c r="J423" s="63">
        <v>0.25</v>
      </c>
      <c r="K423" s="29">
        <v>0.83333333333333337</v>
      </c>
      <c r="L423" s="30" t="s">
        <v>72</v>
      </c>
      <c r="M423" s="29">
        <v>0.875</v>
      </c>
      <c r="N423" s="30" t="s">
        <v>72</v>
      </c>
      <c r="O423" s="29">
        <v>0.72916666666666674</v>
      </c>
      <c r="P423" s="30" t="s">
        <v>77</v>
      </c>
      <c r="Q423" s="31">
        <v>35</v>
      </c>
      <c r="R423" s="31">
        <v>40</v>
      </c>
      <c r="S423" s="31">
        <v>5</v>
      </c>
      <c r="T423" s="31">
        <v>0</v>
      </c>
      <c r="U423" s="31">
        <v>35</v>
      </c>
    </row>
    <row r="424" spans="1:22" ht="92.4" customHeight="1" x14ac:dyDescent="0.3">
      <c r="A424" s="61"/>
      <c r="B424" s="26" t="s">
        <v>336</v>
      </c>
      <c r="C424" s="26"/>
      <c r="D424" s="27" t="s">
        <v>82</v>
      </c>
      <c r="E424" s="33" t="s">
        <v>337</v>
      </c>
      <c r="F424" s="33">
        <v>0</v>
      </c>
      <c r="G424" s="33">
        <v>1</v>
      </c>
      <c r="H424" s="27">
        <v>0.33</v>
      </c>
      <c r="I424" s="27" t="s">
        <v>99</v>
      </c>
      <c r="J424" s="63">
        <v>0.30000000000000004</v>
      </c>
      <c r="K424" s="29">
        <v>0.90909090909090917</v>
      </c>
      <c r="L424" s="30" t="s">
        <v>72</v>
      </c>
      <c r="M424" s="29">
        <v>1.2749999999999999</v>
      </c>
      <c r="N424" s="30" t="s">
        <v>72</v>
      </c>
      <c r="O424" s="29">
        <v>1.1590909090909092</v>
      </c>
      <c r="P424" s="30" t="s">
        <v>72</v>
      </c>
      <c r="Q424" s="31">
        <v>51</v>
      </c>
      <c r="R424" s="31">
        <v>40</v>
      </c>
      <c r="S424" s="31">
        <v>-11</v>
      </c>
      <c r="T424" s="31">
        <v>2</v>
      </c>
      <c r="U424" s="31">
        <v>49</v>
      </c>
    </row>
    <row r="425" spans="1:22" ht="45.6" customHeight="1" x14ac:dyDescent="0.3">
      <c r="A425" s="61"/>
      <c r="B425" s="26" t="s">
        <v>338</v>
      </c>
      <c r="C425" s="26"/>
      <c r="D425" s="27" t="s">
        <v>82</v>
      </c>
      <c r="E425" s="33" t="s">
        <v>339</v>
      </c>
      <c r="F425" s="33">
        <v>0</v>
      </c>
      <c r="G425" s="33">
        <v>15</v>
      </c>
      <c r="H425" s="27">
        <v>3</v>
      </c>
      <c r="I425" s="27" t="s">
        <v>71</v>
      </c>
      <c r="J425" s="60">
        <v>7</v>
      </c>
      <c r="K425" s="29">
        <v>2.3333333333333335</v>
      </c>
      <c r="L425" s="30" t="s">
        <v>72</v>
      </c>
      <c r="M425" s="29">
        <v>0.92500000000000004</v>
      </c>
      <c r="N425" s="30" t="s">
        <v>72</v>
      </c>
      <c r="O425" s="29">
        <v>2.1583333333333337</v>
      </c>
      <c r="P425" s="30" t="s">
        <v>72</v>
      </c>
      <c r="Q425" s="31">
        <v>259</v>
      </c>
      <c r="R425" s="31">
        <v>280</v>
      </c>
      <c r="S425" s="31">
        <v>21</v>
      </c>
      <c r="T425" s="31">
        <v>0</v>
      </c>
      <c r="U425" s="31">
        <v>259</v>
      </c>
    </row>
    <row r="426" spans="1:22" ht="30" customHeight="1" thickBot="1" x14ac:dyDescent="0.35">
      <c r="A426" s="61"/>
      <c r="B426" s="36" t="s">
        <v>59</v>
      </c>
      <c r="C426" s="36"/>
      <c r="D426" s="37"/>
      <c r="E426" s="37"/>
      <c r="F426" s="37"/>
      <c r="G426" s="37"/>
      <c r="H426" s="37"/>
      <c r="I426" s="37"/>
      <c r="J426" s="62"/>
      <c r="K426" s="38">
        <f>AVERAGE(K410:K425)</f>
        <v>0.72056818181818183</v>
      </c>
      <c r="L426" s="30" t="str">
        <f t="shared" si="39"/>
        <v>ALTO</v>
      </c>
      <c r="M426" s="38">
        <f>AVERAGE(M410:M425)</f>
        <v>1.0551298701298701</v>
      </c>
      <c r="N426" s="30" t="str">
        <f t="shared" si="40"/>
        <v>MUY ALTO</v>
      </c>
      <c r="O426" s="38">
        <f>AVERAGE(O410:O425)</f>
        <v>0.43522253787878795</v>
      </c>
      <c r="P426" s="30" t="str">
        <f t="shared" si="41"/>
        <v>MEDIO</v>
      </c>
      <c r="Q426" s="39">
        <f>SUM(Q410:Q425)</f>
        <v>954</v>
      </c>
      <c r="R426" s="39">
        <f t="shared" ref="R426:U426" si="44">SUM(R410:R425)</f>
        <v>930</v>
      </c>
      <c r="S426" s="39">
        <f t="shared" si="44"/>
        <v>-24</v>
      </c>
      <c r="T426" s="39">
        <f t="shared" si="44"/>
        <v>29</v>
      </c>
      <c r="U426" s="39">
        <f t="shared" si="44"/>
        <v>925</v>
      </c>
    </row>
    <row r="427" spans="1:22" ht="79.2" customHeight="1" x14ac:dyDescent="0.3">
      <c r="A427" s="61"/>
      <c r="B427" s="26" t="s">
        <v>340</v>
      </c>
      <c r="C427" s="26"/>
      <c r="D427" s="27" t="s">
        <v>82</v>
      </c>
      <c r="E427" s="33" t="s">
        <v>341</v>
      </c>
      <c r="F427" s="33">
        <v>200</v>
      </c>
      <c r="G427" s="33">
        <v>110</v>
      </c>
      <c r="H427" s="27">
        <v>22</v>
      </c>
      <c r="I427" s="27">
        <v>0</v>
      </c>
      <c r="J427" s="60">
        <v>6</v>
      </c>
      <c r="K427" s="29">
        <v>0.27272727272727271</v>
      </c>
      <c r="L427" s="30" t="s">
        <v>85</v>
      </c>
      <c r="M427" s="29">
        <v>0.1</v>
      </c>
      <c r="N427" s="30" t="s">
        <v>80</v>
      </c>
      <c r="O427" s="29">
        <v>2.7272727272727271E-2</v>
      </c>
      <c r="P427" s="30" t="s">
        <v>80</v>
      </c>
      <c r="Q427" s="31">
        <v>18</v>
      </c>
      <c r="R427" s="31">
        <v>180</v>
      </c>
      <c r="S427" s="31">
        <v>162</v>
      </c>
      <c r="T427" s="31">
        <v>-4</v>
      </c>
      <c r="U427" s="31">
        <v>22</v>
      </c>
    </row>
    <row r="428" spans="1:22" ht="72.599999999999994" customHeight="1" x14ac:dyDescent="0.3">
      <c r="A428" s="61"/>
      <c r="B428" s="26" t="s">
        <v>342</v>
      </c>
      <c r="C428" s="26"/>
      <c r="D428" s="27" t="s">
        <v>82</v>
      </c>
      <c r="E428" s="33" t="s">
        <v>343</v>
      </c>
      <c r="F428" s="33">
        <v>478</v>
      </c>
      <c r="G428" s="33">
        <v>978</v>
      </c>
      <c r="H428" s="27">
        <v>500</v>
      </c>
      <c r="I428" s="27">
        <v>0</v>
      </c>
      <c r="J428" s="60">
        <v>80</v>
      </c>
      <c r="K428" s="29">
        <v>0.16</v>
      </c>
      <c r="L428" s="30" t="s">
        <v>80</v>
      </c>
      <c r="M428" s="29">
        <v>0.77</v>
      </c>
      <c r="N428" s="30" t="s">
        <v>77</v>
      </c>
      <c r="O428" s="29">
        <v>0.1232</v>
      </c>
      <c r="P428" s="30" t="s">
        <v>80</v>
      </c>
      <c r="Q428" s="31">
        <v>77</v>
      </c>
      <c r="R428" s="31">
        <v>100</v>
      </c>
      <c r="S428" s="31">
        <v>23</v>
      </c>
      <c r="T428" s="31">
        <v>8</v>
      </c>
      <c r="U428" s="31">
        <v>69</v>
      </c>
    </row>
    <row r="429" spans="1:22" ht="45.6" customHeight="1" thickBot="1" x14ac:dyDescent="0.35">
      <c r="A429" s="61"/>
      <c r="B429" s="36" t="s">
        <v>60</v>
      </c>
      <c r="C429" s="36"/>
      <c r="D429" s="37"/>
      <c r="E429" s="37"/>
      <c r="F429" s="37"/>
      <c r="G429" s="37"/>
      <c r="H429" s="37"/>
      <c r="I429" s="37"/>
      <c r="J429" s="37"/>
      <c r="K429" s="38">
        <f>AVERAGE(K427:K428)</f>
        <v>0.21636363636363637</v>
      </c>
      <c r="L429" s="30" t="str">
        <f t="shared" si="39"/>
        <v>BAJO</v>
      </c>
      <c r="M429" s="38">
        <f>AVERAGE(M427:M428)</f>
        <v>0.435</v>
      </c>
      <c r="N429" s="30" t="str">
        <f t="shared" si="40"/>
        <v>MEDIO</v>
      </c>
      <c r="O429" s="38">
        <f>AVERAGE(O427:O428)</f>
        <v>7.5236363636363643E-2</v>
      </c>
      <c r="P429" s="30" t="str">
        <f t="shared" si="41"/>
        <v>MUY BAJO</v>
      </c>
      <c r="Q429" s="39">
        <f>SUM(Q427:Q428)</f>
        <v>95</v>
      </c>
      <c r="R429" s="39">
        <f t="shared" ref="R429:U429" si="45">SUM(R427:R428)</f>
        <v>280</v>
      </c>
      <c r="S429" s="39">
        <f t="shared" si="45"/>
        <v>185</v>
      </c>
      <c r="T429" s="39">
        <f t="shared" si="45"/>
        <v>4</v>
      </c>
      <c r="U429" s="39">
        <f t="shared" si="45"/>
        <v>91</v>
      </c>
    </row>
    <row r="430" spans="1:22" ht="34.950000000000003" customHeight="1" x14ac:dyDescent="0.3">
      <c r="A430" s="64"/>
      <c r="B430" s="43" t="s">
        <v>61</v>
      </c>
      <c r="C430" s="43"/>
      <c r="D430" s="44"/>
      <c r="E430" s="44"/>
      <c r="F430" s="44"/>
      <c r="G430" s="44"/>
      <c r="H430" s="44"/>
      <c r="I430" s="44"/>
      <c r="J430" s="44"/>
      <c r="K430" s="45">
        <f>AVERAGE(K429,K426,K409,K400,K356)</f>
        <v>0.44899747441446713</v>
      </c>
      <c r="L430" s="30" t="str">
        <f t="shared" si="39"/>
        <v>MEDIO</v>
      </c>
      <c r="M430" s="45">
        <f>AVERAGE(M429,M426,M409,M400,M356)</f>
        <v>0.86092884706218875</v>
      </c>
      <c r="N430" s="30" t="str">
        <f t="shared" si="40"/>
        <v>MUY ALTO</v>
      </c>
      <c r="O430" s="45">
        <f>AVERAGE(O429,O426,O409,O400,O356)</f>
        <v>0.46765949370705878</v>
      </c>
      <c r="P430" s="30" t="str">
        <f t="shared" si="41"/>
        <v>MEDIO</v>
      </c>
      <c r="Q430" s="46">
        <f t="shared" ref="Q430:U430" si="46">+Q429+Q426+Q409+Q400+Q356</f>
        <v>16552</v>
      </c>
      <c r="R430" s="46">
        <f t="shared" si="46"/>
        <v>21057</v>
      </c>
      <c r="S430" s="46">
        <f t="shared" si="46"/>
        <v>3640</v>
      </c>
      <c r="T430" s="46">
        <f t="shared" si="46"/>
        <v>7096</v>
      </c>
      <c r="U430" s="46">
        <f t="shared" si="46"/>
        <v>9456</v>
      </c>
      <c r="V430" s="31"/>
    </row>
    <row r="431" spans="1:22" ht="40.200000000000003" customHeight="1" x14ac:dyDescent="0.3">
      <c r="A431" s="42"/>
      <c r="B431" s="43" t="s">
        <v>62</v>
      </c>
      <c r="C431" s="43"/>
      <c r="D431" s="44"/>
      <c r="E431" s="44"/>
      <c r="F431" s="44"/>
      <c r="G431" s="44"/>
      <c r="H431" s="44"/>
      <c r="I431" s="44"/>
      <c r="J431" s="44"/>
      <c r="K431" s="45">
        <f>AVERAGE(K430,K343,K243,K123,K49)</f>
        <v>1.1650031071642994</v>
      </c>
      <c r="L431" s="30" t="str">
        <f t="shared" si="39"/>
        <v>MUY ALTO</v>
      </c>
      <c r="M431" s="45">
        <f>AVERAGE(M430,M343,M243,M123,M49)</f>
        <v>0.6087443274929929</v>
      </c>
      <c r="N431" s="30" t="str">
        <f t="shared" si="40"/>
        <v>ALTO</v>
      </c>
      <c r="O431" s="45">
        <f>AVERAGE(O430,O343,O243,O123,O49)</f>
        <v>0.63629440882011079</v>
      </c>
      <c r="P431" s="30" t="str">
        <f>IF(O431&lt;=0.2,"MUY BAJO",IF(AND(O431&gt;0.2,O431&lt;=0.4),"BAJO",IF(AND(O431&gt;0.4,O431&lt;=0.6),"MEDIO",IF(AND(O431&gt;0.6,O431&lt;=0.8),"ALTO","MUY ALTO"))))</f>
        <v>ALTO</v>
      </c>
      <c r="Q431" s="46">
        <f t="shared" ref="Q431:U431" si="47">+Q430+Q343+Q243+Q123+Q49</f>
        <v>32189</v>
      </c>
      <c r="R431" s="46">
        <f t="shared" si="47"/>
        <v>46499</v>
      </c>
      <c r="S431" s="46">
        <f t="shared" si="47"/>
        <v>13445</v>
      </c>
      <c r="T431" s="46">
        <f t="shared" si="47"/>
        <v>11409</v>
      </c>
      <c r="U431" s="46">
        <f t="shared" si="47"/>
        <v>20780</v>
      </c>
      <c r="V431" s="31"/>
    </row>
    <row r="432" spans="1:22" ht="21" x14ac:dyDescent="0.4">
      <c r="B432" s="65" t="s">
        <v>63</v>
      </c>
      <c r="C432" s="66">
        <f>+'[2]T-4 2020'!$L$37</f>
        <v>19723</v>
      </c>
      <c r="D432" s="67"/>
      <c r="E432" s="66"/>
      <c r="F432" s="66"/>
      <c r="G432" s="66"/>
      <c r="H432" s="67"/>
      <c r="I432" s="66"/>
      <c r="J432" s="66"/>
      <c r="M432" s="69" t="s">
        <v>64</v>
      </c>
      <c r="S432" s="70" t="s">
        <v>65</v>
      </c>
      <c r="T432" s="70"/>
    </row>
    <row r="433" spans="2:20" x14ac:dyDescent="0.3">
      <c r="B433" s="65" t="s">
        <v>66</v>
      </c>
      <c r="C433" s="66">
        <f>+T431+'[3]T1-2021'!$O$37</f>
        <v>16305</v>
      </c>
      <c r="D433" s="67"/>
      <c r="E433" s="66"/>
      <c r="F433" s="66"/>
      <c r="G433" s="66"/>
      <c r="H433" s="67"/>
      <c r="I433" s="66"/>
      <c r="J433" s="66"/>
      <c r="S433" s="71" t="s">
        <v>67</v>
      </c>
      <c r="T433" s="72">
        <f>+'[1]IndicesIPC (2)'!T21</f>
        <v>111.41</v>
      </c>
    </row>
    <row r="434" spans="2:20" x14ac:dyDescent="0.3">
      <c r="B434" s="65" t="s">
        <v>68</v>
      </c>
      <c r="C434" s="66">
        <f>+C432+C433</f>
        <v>36028</v>
      </c>
      <c r="D434" s="67"/>
      <c r="E434" s="66"/>
      <c r="F434" s="66"/>
      <c r="G434" s="66"/>
      <c r="H434" s="67"/>
      <c r="I434" s="66"/>
      <c r="J434" s="66"/>
      <c r="S434" s="71">
        <v>44926</v>
      </c>
      <c r="T434" s="72">
        <f>+'[1]IndicesIPC (2)'!U21</f>
        <v>126.03</v>
      </c>
    </row>
    <row r="435" spans="2:20" x14ac:dyDescent="0.3">
      <c r="S435" s="71"/>
      <c r="T435" s="72"/>
    </row>
    <row r="436" spans="2:20" x14ac:dyDescent="0.3">
      <c r="R436" s="73"/>
      <c r="S436" s="74"/>
      <c r="T436" s="74"/>
    </row>
    <row r="437" spans="2:20" x14ac:dyDescent="0.3">
      <c r="Q437" s="74"/>
      <c r="R437" s="74"/>
      <c r="S437" s="74"/>
      <c r="T437" s="74"/>
    </row>
    <row r="438" spans="2:20" x14ac:dyDescent="0.3">
      <c r="Q438" s="74"/>
      <c r="R438" s="74"/>
      <c r="S438" s="74"/>
      <c r="T438" s="74"/>
    </row>
  </sheetData>
  <autoFilter ref="B3:U434" xr:uid="{00000000-0001-0000-0000-000000000000}">
    <filterColumn colId="0" showButton="0"/>
    <filterColumn colId="9" showButton="0"/>
    <filterColumn colId="11" showButton="0"/>
    <filterColumn colId="13" showButton="0"/>
  </autoFilter>
  <mergeCells count="443"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28:C428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42:C342"/>
    <mergeCell ref="B343:C343"/>
    <mergeCell ref="A344:A430"/>
    <mergeCell ref="B344:C344"/>
    <mergeCell ref="B345:C345"/>
    <mergeCell ref="B346:C346"/>
    <mergeCell ref="B347:C347"/>
    <mergeCell ref="B348:C348"/>
    <mergeCell ref="B349:C349"/>
    <mergeCell ref="B350:C350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3:C243"/>
    <mergeCell ref="A244:A342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0:C120"/>
    <mergeCell ref="B121:C121"/>
    <mergeCell ref="B122:C122"/>
    <mergeCell ref="B123:C123"/>
    <mergeCell ref="A124:A242"/>
    <mergeCell ref="B124:C124"/>
    <mergeCell ref="B125:C125"/>
    <mergeCell ref="B126:C126"/>
    <mergeCell ref="B127:C127"/>
    <mergeCell ref="B128:C128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5:C45"/>
    <mergeCell ref="B46:C46"/>
    <mergeCell ref="B47:C47"/>
    <mergeCell ref="B48:C48"/>
    <mergeCell ref="B49:C49"/>
    <mergeCell ref="A50:A122"/>
    <mergeCell ref="B50:C50"/>
    <mergeCell ref="B51:C51"/>
    <mergeCell ref="B52:C52"/>
    <mergeCell ref="B53:C53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3:C3"/>
    <mergeCell ref="K3:L3"/>
    <mergeCell ref="M3:N3"/>
    <mergeCell ref="O3:P3"/>
    <mergeCell ref="A4:A48"/>
    <mergeCell ref="B4:C4"/>
    <mergeCell ref="B5:C5"/>
    <mergeCell ref="B6:C6"/>
    <mergeCell ref="B7:C7"/>
    <mergeCell ref="B8:C8"/>
    <mergeCell ref="A1:U1"/>
    <mergeCell ref="B2:C2"/>
    <mergeCell ref="K2:L2"/>
    <mergeCell ref="M2:N2"/>
    <mergeCell ref="O2:P2"/>
    <mergeCell ref="Q2:U2"/>
  </mergeCells>
  <conditionalFormatting sqref="N49 N59 N80 N110 N113 N115 N122:N123 N131 N184 N227 N237 N278 N294 N305 N321 N342:N343 N356 N400 N409 N426 N429:N431 N242:N243 L243 P243">
    <cfRule type="containsText" dxfId="482" priority="479" operator="containsText" text="MUY ALTO">
      <formula>NOT(ISERROR(SEARCH("MUY ALTO",L49)))</formula>
    </cfRule>
    <cfRule type="containsText" dxfId="481" priority="480" operator="containsText" text="ALTO">
      <formula>NOT(ISERROR(SEARCH("ALTO",L49)))</formula>
    </cfRule>
    <cfRule type="containsText" dxfId="480" priority="481" operator="containsText" text="MEDIO">
      <formula>NOT(ISERROR(SEARCH("MEDIO",L49)))</formula>
    </cfRule>
    <cfRule type="containsText" dxfId="479" priority="482" operator="containsText" text="BAJO">
      <formula>NOT(ISERROR(SEARCH("BAJO",L49)))</formula>
    </cfRule>
    <cfRule type="containsText" dxfId="478" priority="483" operator="containsText" text="MUY BAJO">
      <formula>NOT(ISERROR(SEARCH("MUY BAJO",L49)))</formula>
    </cfRule>
  </conditionalFormatting>
  <conditionalFormatting sqref="N12 N29 N35 N39 N48:N49 N59 N80 N110 N113 N115 N122:N123 N131 N184 N227 N237 N278 N294 N305 N321 N342:N343 N356 N400 N409 N426 N429:N431 N242:N243 L243 P243">
    <cfRule type="containsText" dxfId="477" priority="477" operator="containsText" text="BAJO">
      <formula>NOT(ISERROR(SEARCH("BAJO",L12)))</formula>
    </cfRule>
  </conditionalFormatting>
  <conditionalFormatting sqref="N12 N29 N35 N39 N48:N49 N59 N80 N110 N113 N115 N122:N123 N131 N184 N227 N237 N278 N294 N305 N321 N342:N343 N356 N400 N409 N426 N429:N431 P4:P10 L4:L10 N4:N10 N242:N243 L243 P243">
    <cfRule type="containsText" dxfId="476" priority="472" operator="containsText" text="MUY BAJO">
      <formula>NOT(ISERROR(SEARCH("MUY BAJO",L4)))</formula>
    </cfRule>
    <cfRule type="containsText" dxfId="475" priority="473" operator="containsText" text="MUY ALTO">
      <formula>NOT(ISERROR(SEARCH("MUY ALTO",L4)))</formula>
    </cfRule>
    <cfRule type="containsText" dxfId="474" priority="474" operator="containsText" text="ALTO">
      <formula>NOT(ISERROR(SEARCH("ALTO",L4)))</formula>
    </cfRule>
    <cfRule type="containsText" dxfId="473" priority="475" operator="containsText" text="MEDIO">
      <formula>NOT(ISERROR(SEARCH("MEDIO",L4)))</formula>
    </cfRule>
    <cfRule type="containsText" dxfId="472" priority="478" operator="containsText" text="BAJO">
      <formula>NOT(ISERROR(SEARCH("BAJO",L4)))</formula>
    </cfRule>
  </conditionalFormatting>
  <conditionalFormatting sqref="N35 N39 N48:N49 N59 N80 N110 N113 N115 N122:N123 N131 N184 N227 N237 N278 N294 N305 N321 N342:N343 N356 N400 N409 N426 N429:N431 N242:N243 L243 P243">
    <cfRule type="containsText" dxfId="471" priority="476" operator="containsText" text="BAJO">
      <formula>NOT(ISERROR(SEARCH("BAJO",L35)))</formula>
    </cfRule>
  </conditionalFormatting>
  <conditionalFormatting sqref="N242">
    <cfRule type="containsText" dxfId="470" priority="470" operator="containsText" text="MEDIO">
      <formula>NOT(ISERROR(SEARCH("MEDIO",N242)))</formula>
    </cfRule>
    <cfRule type="containsText" dxfId="469" priority="471" operator="containsText" text="BAJO">
      <formula>NOT(ISERROR(SEARCH("BAJO",N242)))</formula>
    </cfRule>
  </conditionalFormatting>
  <conditionalFormatting sqref="P12 P29 P35 P39 P48:P49 P59 P80 P110 P113 P115 P122:P123 P131 P184 P227 P237 P242 P278 P294 P305 P321 P342:P343 P356 P400 P409 P426 P429:P431">
    <cfRule type="containsText" dxfId="468" priority="427" operator="containsText" text="MUY BAJO">
      <formula>NOT(ISERROR(SEARCH("MUY BAJO",P12)))</formula>
    </cfRule>
    <cfRule type="containsText" dxfId="467" priority="428" operator="containsText" text="MUY ALTO">
      <formula>NOT(ISERROR(SEARCH("MUY ALTO",P12)))</formula>
    </cfRule>
    <cfRule type="containsText" dxfId="466" priority="429" operator="containsText" text="ALTO">
      <formula>NOT(ISERROR(SEARCH("ALTO",P12)))</formula>
    </cfRule>
    <cfRule type="containsText" dxfId="465" priority="430" operator="containsText" text="MEDIO">
      <formula>NOT(ISERROR(SEARCH("MEDIO",P12)))</formula>
    </cfRule>
    <cfRule type="containsText" dxfId="464" priority="431" operator="containsText" text="BAJO">
      <formula>NOT(ISERROR(SEARCH("BAJO",P12)))</formula>
    </cfRule>
  </conditionalFormatting>
  <conditionalFormatting sqref="N12 N29 N35 N39 N48:N49 N59 N80 N110 N113 N115 N122:N123 N131 N184 N227 N237 N242 N278 N294 N305 N321 N342:N343 N356 N400 N409 N426 N429:N431">
    <cfRule type="containsText" dxfId="463" priority="465" operator="containsText" text="MUY BAJO">
      <formula>NOT(ISERROR(SEARCH("MUY BAJO",N12)))</formula>
    </cfRule>
    <cfRule type="containsText" dxfId="462" priority="466" operator="containsText" text="MUY ALTO">
      <formula>NOT(ISERROR(SEARCH("MUY ALTO",N12)))</formula>
    </cfRule>
    <cfRule type="containsText" dxfId="461" priority="467" operator="containsText" text="ALTO">
      <formula>NOT(ISERROR(SEARCH("ALTO",N12)))</formula>
    </cfRule>
    <cfRule type="containsText" dxfId="460" priority="468" operator="containsText" text="MEDIO">
      <formula>NOT(ISERROR(SEARCH("MEDIO",N12)))</formula>
    </cfRule>
    <cfRule type="containsText" dxfId="459" priority="469" operator="containsText" text="BAJO">
      <formula>NOT(ISERROR(SEARCH("BAJO",N12)))</formula>
    </cfRule>
  </conditionalFormatting>
  <conditionalFormatting sqref="L49 L59 L80 L110 L113 L115 L122:L123 L131 L184 L227 L237 L242 L278 L294 L305 L321 L342:L343 L356 L400 L409 L426 L429:L431">
    <cfRule type="containsText" dxfId="458" priority="460" operator="containsText" text="MUY ALTO">
      <formula>NOT(ISERROR(SEARCH("MUY ALTO",L49)))</formula>
    </cfRule>
    <cfRule type="containsText" dxfId="457" priority="461" operator="containsText" text="ALTO">
      <formula>NOT(ISERROR(SEARCH("ALTO",L49)))</formula>
    </cfRule>
    <cfRule type="containsText" dxfId="456" priority="462" operator="containsText" text="MEDIO">
      <formula>NOT(ISERROR(SEARCH("MEDIO",L49)))</formula>
    </cfRule>
    <cfRule type="containsText" dxfId="455" priority="463" operator="containsText" text="BAJO">
      <formula>NOT(ISERROR(SEARCH("BAJO",L49)))</formula>
    </cfRule>
    <cfRule type="containsText" dxfId="454" priority="464" operator="containsText" text="MUY BAJO">
      <formula>NOT(ISERROR(SEARCH("MUY BAJO",L49)))</formula>
    </cfRule>
  </conditionalFormatting>
  <conditionalFormatting sqref="L12 L29 L35 L39 L48:L49 L59 L80 L110 L113 L115 L122:L123 L131 L184 L227 L237 L242 L278 L294 L305 L321 L342:L343 L356 L400 L409 L426 L429:L431">
    <cfRule type="containsText" dxfId="453" priority="458" operator="containsText" text="BAJO">
      <formula>NOT(ISERROR(SEARCH("BAJO",L12)))</formula>
    </cfRule>
  </conditionalFormatting>
  <conditionalFormatting sqref="L12 L29 L35 L39 L48:L49 L59 L80 L110 L113 L115 L122:L123 L131 L184 L227 L237 L242 L278 L294 L305 L321 L342:L343 L356 L400 L409 L426 L429:L431">
    <cfRule type="containsText" dxfId="452" priority="453" operator="containsText" text="MUY BAJO">
      <formula>NOT(ISERROR(SEARCH("MUY BAJO",L12)))</formula>
    </cfRule>
    <cfRule type="containsText" dxfId="451" priority="454" operator="containsText" text="MUY ALTO">
      <formula>NOT(ISERROR(SEARCH("MUY ALTO",L12)))</formula>
    </cfRule>
    <cfRule type="containsText" dxfId="450" priority="455" operator="containsText" text="ALTO">
      <formula>NOT(ISERROR(SEARCH("ALTO",L12)))</formula>
    </cfRule>
    <cfRule type="containsText" dxfId="449" priority="456" operator="containsText" text="MEDIO">
      <formula>NOT(ISERROR(SEARCH("MEDIO",L12)))</formula>
    </cfRule>
    <cfRule type="containsText" dxfId="448" priority="459" operator="containsText" text="BAJO">
      <formula>NOT(ISERROR(SEARCH("BAJO",L12)))</formula>
    </cfRule>
  </conditionalFormatting>
  <conditionalFormatting sqref="L35 L39 L48:L49 L59 L80 L110 L113 L115 L122:L123 L131 L184 L227 L237 L242 L278 L294 L305 L321 L342:L343 L356 L400 L409 L426 L429:L431">
    <cfRule type="containsText" dxfId="447" priority="457" operator="containsText" text="BAJO">
      <formula>NOT(ISERROR(SEARCH("BAJO",L35)))</formula>
    </cfRule>
  </conditionalFormatting>
  <conditionalFormatting sqref="L242">
    <cfRule type="containsText" dxfId="446" priority="451" operator="containsText" text="MEDIO">
      <formula>NOT(ISERROR(SEARCH("MEDIO",L242)))</formula>
    </cfRule>
    <cfRule type="containsText" dxfId="445" priority="452" operator="containsText" text="BAJO">
      <formula>NOT(ISERROR(SEARCH("BAJO",L242)))</formula>
    </cfRule>
  </conditionalFormatting>
  <conditionalFormatting sqref="L12 L29 L35 L39 L48:L49 L59 L80 L110 L113 L115 L122:L123 L131 L184 L227 L237 L242 L278 L294 L305 L321 L342:L343 L356 L400 L409 L426 L429:L431">
    <cfRule type="containsText" dxfId="444" priority="446" operator="containsText" text="MUY BAJO">
      <formula>NOT(ISERROR(SEARCH("MUY BAJO",L12)))</formula>
    </cfRule>
    <cfRule type="containsText" dxfId="443" priority="447" operator="containsText" text="MUY ALTO">
      <formula>NOT(ISERROR(SEARCH("MUY ALTO",L12)))</formula>
    </cfRule>
    <cfRule type="containsText" dxfId="442" priority="448" operator="containsText" text="ALTO">
      <formula>NOT(ISERROR(SEARCH("ALTO",L12)))</formula>
    </cfRule>
    <cfRule type="containsText" dxfId="441" priority="449" operator="containsText" text="MEDIO">
      <formula>NOT(ISERROR(SEARCH("MEDIO",L12)))</formula>
    </cfRule>
    <cfRule type="containsText" dxfId="440" priority="450" operator="containsText" text="BAJO">
      <formula>NOT(ISERROR(SEARCH("BAJO",L12)))</formula>
    </cfRule>
  </conditionalFormatting>
  <conditionalFormatting sqref="P49 P59 P80 P110 P113 P115 P122:P123 P131 P184 P227 P237 P242 P278 P294 P305 P321 P342:P343 P356 P400 P409 P426 P429:P431">
    <cfRule type="containsText" dxfId="439" priority="441" operator="containsText" text="MUY ALTO">
      <formula>NOT(ISERROR(SEARCH("MUY ALTO",P49)))</formula>
    </cfRule>
    <cfRule type="containsText" dxfId="438" priority="442" operator="containsText" text="ALTO">
      <formula>NOT(ISERROR(SEARCH("ALTO",P49)))</formula>
    </cfRule>
    <cfRule type="containsText" dxfId="437" priority="443" operator="containsText" text="MEDIO">
      <formula>NOT(ISERROR(SEARCH("MEDIO",P49)))</formula>
    </cfRule>
    <cfRule type="containsText" dxfId="436" priority="444" operator="containsText" text="BAJO">
      <formula>NOT(ISERROR(SEARCH("BAJO",P49)))</formula>
    </cfRule>
    <cfRule type="containsText" dxfId="435" priority="445" operator="containsText" text="MUY BAJO">
      <formula>NOT(ISERROR(SEARCH("MUY BAJO",P49)))</formula>
    </cfRule>
  </conditionalFormatting>
  <conditionalFormatting sqref="P12 P29 P35 P39 P48:P49 P59 P80 P110 P113 P115 P122:P123 P131 P184 P227 P237 P242 P278 P294 P305 P321 P342:P343 P356 P400 P409 P426 P429:P431">
    <cfRule type="containsText" dxfId="434" priority="439" operator="containsText" text="BAJO">
      <formula>NOT(ISERROR(SEARCH("BAJO",P12)))</formula>
    </cfRule>
  </conditionalFormatting>
  <conditionalFormatting sqref="P12 P29 P35 P39 P48:P49 P59 P80 P110 P113 P115 P122:P123 P131 P184 P227 P237 P242 P278 P294 P305 P321 P342:P343 P356 P400 P409 P426 P429:P431">
    <cfRule type="containsText" dxfId="433" priority="434" operator="containsText" text="MUY BAJO">
      <formula>NOT(ISERROR(SEARCH("MUY BAJO",P12)))</formula>
    </cfRule>
    <cfRule type="containsText" dxfId="432" priority="435" operator="containsText" text="MUY ALTO">
      <formula>NOT(ISERROR(SEARCH("MUY ALTO",P12)))</formula>
    </cfRule>
    <cfRule type="containsText" dxfId="431" priority="436" operator="containsText" text="ALTO">
      <formula>NOT(ISERROR(SEARCH("ALTO",P12)))</formula>
    </cfRule>
    <cfRule type="containsText" dxfId="430" priority="437" operator="containsText" text="MEDIO">
      <formula>NOT(ISERROR(SEARCH("MEDIO",P12)))</formula>
    </cfRule>
    <cfRule type="containsText" dxfId="429" priority="440" operator="containsText" text="BAJO">
      <formula>NOT(ISERROR(SEARCH("BAJO",P12)))</formula>
    </cfRule>
  </conditionalFormatting>
  <conditionalFormatting sqref="P35 P39 P48:P49 P59 P80 P110 P113 P115 P122:P123 P131 P184 P227 P237 P242 P278 P294 P305 P321 P342:P343 P356 P400 P409 P426 P429:P431">
    <cfRule type="containsText" dxfId="428" priority="438" operator="containsText" text="BAJO">
      <formula>NOT(ISERROR(SEARCH("BAJO",P35)))</formula>
    </cfRule>
  </conditionalFormatting>
  <conditionalFormatting sqref="P242">
    <cfRule type="containsText" dxfId="427" priority="432" operator="containsText" text="MEDIO">
      <formula>NOT(ISERROR(SEARCH("MEDIO",P242)))</formula>
    </cfRule>
    <cfRule type="containsText" dxfId="426" priority="433" operator="containsText" text="BAJO">
      <formula>NOT(ISERROR(SEARCH("BAJO",P242)))</formula>
    </cfRule>
  </conditionalFormatting>
  <conditionalFormatting sqref="P11">
    <cfRule type="containsText" dxfId="425" priority="412" operator="containsText" text="MUY BAJO">
      <formula>NOT(ISERROR(SEARCH("MUY BAJO",P11)))</formula>
    </cfRule>
    <cfRule type="containsText" dxfId="424" priority="413" operator="containsText" text="MUY ALTO">
      <formula>NOT(ISERROR(SEARCH("MUY ALTO",P11)))</formula>
    </cfRule>
    <cfRule type="containsText" dxfId="423" priority="414" operator="containsText" text="ALTO">
      <formula>NOT(ISERROR(SEARCH("ALTO",P11)))</formula>
    </cfRule>
    <cfRule type="containsText" dxfId="422" priority="415" operator="containsText" text="MEDIO">
      <formula>NOT(ISERROR(SEARCH("MEDIO",P11)))</formula>
    </cfRule>
    <cfRule type="containsText" dxfId="421" priority="416" operator="containsText" text="BAJO">
      <formula>NOT(ISERROR(SEARCH("BAJO",P11)))</formula>
    </cfRule>
  </conditionalFormatting>
  <conditionalFormatting sqref="N11">
    <cfRule type="containsText" dxfId="420" priority="422" operator="containsText" text="MUY BAJO">
      <formula>NOT(ISERROR(SEARCH("MUY BAJO",N11)))</formula>
    </cfRule>
    <cfRule type="containsText" dxfId="419" priority="423" operator="containsText" text="MUY ALTO">
      <formula>NOT(ISERROR(SEARCH("MUY ALTO",N11)))</formula>
    </cfRule>
    <cfRule type="containsText" dxfId="418" priority="424" operator="containsText" text="ALTO">
      <formula>NOT(ISERROR(SEARCH("ALTO",N11)))</formula>
    </cfRule>
    <cfRule type="containsText" dxfId="417" priority="425" operator="containsText" text="MEDIO">
      <formula>NOT(ISERROR(SEARCH("MEDIO",N11)))</formula>
    </cfRule>
    <cfRule type="containsText" dxfId="416" priority="426" operator="containsText" text="BAJO">
      <formula>NOT(ISERROR(SEARCH("BAJO",N11)))</formula>
    </cfRule>
  </conditionalFormatting>
  <conditionalFormatting sqref="L11">
    <cfRule type="containsText" dxfId="415" priority="417" operator="containsText" text="MUY BAJO">
      <formula>NOT(ISERROR(SEARCH("MUY BAJO",L11)))</formula>
    </cfRule>
    <cfRule type="containsText" dxfId="414" priority="418" operator="containsText" text="MUY ALTO">
      <formula>NOT(ISERROR(SEARCH("MUY ALTO",L11)))</formula>
    </cfRule>
    <cfRule type="containsText" dxfId="413" priority="419" operator="containsText" text="ALTO">
      <formula>NOT(ISERROR(SEARCH("ALTO",L11)))</formula>
    </cfRule>
    <cfRule type="containsText" dxfId="412" priority="420" operator="containsText" text="MEDIO">
      <formula>NOT(ISERROR(SEARCH("MEDIO",L11)))</formula>
    </cfRule>
    <cfRule type="containsText" dxfId="411" priority="421" operator="containsText" text="BAJO">
      <formula>NOT(ISERROR(SEARCH("BAJO",L11)))</formula>
    </cfRule>
  </conditionalFormatting>
  <conditionalFormatting sqref="P13:P28">
    <cfRule type="containsText" dxfId="410" priority="397" operator="containsText" text="MUY BAJO">
      <formula>NOT(ISERROR(SEARCH("MUY BAJO",P13)))</formula>
    </cfRule>
    <cfRule type="containsText" dxfId="409" priority="398" operator="containsText" text="MUY ALTO">
      <formula>NOT(ISERROR(SEARCH("MUY ALTO",P13)))</formula>
    </cfRule>
    <cfRule type="containsText" dxfId="408" priority="399" operator="containsText" text="ALTO">
      <formula>NOT(ISERROR(SEARCH("ALTO",P13)))</formula>
    </cfRule>
    <cfRule type="containsText" dxfId="407" priority="400" operator="containsText" text="MEDIO">
      <formula>NOT(ISERROR(SEARCH("MEDIO",P13)))</formula>
    </cfRule>
    <cfRule type="containsText" dxfId="406" priority="401" operator="containsText" text="BAJO">
      <formula>NOT(ISERROR(SEARCH("BAJO",P13)))</formula>
    </cfRule>
  </conditionalFormatting>
  <conditionalFormatting sqref="N13:N28">
    <cfRule type="containsText" dxfId="405" priority="407" operator="containsText" text="MUY BAJO">
      <formula>NOT(ISERROR(SEARCH("MUY BAJO",N13)))</formula>
    </cfRule>
    <cfRule type="containsText" dxfId="404" priority="408" operator="containsText" text="MUY ALTO">
      <formula>NOT(ISERROR(SEARCH("MUY ALTO",N13)))</formula>
    </cfRule>
    <cfRule type="containsText" dxfId="403" priority="409" operator="containsText" text="ALTO">
      <formula>NOT(ISERROR(SEARCH("ALTO",N13)))</formula>
    </cfRule>
    <cfRule type="containsText" dxfId="402" priority="410" operator="containsText" text="MEDIO">
      <formula>NOT(ISERROR(SEARCH("MEDIO",N13)))</formula>
    </cfRule>
    <cfRule type="containsText" dxfId="401" priority="411" operator="containsText" text="BAJO">
      <formula>NOT(ISERROR(SEARCH("BAJO",N13)))</formula>
    </cfRule>
  </conditionalFormatting>
  <conditionalFormatting sqref="L13:L28">
    <cfRule type="containsText" dxfId="400" priority="402" operator="containsText" text="MUY BAJO">
      <formula>NOT(ISERROR(SEARCH("MUY BAJO",L13)))</formula>
    </cfRule>
    <cfRule type="containsText" dxfId="399" priority="403" operator="containsText" text="MUY ALTO">
      <formula>NOT(ISERROR(SEARCH("MUY ALTO",L13)))</formula>
    </cfRule>
    <cfRule type="containsText" dxfId="398" priority="404" operator="containsText" text="ALTO">
      <formula>NOT(ISERROR(SEARCH("ALTO",L13)))</formula>
    </cfRule>
    <cfRule type="containsText" dxfId="397" priority="405" operator="containsText" text="MEDIO">
      <formula>NOT(ISERROR(SEARCH("MEDIO",L13)))</formula>
    </cfRule>
    <cfRule type="containsText" dxfId="396" priority="406" operator="containsText" text="BAJO">
      <formula>NOT(ISERROR(SEARCH("BAJO",L13)))</formula>
    </cfRule>
  </conditionalFormatting>
  <conditionalFormatting sqref="P30:P34">
    <cfRule type="containsText" dxfId="395" priority="382" operator="containsText" text="MUY BAJO">
      <formula>NOT(ISERROR(SEARCH("MUY BAJO",P30)))</formula>
    </cfRule>
    <cfRule type="containsText" dxfId="394" priority="383" operator="containsText" text="MUY ALTO">
      <formula>NOT(ISERROR(SEARCH("MUY ALTO",P30)))</formula>
    </cfRule>
    <cfRule type="containsText" dxfId="393" priority="384" operator="containsText" text="ALTO">
      <formula>NOT(ISERROR(SEARCH("ALTO",P30)))</formula>
    </cfRule>
    <cfRule type="containsText" dxfId="392" priority="385" operator="containsText" text="MEDIO">
      <formula>NOT(ISERROR(SEARCH("MEDIO",P30)))</formula>
    </cfRule>
    <cfRule type="containsText" dxfId="391" priority="386" operator="containsText" text="BAJO">
      <formula>NOT(ISERROR(SEARCH("BAJO",P30)))</formula>
    </cfRule>
  </conditionalFormatting>
  <conditionalFormatting sqref="N30:N34">
    <cfRule type="containsText" dxfId="390" priority="392" operator="containsText" text="MUY BAJO">
      <formula>NOT(ISERROR(SEARCH("MUY BAJO",N30)))</formula>
    </cfRule>
    <cfRule type="containsText" dxfId="389" priority="393" operator="containsText" text="MUY ALTO">
      <formula>NOT(ISERROR(SEARCH("MUY ALTO",N30)))</formula>
    </cfRule>
    <cfRule type="containsText" dxfId="388" priority="394" operator="containsText" text="ALTO">
      <formula>NOT(ISERROR(SEARCH("ALTO",N30)))</formula>
    </cfRule>
    <cfRule type="containsText" dxfId="387" priority="395" operator="containsText" text="MEDIO">
      <formula>NOT(ISERROR(SEARCH("MEDIO",N30)))</formula>
    </cfRule>
    <cfRule type="containsText" dxfId="386" priority="396" operator="containsText" text="BAJO">
      <formula>NOT(ISERROR(SEARCH("BAJO",N30)))</formula>
    </cfRule>
  </conditionalFormatting>
  <conditionalFormatting sqref="L30:L34">
    <cfRule type="containsText" dxfId="385" priority="387" operator="containsText" text="MUY BAJO">
      <formula>NOT(ISERROR(SEARCH("MUY BAJO",L30)))</formula>
    </cfRule>
    <cfRule type="containsText" dxfId="384" priority="388" operator="containsText" text="MUY ALTO">
      <formula>NOT(ISERROR(SEARCH("MUY ALTO",L30)))</formula>
    </cfRule>
    <cfRule type="containsText" dxfId="383" priority="389" operator="containsText" text="ALTO">
      <formula>NOT(ISERROR(SEARCH("ALTO",L30)))</formula>
    </cfRule>
    <cfRule type="containsText" dxfId="382" priority="390" operator="containsText" text="MEDIO">
      <formula>NOT(ISERROR(SEARCH("MEDIO",L30)))</formula>
    </cfRule>
    <cfRule type="containsText" dxfId="381" priority="391" operator="containsText" text="BAJO">
      <formula>NOT(ISERROR(SEARCH("BAJO",L30)))</formula>
    </cfRule>
  </conditionalFormatting>
  <conditionalFormatting sqref="P36:P38">
    <cfRule type="containsText" dxfId="380" priority="367" operator="containsText" text="MUY BAJO">
      <formula>NOT(ISERROR(SEARCH("MUY BAJO",P36)))</formula>
    </cfRule>
    <cfRule type="containsText" dxfId="379" priority="368" operator="containsText" text="MUY ALTO">
      <formula>NOT(ISERROR(SEARCH("MUY ALTO",P36)))</formula>
    </cfRule>
    <cfRule type="containsText" dxfId="378" priority="369" operator="containsText" text="ALTO">
      <formula>NOT(ISERROR(SEARCH("ALTO",P36)))</formula>
    </cfRule>
    <cfRule type="containsText" dxfId="377" priority="370" operator="containsText" text="MEDIO">
      <formula>NOT(ISERROR(SEARCH("MEDIO",P36)))</formula>
    </cfRule>
    <cfRule type="containsText" dxfId="376" priority="371" operator="containsText" text="BAJO">
      <formula>NOT(ISERROR(SEARCH("BAJO",P36)))</formula>
    </cfRule>
  </conditionalFormatting>
  <conditionalFormatting sqref="N36:N38">
    <cfRule type="containsText" dxfId="375" priority="377" operator="containsText" text="MUY BAJO">
      <formula>NOT(ISERROR(SEARCH("MUY BAJO",N36)))</formula>
    </cfRule>
    <cfRule type="containsText" dxfId="374" priority="378" operator="containsText" text="MUY ALTO">
      <formula>NOT(ISERROR(SEARCH("MUY ALTO",N36)))</formula>
    </cfRule>
    <cfRule type="containsText" dxfId="373" priority="379" operator="containsText" text="ALTO">
      <formula>NOT(ISERROR(SEARCH("ALTO",N36)))</formula>
    </cfRule>
    <cfRule type="containsText" dxfId="372" priority="380" operator="containsText" text="MEDIO">
      <formula>NOT(ISERROR(SEARCH("MEDIO",N36)))</formula>
    </cfRule>
    <cfRule type="containsText" dxfId="371" priority="381" operator="containsText" text="BAJO">
      <formula>NOT(ISERROR(SEARCH("BAJO",N36)))</formula>
    </cfRule>
  </conditionalFormatting>
  <conditionalFormatting sqref="L36:L38">
    <cfRule type="containsText" dxfId="370" priority="372" operator="containsText" text="MUY BAJO">
      <formula>NOT(ISERROR(SEARCH("MUY BAJO",L36)))</formula>
    </cfRule>
    <cfRule type="containsText" dxfId="369" priority="373" operator="containsText" text="MUY ALTO">
      <formula>NOT(ISERROR(SEARCH("MUY ALTO",L36)))</formula>
    </cfRule>
    <cfRule type="containsText" dxfId="368" priority="374" operator="containsText" text="ALTO">
      <formula>NOT(ISERROR(SEARCH("ALTO",L36)))</formula>
    </cfRule>
    <cfRule type="containsText" dxfId="367" priority="375" operator="containsText" text="MEDIO">
      <formula>NOT(ISERROR(SEARCH("MEDIO",L36)))</formula>
    </cfRule>
    <cfRule type="containsText" dxfId="366" priority="376" operator="containsText" text="BAJO">
      <formula>NOT(ISERROR(SEARCH("BAJO",L36)))</formula>
    </cfRule>
  </conditionalFormatting>
  <conditionalFormatting sqref="P40 P42:P47">
    <cfRule type="containsText" dxfId="365" priority="352" operator="containsText" text="MUY BAJO">
      <formula>NOT(ISERROR(SEARCH("MUY BAJO",P40)))</formula>
    </cfRule>
    <cfRule type="containsText" dxfId="364" priority="353" operator="containsText" text="MUY ALTO">
      <formula>NOT(ISERROR(SEARCH("MUY ALTO",P40)))</formula>
    </cfRule>
    <cfRule type="containsText" dxfId="363" priority="354" operator="containsText" text="ALTO">
      <formula>NOT(ISERROR(SEARCH("ALTO",P40)))</formula>
    </cfRule>
    <cfRule type="containsText" dxfId="362" priority="355" operator="containsText" text="MEDIO">
      <formula>NOT(ISERROR(SEARCH("MEDIO",P40)))</formula>
    </cfRule>
    <cfRule type="containsText" dxfId="361" priority="356" operator="containsText" text="BAJO">
      <formula>NOT(ISERROR(SEARCH("BAJO",P40)))</formula>
    </cfRule>
  </conditionalFormatting>
  <conditionalFormatting sqref="N40 N42:N47">
    <cfRule type="containsText" dxfId="360" priority="362" operator="containsText" text="MUY BAJO">
      <formula>NOT(ISERROR(SEARCH("MUY BAJO",N40)))</formula>
    </cfRule>
    <cfRule type="containsText" dxfId="359" priority="363" operator="containsText" text="MUY ALTO">
      <formula>NOT(ISERROR(SEARCH("MUY ALTO",N40)))</formula>
    </cfRule>
    <cfRule type="containsText" dxfId="358" priority="364" operator="containsText" text="ALTO">
      <formula>NOT(ISERROR(SEARCH("ALTO",N40)))</formula>
    </cfRule>
    <cfRule type="containsText" dxfId="357" priority="365" operator="containsText" text="MEDIO">
      <formula>NOT(ISERROR(SEARCH("MEDIO",N40)))</formula>
    </cfRule>
    <cfRule type="containsText" dxfId="356" priority="366" operator="containsText" text="BAJO">
      <formula>NOT(ISERROR(SEARCH("BAJO",N40)))</formula>
    </cfRule>
  </conditionalFormatting>
  <conditionalFormatting sqref="L40 L42:L47">
    <cfRule type="containsText" dxfId="355" priority="357" operator="containsText" text="MUY BAJO">
      <formula>NOT(ISERROR(SEARCH("MUY BAJO",L40)))</formula>
    </cfRule>
    <cfRule type="containsText" dxfId="354" priority="358" operator="containsText" text="MUY ALTO">
      <formula>NOT(ISERROR(SEARCH("MUY ALTO",L40)))</formula>
    </cfRule>
    <cfRule type="containsText" dxfId="353" priority="359" operator="containsText" text="ALTO">
      <formula>NOT(ISERROR(SEARCH("ALTO",L40)))</formula>
    </cfRule>
    <cfRule type="containsText" dxfId="352" priority="360" operator="containsText" text="MEDIO">
      <formula>NOT(ISERROR(SEARCH("MEDIO",L40)))</formula>
    </cfRule>
    <cfRule type="containsText" dxfId="351" priority="361" operator="containsText" text="BAJO">
      <formula>NOT(ISERROR(SEARCH("BAJO",L40)))</formula>
    </cfRule>
  </conditionalFormatting>
  <conditionalFormatting sqref="P50:P58">
    <cfRule type="containsText" dxfId="350" priority="337" operator="containsText" text="MUY BAJO">
      <formula>NOT(ISERROR(SEARCH("MUY BAJO",P50)))</formula>
    </cfRule>
    <cfRule type="containsText" dxfId="349" priority="338" operator="containsText" text="MUY ALTO">
      <formula>NOT(ISERROR(SEARCH("MUY ALTO",P50)))</formula>
    </cfRule>
    <cfRule type="containsText" dxfId="348" priority="339" operator="containsText" text="ALTO">
      <formula>NOT(ISERROR(SEARCH("ALTO",P50)))</formula>
    </cfRule>
    <cfRule type="containsText" dxfId="347" priority="340" operator="containsText" text="MEDIO">
      <formula>NOT(ISERROR(SEARCH("MEDIO",P50)))</formula>
    </cfRule>
    <cfRule type="containsText" dxfId="346" priority="341" operator="containsText" text="BAJO">
      <formula>NOT(ISERROR(SEARCH("BAJO",P50)))</formula>
    </cfRule>
  </conditionalFormatting>
  <conditionalFormatting sqref="N50:N58">
    <cfRule type="containsText" dxfId="345" priority="347" operator="containsText" text="MUY BAJO">
      <formula>NOT(ISERROR(SEARCH("MUY BAJO",N50)))</formula>
    </cfRule>
    <cfRule type="containsText" dxfId="344" priority="348" operator="containsText" text="MUY ALTO">
      <formula>NOT(ISERROR(SEARCH("MUY ALTO",N50)))</formula>
    </cfRule>
    <cfRule type="containsText" dxfId="343" priority="349" operator="containsText" text="ALTO">
      <formula>NOT(ISERROR(SEARCH("ALTO",N50)))</formula>
    </cfRule>
    <cfRule type="containsText" dxfId="342" priority="350" operator="containsText" text="MEDIO">
      <formula>NOT(ISERROR(SEARCH("MEDIO",N50)))</formula>
    </cfRule>
    <cfRule type="containsText" dxfId="341" priority="351" operator="containsText" text="BAJO">
      <formula>NOT(ISERROR(SEARCH("BAJO",N50)))</formula>
    </cfRule>
  </conditionalFormatting>
  <conditionalFormatting sqref="L50:L58">
    <cfRule type="containsText" dxfId="340" priority="342" operator="containsText" text="MUY BAJO">
      <formula>NOT(ISERROR(SEARCH("MUY BAJO",L50)))</formula>
    </cfRule>
    <cfRule type="containsText" dxfId="339" priority="343" operator="containsText" text="MUY ALTO">
      <formula>NOT(ISERROR(SEARCH("MUY ALTO",L50)))</formula>
    </cfRule>
    <cfRule type="containsText" dxfId="338" priority="344" operator="containsText" text="ALTO">
      <formula>NOT(ISERROR(SEARCH("ALTO",L50)))</formula>
    </cfRule>
    <cfRule type="containsText" dxfId="337" priority="345" operator="containsText" text="MEDIO">
      <formula>NOT(ISERROR(SEARCH("MEDIO",L50)))</formula>
    </cfRule>
    <cfRule type="containsText" dxfId="336" priority="346" operator="containsText" text="BAJO">
      <formula>NOT(ISERROR(SEARCH("BAJO",L50)))</formula>
    </cfRule>
  </conditionalFormatting>
  <conditionalFormatting sqref="P60:P79">
    <cfRule type="containsText" dxfId="335" priority="322" operator="containsText" text="MUY BAJO">
      <formula>NOT(ISERROR(SEARCH("MUY BAJO",P60)))</formula>
    </cfRule>
    <cfRule type="containsText" dxfId="334" priority="323" operator="containsText" text="MUY ALTO">
      <formula>NOT(ISERROR(SEARCH("MUY ALTO",P60)))</formula>
    </cfRule>
    <cfRule type="containsText" dxfId="333" priority="324" operator="containsText" text="ALTO">
      <formula>NOT(ISERROR(SEARCH("ALTO",P60)))</formula>
    </cfRule>
    <cfRule type="containsText" dxfId="332" priority="325" operator="containsText" text="MEDIO">
      <formula>NOT(ISERROR(SEARCH("MEDIO",P60)))</formula>
    </cfRule>
    <cfRule type="containsText" dxfId="331" priority="326" operator="containsText" text="BAJO">
      <formula>NOT(ISERROR(SEARCH("BAJO",P60)))</formula>
    </cfRule>
  </conditionalFormatting>
  <conditionalFormatting sqref="N60:N79">
    <cfRule type="containsText" dxfId="330" priority="332" operator="containsText" text="MUY BAJO">
      <formula>NOT(ISERROR(SEARCH("MUY BAJO",N60)))</formula>
    </cfRule>
    <cfRule type="containsText" dxfId="329" priority="333" operator="containsText" text="MUY ALTO">
      <formula>NOT(ISERROR(SEARCH("MUY ALTO",N60)))</formula>
    </cfRule>
    <cfRule type="containsText" dxfId="328" priority="334" operator="containsText" text="ALTO">
      <formula>NOT(ISERROR(SEARCH("ALTO",N60)))</formula>
    </cfRule>
    <cfRule type="containsText" dxfId="327" priority="335" operator="containsText" text="MEDIO">
      <formula>NOT(ISERROR(SEARCH("MEDIO",N60)))</formula>
    </cfRule>
    <cfRule type="containsText" dxfId="326" priority="336" operator="containsText" text="BAJO">
      <formula>NOT(ISERROR(SEARCH("BAJO",N60)))</formula>
    </cfRule>
  </conditionalFormatting>
  <conditionalFormatting sqref="L60:L79">
    <cfRule type="containsText" dxfId="325" priority="327" operator="containsText" text="MUY BAJO">
      <formula>NOT(ISERROR(SEARCH("MUY BAJO",L60)))</formula>
    </cfRule>
    <cfRule type="containsText" dxfId="324" priority="328" operator="containsText" text="MUY ALTO">
      <formula>NOT(ISERROR(SEARCH("MUY ALTO",L60)))</formula>
    </cfRule>
    <cfRule type="containsText" dxfId="323" priority="329" operator="containsText" text="ALTO">
      <formula>NOT(ISERROR(SEARCH("ALTO",L60)))</formula>
    </cfRule>
    <cfRule type="containsText" dxfId="322" priority="330" operator="containsText" text="MEDIO">
      <formula>NOT(ISERROR(SEARCH("MEDIO",L60)))</formula>
    </cfRule>
    <cfRule type="containsText" dxfId="321" priority="331" operator="containsText" text="BAJO">
      <formula>NOT(ISERROR(SEARCH("BAJO",L60)))</formula>
    </cfRule>
  </conditionalFormatting>
  <conditionalFormatting sqref="P81:P109">
    <cfRule type="containsText" dxfId="320" priority="307" operator="containsText" text="MUY BAJO">
      <formula>NOT(ISERROR(SEARCH("MUY BAJO",P81)))</formula>
    </cfRule>
    <cfRule type="containsText" dxfId="319" priority="308" operator="containsText" text="MUY ALTO">
      <formula>NOT(ISERROR(SEARCH("MUY ALTO",P81)))</formula>
    </cfRule>
    <cfRule type="containsText" dxfId="318" priority="309" operator="containsText" text="ALTO">
      <formula>NOT(ISERROR(SEARCH("ALTO",P81)))</formula>
    </cfRule>
    <cfRule type="containsText" dxfId="317" priority="310" operator="containsText" text="MEDIO">
      <formula>NOT(ISERROR(SEARCH("MEDIO",P81)))</formula>
    </cfRule>
    <cfRule type="containsText" dxfId="316" priority="311" operator="containsText" text="BAJO">
      <formula>NOT(ISERROR(SEARCH("BAJO",P81)))</formula>
    </cfRule>
  </conditionalFormatting>
  <conditionalFormatting sqref="N81:N109">
    <cfRule type="containsText" dxfId="315" priority="317" operator="containsText" text="MUY BAJO">
      <formula>NOT(ISERROR(SEARCH("MUY BAJO",N81)))</formula>
    </cfRule>
    <cfRule type="containsText" dxfId="314" priority="318" operator="containsText" text="MUY ALTO">
      <formula>NOT(ISERROR(SEARCH("MUY ALTO",N81)))</formula>
    </cfRule>
    <cfRule type="containsText" dxfId="313" priority="319" operator="containsText" text="ALTO">
      <formula>NOT(ISERROR(SEARCH("ALTO",N81)))</formula>
    </cfRule>
    <cfRule type="containsText" dxfId="312" priority="320" operator="containsText" text="MEDIO">
      <formula>NOT(ISERROR(SEARCH("MEDIO",N81)))</formula>
    </cfRule>
    <cfRule type="containsText" dxfId="311" priority="321" operator="containsText" text="BAJO">
      <formula>NOT(ISERROR(SEARCH("BAJO",N81)))</formula>
    </cfRule>
  </conditionalFormatting>
  <conditionalFormatting sqref="L81:L109">
    <cfRule type="containsText" dxfId="310" priority="312" operator="containsText" text="MUY BAJO">
      <formula>NOT(ISERROR(SEARCH("MUY BAJO",L81)))</formula>
    </cfRule>
    <cfRule type="containsText" dxfId="309" priority="313" operator="containsText" text="MUY ALTO">
      <formula>NOT(ISERROR(SEARCH("MUY ALTO",L81)))</formula>
    </cfRule>
    <cfRule type="containsText" dxfId="308" priority="314" operator="containsText" text="ALTO">
      <formula>NOT(ISERROR(SEARCH("ALTO",L81)))</formula>
    </cfRule>
    <cfRule type="containsText" dxfId="307" priority="315" operator="containsText" text="MEDIO">
      <formula>NOT(ISERROR(SEARCH("MEDIO",L81)))</formula>
    </cfRule>
    <cfRule type="containsText" dxfId="306" priority="316" operator="containsText" text="BAJO">
      <formula>NOT(ISERROR(SEARCH("BAJO",L81)))</formula>
    </cfRule>
  </conditionalFormatting>
  <conditionalFormatting sqref="P111:P112">
    <cfRule type="containsText" dxfId="305" priority="292" operator="containsText" text="MUY BAJO">
      <formula>NOT(ISERROR(SEARCH("MUY BAJO",P111)))</formula>
    </cfRule>
    <cfRule type="containsText" dxfId="304" priority="293" operator="containsText" text="MUY ALTO">
      <formula>NOT(ISERROR(SEARCH("MUY ALTO",P111)))</formula>
    </cfRule>
    <cfRule type="containsText" dxfId="303" priority="294" operator="containsText" text="ALTO">
      <formula>NOT(ISERROR(SEARCH("ALTO",P111)))</formula>
    </cfRule>
    <cfRule type="containsText" dxfId="302" priority="295" operator="containsText" text="MEDIO">
      <formula>NOT(ISERROR(SEARCH("MEDIO",P111)))</formula>
    </cfRule>
    <cfRule type="containsText" dxfId="301" priority="296" operator="containsText" text="BAJO">
      <formula>NOT(ISERROR(SEARCH("BAJO",P111)))</formula>
    </cfRule>
  </conditionalFormatting>
  <conditionalFormatting sqref="N111:N112">
    <cfRule type="containsText" dxfId="300" priority="302" operator="containsText" text="MUY BAJO">
      <formula>NOT(ISERROR(SEARCH("MUY BAJO",N111)))</formula>
    </cfRule>
    <cfRule type="containsText" dxfId="299" priority="303" operator="containsText" text="MUY ALTO">
      <formula>NOT(ISERROR(SEARCH("MUY ALTO",N111)))</formula>
    </cfRule>
    <cfRule type="containsText" dxfId="298" priority="304" operator="containsText" text="ALTO">
      <formula>NOT(ISERROR(SEARCH("ALTO",N111)))</formula>
    </cfRule>
    <cfRule type="containsText" dxfId="297" priority="305" operator="containsText" text="MEDIO">
      <formula>NOT(ISERROR(SEARCH("MEDIO",N111)))</formula>
    </cfRule>
    <cfRule type="containsText" dxfId="296" priority="306" operator="containsText" text="BAJO">
      <formula>NOT(ISERROR(SEARCH("BAJO",N111)))</formula>
    </cfRule>
  </conditionalFormatting>
  <conditionalFormatting sqref="L111:L112">
    <cfRule type="containsText" dxfId="295" priority="297" operator="containsText" text="MUY BAJO">
      <formula>NOT(ISERROR(SEARCH("MUY BAJO",L111)))</formula>
    </cfRule>
    <cfRule type="containsText" dxfId="294" priority="298" operator="containsText" text="MUY ALTO">
      <formula>NOT(ISERROR(SEARCH("MUY ALTO",L111)))</formula>
    </cfRule>
    <cfRule type="containsText" dxfId="293" priority="299" operator="containsText" text="ALTO">
      <formula>NOT(ISERROR(SEARCH("ALTO",L111)))</formula>
    </cfRule>
    <cfRule type="containsText" dxfId="292" priority="300" operator="containsText" text="MEDIO">
      <formula>NOT(ISERROR(SEARCH("MEDIO",L111)))</formula>
    </cfRule>
    <cfRule type="containsText" dxfId="291" priority="301" operator="containsText" text="BAJO">
      <formula>NOT(ISERROR(SEARCH("BAJO",L111)))</formula>
    </cfRule>
  </conditionalFormatting>
  <conditionalFormatting sqref="P114">
    <cfRule type="containsText" dxfId="290" priority="277" operator="containsText" text="MUY BAJO">
      <formula>NOT(ISERROR(SEARCH("MUY BAJO",P114)))</formula>
    </cfRule>
    <cfRule type="containsText" dxfId="289" priority="278" operator="containsText" text="MUY ALTO">
      <formula>NOT(ISERROR(SEARCH("MUY ALTO",P114)))</formula>
    </cfRule>
    <cfRule type="containsText" dxfId="288" priority="279" operator="containsText" text="ALTO">
      <formula>NOT(ISERROR(SEARCH("ALTO",P114)))</formula>
    </cfRule>
    <cfRule type="containsText" dxfId="287" priority="280" operator="containsText" text="MEDIO">
      <formula>NOT(ISERROR(SEARCH("MEDIO",P114)))</formula>
    </cfRule>
    <cfRule type="containsText" dxfId="286" priority="281" operator="containsText" text="BAJO">
      <formula>NOT(ISERROR(SEARCH("BAJO",P114)))</formula>
    </cfRule>
  </conditionalFormatting>
  <conditionalFormatting sqref="N114">
    <cfRule type="containsText" dxfId="285" priority="287" operator="containsText" text="MUY BAJO">
      <formula>NOT(ISERROR(SEARCH("MUY BAJO",N114)))</formula>
    </cfRule>
    <cfRule type="containsText" dxfId="284" priority="288" operator="containsText" text="MUY ALTO">
      <formula>NOT(ISERROR(SEARCH("MUY ALTO",N114)))</formula>
    </cfRule>
    <cfRule type="containsText" dxfId="283" priority="289" operator="containsText" text="ALTO">
      <formula>NOT(ISERROR(SEARCH("ALTO",N114)))</formula>
    </cfRule>
    <cfRule type="containsText" dxfId="282" priority="290" operator="containsText" text="MEDIO">
      <formula>NOT(ISERROR(SEARCH("MEDIO",N114)))</formula>
    </cfRule>
    <cfRule type="containsText" dxfId="281" priority="291" operator="containsText" text="BAJO">
      <formula>NOT(ISERROR(SEARCH("BAJO",N114)))</formula>
    </cfRule>
  </conditionalFormatting>
  <conditionalFormatting sqref="L114">
    <cfRule type="containsText" dxfId="280" priority="282" operator="containsText" text="MUY BAJO">
      <formula>NOT(ISERROR(SEARCH("MUY BAJO",L114)))</formula>
    </cfRule>
    <cfRule type="containsText" dxfId="279" priority="283" operator="containsText" text="MUY ALTO">
      <formula>NOT(ISERROR(SEARCH("MUY ALTO",L114)))</formula>
    </cfRule>
    <cfRule type="containsText" dxfId="278" priority="284" operator="containsText" text="ALTO">
      <formula>NOT(ISERROR(SEARCH("ALTO",L114)))</formula>
    </cfRule>
    <cfRule type="containsText" dxfId="277" priority="285" operator="containsText" text="MEDIO">
      <formula>NOT(ISERROR(SEARCH("MEDIO",L114)))</formula>
    </cfRule>
    <cfRule type="containsText" dxfId="276" priority="286" operator="containsText" text="BAJO">
      <formula>NOT(ISERROR(SEARCH("BAJO",L114)))</formula>
    </cfRule>
  </conditionalFormatting>
  <conditionalFormatting sqref="P116:P121">
    <cfRule type="containsText" dxfId="275" priority="262" operator="containsText" text="MUY BAJO">
      <formula>NOT(ISERROR(SEARCH("MUY BAJO",P116)))</formula>
    </cfRule>
    <cfRule type="containsText" dxfId="274" priority="263" operator="containsText" text="MUY ALTO">
      <formula>NOT(ISERROR(SEARCH("MUY ALTO",P116)))</formula>
    </cfRule>
    <cfRule type="containsText" dxfId="273" priority="264" operator="containsText" text="ALTO">
      <formula>NOT(ISERROR(SEARCH("ALTO",P116)))</formula>
    </cfRule>
    <cfRule type="containsText" dxfId="272" priority="265" operator="containsText" text="MEDIO">
      <formula>NOT(ISERROR(SEARCH("MEDIO",P116)))</formula>
    </cfRule>
    <cfRule type="containsText" dxfId="271" priority="266" operator="containsText" text="BAJO">
      <formula>NOT(ISERROR(SEARCH("BAJO",P116)))</formula>
    </cfRule>
  </conditionalFormatting>
  <conditionalFormatting sqref="N116:N121">
    <cfRule type="containsText" dxfId="270" priority="272" operator="containsText" text="MUY BAJO">
      <formula>NOT(ISERROR(SEARCH("MUY BAJO",N116)))</formula>
    </cfRule>
    <cfRule type="containsText" dxfId="269" priority="273" operator="containsText" text="MUY ALTO">
      <formula>NOT(ISERROR(SEARCH("MUY ALTO",N116)))</formula>
    </cfRule>
    <cfRule type="containsText" dxfId="268" priority="274" operator="containsText" text="ALTO">
      <formula>NOT(ISERROR(SEARCH("ALTO",N116)))</formula>
    </cfRule>
    <cfRule type="containsText" dxfId="267" priority="275" operator="containsText" text="MEDIO">
      <formula>NOT(ISERROR(SEARCH("MEDIO",N116)))</formula>
    </cfRule>
    <cfRule type="containsText" dxfId="266" priority="276" operator="containsText" text="BAJO">
      <formula>NOT(ISERROR(SEARCH("BAJO",N116)))</formula>
    </cfRule>
  </conditionalFormatting>
  <conditionalFormatting sqref="L116:L121">
    <cfRule type="containsText" dxfId="265" priority="267" operator="containsText" text="MUY BAJO">
      <formula>NOT(ISERROR(SEARCH("MUY BAJO",L116)))</formula>
    </cfRule>
    <cfRule type="containsText" dxfId="264" priority="268" operator="containsText" text="MUY ALTO">
      <formula>NOT(ISERROR(SEARCH("MUY ALTO",L116)))</formula>
    </cfRule>
    <cfRule type="containsText" dxfId="263" priority="269" operator="containsText" text="ALTO">
      <formula>NOT(ISERROR(SEARCH("ALTO",L116)))</formula>
    </cfRule>
    <cfRule type="containsText" dxfId="262" priority="270" operator="containsText" text="MEDIO">
      <formula>NOT(ISERROR(SEARCH("MEDIO",L116)))</formula>
    </cfRule>
    <cfRule type="containsText" dxfId="261" priority="271" operator="containsText" text="BAJO">
      <formula>NOT(ISERROR(SEARCH("BAJO",L116)))</formula>
    </cfRule>
  </conditionalFormatting>
  <conditionalFormatting sqref="P124:P130">
    <cfRule type="containsText" dxfId="260" priority="247" operator="containsText" text="MUY BAJO">
      <formula>NOT(ISERROR(SEARCH("MUY BAJO",P124)))</formula>
    </cfRule>
    <cfRule type="containsText" dxfId="259" priority="248" operator="containsText" text="MUY ALTO">
      <formula>NOT(ISERROR(SEARCH("MUY ALTO",P124)))</formula>
    </cfRule>
    <cfRule type="containsText" dxfId="258" priority="249" operator="containsText" text="ALTO">
      <formula>NOT(ISERROR(SEARCH("ALTO",P124)))</formula>
    </cfRule>
    <cfRule type="containsText" dxfId="257" priority="250" operator="containsText" text="MEDIO">
      <formula>NOT(ISERROR(SEARCH("MEDIO",P124)))</formula>
    </cfRule>
    <cfRule type="containsText" dxfId="256" priority="251" operator="containsText" text="BAJO">
      <formula>NOT(ISERROR(SEARCH("BAJO",P124)))</formula>
    </cfRule>
  </conditionalFormatting>
  <conditionalFormatting sqref="N124:N130">
    <cfRule type="containsText" dxfId="255" priority="257" operator="containsText" text="MUY BAJO">
      <formula>NOT(ISERROR(SEARCH("MUY BAJO",N124)))</formula>
    </cfRule>
    <cfRule type="containsText" dxfId="254" priority="258" operator="containsText" text="MUY ALTO">
      <formula>NOT(ISERROR(SEARCH("MUY ALTO",N124)))</formula>
    </cfRule>
    <cfRule type="containsText" dxfId="253" priority="259" operator="containsText" text="ALTO">
      <formula>NOT(ISERROR(SEARCH("ALTO",N124)))</formula>
    </cfRule>
    <cfRule type="containsText" dxfId="252" priority="260" operator="containsText" text="MEDIO">
      <formula>NOT(ISERROR(SEARCH("MEDIO",N124)))</formula>
    </cfRule>
    <cfRule type="containsText" dxfId="251" priority="261" operator="containsText" text="BAJO">
      <formula>NOT(ISERROR(SEARCH("BAJO",N124)))</formula>
    </cfRule>
  </conditionalFormatting>
  <conditionalFormatting sqref="L124:L130">
    <cfRule type="containsText" dxfId="250" priority="252" operator="containsText" text="MUY BAJO">
      <formula>NOT(ISERROR(SEARCH("MUY BAJO",L124)))</formula>
    </cfRule>
    <cfRule type="containsText" dxfId="249" priority="253" operator="containsText" text="MUY ALTO">
      <formula>NOT(ISERROR(SEARCH("MUY ALTO",L124)))</formula>
    </cfRule>
    <cfRule type="containsText" dxfId="248" priority="254" operator="containsText" text="ALTO">
      <formula>NOT(ISERROR(SEARCH("ALTO",L124)))</formula>
    </cfRule>
    <cfRule type="containsText" dxfId="247" priority="255" operator="containsText" text="MEDIO">
      <formula>NOT(ISERROR(SEARCH("MEDIO",L124)))</formula>
    </cfRule>
    <cfRule type="containsText" dxfId="246" priority="256" operator="containsText" text="BAJO">
      <formula>NOT(ISERROR(SEARCH("BAJO",L124)))</formula>
    </cfRule>
  </conditionalFormatting>
  <conditionalFormatting sqref="P132:P183">
    <cfRule type="containsText" dxfId="245" priority="232" operator="containsText" text="MUY BAJO">
      <formula>NOT(ISERROR(SEARCH("MUY BAJO",P132)))</formula>
    </cfRule>
    <cfRule type="containsText" dxfId="244" priority="233" operator="containsText" text="MUY ALTO">
      <formula>NOT(ISERROR(SEARCH("MUY ALTO",P132)))</formula>
    </cfRule>
    <cfRule type="containsText" dxfId="243" priority="234" operator="containsText" text="ALTO">
      <formula>NOT(ISERROR(SEARCH("ALTO",P132)))</formula>
    </cfRule>
    <cfRule type="containsText" dxfId="242" priority="235" operator="containsText" text="MEDIO">
      <formula>NOT(ISERROR(SEARCH("MEDIO",P132)))</formula>
    </cfRule>
    <cfRule type="containsText" dxfId="241" priority="236" operator="containsText" text="BAJO">
      <formula>NOT(ISERROR(SEARCH("BAJO",P132)))</formula>
    </cfRule>
  </conditionalFormatting>
  <conditionalFormatting sqref="N132:N183">
    <cfRule type="containsText" dxfId="240" priority="242" operator="containsText" text="MUY BAJO">
      <formula>NOT(ISERROR(SEARCH("MUY BAJO",N132)))</formula>
    </cfRule>
    <cfRule type="containsText" dxfId="239" priority="243" operator="containsText" text="MUY ALTO">
      <formula>NOT(ISERROR(SEARCH("MUY ALTO",N132)))</formula>
    </cfRule>
    <cfRule type="containsText" dxfId="238" priority="244" operator="containsText" text="ALTO">
      <formula>NOT(ISERROR(SEARCH("ALTO",N132)))</formula>
    </cfRule>
    <cfRule type="containsText" dxfId="237" priority="245" operator="containsText" text="MEDIO">
      <formula>NOT(ISERROR(SEARCH("MEDIO",N132)))</formula>
    </cfRule>
    <cfRule type="containsText" dxfId="236" priority="246" operator="containsText" text="BAJO">
      <formula>NOT(ISERROR(SEARCH("BAJO",N132)))</formula>
    </cfRule>
  </conditionalFormatting>
  <conditionalFormatting sqref="L132:L183">
    <cfRule type="containsText" dxfId="235" priority="237" operator="containsText" text="MUY BAJO">
      <formula>NOT(ISERROR(SEARCH("MUY BAJO",L132)))</formula>
    </cfRule>
    <cfRule type="containsText" dxfId="234" priority="238" operator="containsText" text="MUY ALTO">
      <formula>NOT(ISERROR(SEARCH("MUY ALTO",L132)))</formula>
    </cfRule>
    <cfRule type="containsText" dxfId="233" priority="239" operator="containsText" text="ALTO">
      <formula>NOT(ISERROR(SEARCH("ALTO",L132)))</formula>
    </cfRule>
    <cfRule type="containsText" dxfId="232" priority="240" operator="containsText" text="MEDIO">
      <formula>NOT(ISERROR(SEARCH("MEDIO",L132)))</formula>
    </cfRule>
    <cfRule type="containsText" dxfId="231" priority="241" operator="containsText" text="BAJO">
      <formula>NOT(ISERROR(SEARCH("BAJO",L132)))</formula>
    </cfRule>
  </conditionalFormatting>
  <conditionalFormatting sqref="P185:P226">
    <cfRule type="containsText" dxfId="230" priority="217" operator="containsText" text="MUY BAJO">
      <formula>NOT(ISERROR(SEARCH("MUY BAJO",P185)))</formula>
    </cfRule>
    <cfRule type="containsText" dxfId="229" priority="218" operator="containsText" text="MUY ALTO">
      <formula>NOT(ISERROR(SEARCH("MUY ALTO",P185)))</formula>
    </cfRule>
    <cfRule type="containsText" dxfId="228" priority="219" operator="containsText" text="ALTO">
      <formula>NOT(ISERROR(SEARCH("ALTO",P185)))</formula>
    </cfRule>
    <cfRule type="containsText" dxfId="227" priority="220" operator="containsText" text="MEDIO">
      <formula>NOT(ISERROR(SEARCH("MEDIO",P185)))</formula>
    </cfRule>
    <cfRule type="containsText" dxfId="226" priority="221" operator="containsText" text="BAJO">
      <formula>NOT(ISERROR(SEARCH("BAJO",P185)))</formula>
    </cfRule>
  </conditionalFormatting>
  <conditionalFormatting sqref="N185:N226">
    <cfRule type="containsText" dxfId="225" priority="227" operator="containsText" text="MUY BAJO">
      <formula>NOT(ISERROR(SEARCH("MUY BAJO",N185)))</formula>
    </cfRule>
    <cfRule type="containsText" dxfId="224" priority="228" operator="containsText" text="MUY ALTO">
      <formula>NOT(ISERROR(SEARCH("MUY ALTO",N185)))</formula>
    </cfRule>
    <cfRule type="containsText" dxfId="223" priority="229" operator="containsText" text="ALTO">
      <formula>NOT(ISERROR(SEARCH("ALTO",N185)))</formula>
    </cfRule>
    <cfRule type="containsText" dxfId="222" priority="230" operator="containsText" text="MEDIO">
      <formula>NOT(ISERROR(SEARCH("MEDIO",N185)))</formula>
    </cfRule>
    <cfRule type="containsText" dxfId="221" priority="231" operator="containsText" text="BAJO">
      <formula>NOT(ISERROR(SEARCH("BAJO",N185)))</formula>
    </cfRule>
  </conditionalFormatting>
  <conditionalFormatting sqref="L185:L226">
    <cfRule type="containsText" dxfId="220" priority="222" operator="containsText" text="MUY BAJO">
      <formula>NOT(ISERROR(SEARCH("MUY BAJO",L185)))</formula>
    </cfRule>
    <cfRule type="containsText" dxfId="219" priority="223" operator="containsText" text="MUY ALTO">
      <formula>NOT(ISERROR(SEARCH("MUY ALTO",L185)))</formula>
    </cfRule>
    <cfRule type="containsText" dxfId="218" priority="224" operator="containsText" text="ALTO">
      <formula>NOT(ISERROR(SEARCH("ALTO",L185)))</formula>
    </cfRule>
    <cfRule type="containsText" dxfId="217" priority="225" operator="containsText" text="MEDIO">
      <formula>NOT(ISERROR(SEARCH("MEDIO",L185)))</formula>
    </cfRule>
    <cfRule type="containsText" dxfId="216" priority="226" operator="containsText" text="BAJO">
      <formula>NOT(ISERROR(SEARCH("BAJO",L185)))</formula>
    </cfRule>
  </conditionalFormatting>
  <conditionalFormatting sqref="P228:P236">
    <cfRule type="containsText" dxfId="215" priority="202" operator="containsText" text="MUY BAJO">
      <formula>NOT(ISERROR(SEARCH("MUY BAJO",P228)))</formula>
    </cfRule>
    <cfRule type="containsText" dxfId="214" priority="203" operator="containsText" text="MUY ALTO">
      <formula>NOT(ISERROR(SEARCH("MUY ALTO",P228)))</formula>
    </cfRule>
    <cfRule type="containsText" dxfId="213" priority="204" operator="containsText" text="ALTO">
      <formula>NOT(ISERROR(SEARCH("ALTO",P228)))</formula>
    </cfRule>
    <cfRule type="containsText" dxfId="212" priority="205" operator="containsText" text="MEDIO">
      <formula>NOT(ISERROR(SEARCH("MEDIO",P228)))</formula>
    </cfRule>
    <cfRule type="containsText" dxfId="211" priority="206" operator="containsText" text="BAJO">
      <formula>NOT(ISERROR(SEARCH("BAJO",P228)))</formula>
    </cfRule>
  </conditionalFormatting>
  <conditionalFormatting sqref="N228:N236">
    <cfRule type="containsText" dxfId="210" priority="212" operator="containsText" text="MUY BAJO">
      <formula>NOT(ISERROR(SEARCH("MUY BAJO",N228)))</formula>
    </cfRule>
    <cfRule type="containsText" dxfId="209" priority="213" operator="containsText" text="MUY ALTO">
      <formula>NOT(ISERROR(SEARCH("MUY ALTO",N228)))</formula>
    </cfRule>
    <cfRule type="containsText" dxfId="208" priority="214" operator="containsText" text="ALTO">
      <formula>NOT(ISERROR(SEARCH("ALTO",N228)))</formula>
    </cfRule>
    <cfRule type="containsText" dxfId="207" priority="215" operator="containsText" text="MEDIO">
      <formula>NOT(ISERROR(SEARCH("MEDIO",N228)))</formula>
    </cfRule>
    <cfRule type="containsText" dxfId="206" priority="216" operator="containsText" text="BAJO">
      <formula>NOT(ISERROR(SEARCH("BAJO",N228)))</formula>
    </cfRule>
  </conditionalFormatting>
  <conditionalFormatting sqref="L228:L236">
    <cfRule type="containsText" dxfId="205" priority="207" operator="containsText" text="MUY BAJO">
      <formula>NOT(ISERROR(SEARCH("MUY BAJO",L228)))</formula>
    </cfRule>
    <cfRule type="containsText" dxfId="204" priority="208" operator="containsText" text="MUY ALTO">
      <formula>NOT(ISERROR(SEARCH("MUY ALTO",L228)))</formula>
    </cfRule>
    <cfRule type="containsText" dxfId="203" priority="209" operator="containsText" text="ALTO">
      <formula>NOT(ISERROR(SEARCH("ALTO",L228)))</formula>
    </cfRule>
    <cfRule type="containsText" dxfId="202" priority="210" operator="containsText" text="MEDIO">
      <formula>NOT(ISERROR(SEARCH("MEDIO",L228)))</formula>
    </cfRule>
    <cfRule type="containsText" dxfId="201" priority="211" operator="containsText" text="BAJO">
      <formula>NOT(ISERROR(SEARCH("BAJO",L228)))</formula>
    </cfRule>
  </conditionalFormatting>
  <conditionalFormatting sqref="P238:P241">
    <cfRule type="containsText" dxfId="200" priority="187" operator="containsText" text="MUY BAJO">
      <formula>NOT(ISERROR(SEARCH("MUY BAJO",P238)))</formula>
    </cfRule>
    <cfRule type="containsText" dxfId="199" priority="188" operator="containsText" text="MUY ALTO">
      <formula>NOT(ISERROR(SEARCH("MUY ALTO",P238)))</formula>
    </cfRule>
    <cfRule type="containsText" dxfId="198" priority="189" operator="containsText" text="ALTO">
      <formula>NOT(ISERROR(SEARCH("ALTO",P238)))</formula>
    </cfRule>
    <cfRule type="containsText" dxfId="197" priority="190" operator="containsText" text="MEDIO">
      <formula>NOT(ISERROR(SEARCH("MEDIO",P238)))</formula>
    </cfRule>
    <cfRule type="containsText" dxfId="196" priority="191" operator="containsText" text="BAJO">
      <formula>NOT(ISERROR(SEARCH("BAJO",P238)))</formula>
    </cfRule>
  </conditionalFormatting>
  <conditionalFormatting sqref="N238:N241">
    <cfRule type="containsText" dxfId="195" priority="197" operator="containsText" text="MUY BAJO">
      <formula>NOT(ISERROR(SEARCH("MUY BAJO",N238)))</formula>
    </cfRule>
    <cfRule type="containsText" dxfId="194" priority="198" operator="containsText" text="MUY ALTO">
      <formula>NOT(ISERROR(SEARCH("MUY ALTO",N238)))</formula>
    </cfRule>
    <cfRule type="containsText" dxfId="193" priority="199" operator="containsText" text="ALTO">
      <formula>NOT(ISERROR(SEARCH("ALTO",N238)))</formula>
    </cfRule>
    <cfRule type="containsText" dxfId="192" priority="200" operator="containsText" text="MEDIO">
      <formula>NOT(ISERROR(SEARCH("MEDIO",N238)))</formula>
    </cfRule>
    <cfRule type="containsText" dxfId="191" priority="201" operator="containsText" text="BAJO">
      <formula>NOT(ISERROR(SEARCH("BAJO",N238)))</formula>
    </cfRule>
  </conditionalFormatting>
  <conditionalFormatting sqref="L238:L241">
    <cfRule type="containsText" dxfId="190" priority="192" operator="containsText" text="MUY BAJO">
      <formula>NOT(ISERROR(SEARCH("MUY BAJO",L238)))</formula>
    </cfRule>
    <cfRule type="containsText" dxfId="189" priority="193" operator="containsText" text="MUY ALTO">
      <formula>NOT(ISERROR(SEARCH("MUY ALTO",L238)))</formula>
    </cfRule>
    <cfRule type="containsText" dxfId="188" priority="194" operator="containsText" text="ALTO">
      <formula>NOT(ISERROR(SEARCH("ALTO",L238)))</formula>
    </cfRule>
    <cfRule type="containsText" dxfId="187" priority="195" operator="containsText" text="MEDIO">
      <formula>NOT(ISERROR(SEARCH("MEDIO",L238)))</formula>
    </cfRule>
    <cfRule type="containsText" dxfId="186" priority="196" operator="containsText" text="BAJO">
      <formula>NOT(ISERROR(SEARCH("BAJO",L238)))</formula>
    </cfRule>
  </conditionalFormatting>
  <conditionalFormatting sqref="P244:P277">
    <cfRule type="containsText" dxfId="185" priority="172" operator="containsText" text="MUY BAJO">
      <formula>NOT(ISERROR(SEARCH("MUY BAJO",P244)))</formula>
    </cfRule>
    <cfRule type="containsText" dxfId="184" priority="173" operator="containsText" text="MUY ALTO">
      <formula>NOT(ISERROR(SEARCH("MUY ALTO",P244)))</formula>
    </cfRule>
    <cfRule type="containsText" dxfId="183" priority="174" operator="containsText" text="ALTO">
      <formula>NOT(ISERROR(SEARCH("ALTO",P244)))</formula>
    </cfRule>
    <cfRule type="containsText" dxfId="182" priority="175" operator="containsText" text="MEDIO">
      <formula>NOT(ISERROR(SEARCH("MEDIO",P244)))</formula>
    </cfRule>
    <cfRule type="containsText" dxfId="181" priority="176" operator="containsText" text="BAJO">
      <formula>NOT(ISERROR(SEARCH("BAJO",P244)))</formula>
    </cfRule>
  </conditionalFormatting>
  <conditionalFormatting sqref="N244:N277">
    <cfRule type="containsText" dxfId="180" priority="182" operator="containsText" text="MUY BAJO">
      <formula>NOT(ISERROR(SEARCH("MUY BAJO",N244)))</formula>
    </cfRule>
    <cfRule type="containsText" dxfId="179" priority="183" operator="containsText" text="MUY ALTO">
      <formula>NOT(ISERROR(SEARCH("MUY ALTO",N244)))</formula>
    </cfRule>
    <cfRule type="containsText" dxfId="178" priority="184" operator="containsText" text="ALTO">
      <formula>NOT(ISERROR(SEARCH("ALTO",N244)))</formula>
    </cfRule>
    <cfRule type="containsText" dxfId="177" priority="185" operator="containsText" text="MEDIO">
      <formula>NOT(ISERROR(SEARCH("MEDIO",N244)))</formula>
    </cfRule>
    <cfRule type="containsText" dxfId="176" priority="186" operator="containsText" text="BAJO">
      <formula>NOT(ISERROR(SEARCH("BAJO",N244)))</formula>
    </cfRule>
  </conditionalFormatting>
  <conditionalFormatting sqref="L244:L277">
    <cfRule type="containsText" dxfId="175" priority="177" operator="containsText" text="MUY BAJO">
      <formula>NOT(ISERROR(SEARCH("MUY BAJO",L244)))</formula>
    </cfRule>
    <cfRule type="containsText" dxfId="174" priority="178" operator="containsText" text="MUY ALTO">
      <formula>NOT(ISERROR(SEARCH("MUY ALTO",L244)))</formula>
    </cfRule>
    <cfRule type="containsText" dxfId="173" priority="179" operator="containsText" text="ALTO">
      <formula>NOT(ISERROR(SEARCH("ALTO",L244)))</formula>
    </cfRule>
    <cfRule type="containsText" dxfId="172" priority="180" operator="containsText" text="MEDIO">
      <formula>NOT(ISERROR(SEARCH("MEDIO",L244)))</formula>
    </cfRule>
    <cfRule type="containsText" dxfId="171" priority="181" operator="containsText" text="BAJO">
      <formula>NOT(ISERROR(SEARCH("BAJO",L244)))</formula>
    </cfRule>
  </conditionalFormatting>
  <conditionalFormatting sqref="P279:P293">
    <cfRule type="containsText" dxfId="170" priority="157" operator="containsText" text="MUY BAJO">
      <formula>NOT(ISERROR(SEARCH("MUY BAJO",P279)))</formula>
    </cfRule>
    <cfRule type="containsText" dxfId="169" priority="158" operator="containsText" text="MUY ALTO">
      <formula>NOT(ISERROR(SEARCH("MUY ALTO",P279)))</formula>
    </cfRule>
    <cfRule type="containsText" dxfId="168" priority="159" operator="containsText" text="ALTO">
      <formula>NOT(ISERROR(SEARCH("ALTO",P279)))</formula>
    </cfRule>
    <cfRule type="containsText" dxfId="167" priority="160" operator="containsText" text="MEDIO">
      <formula>NOT(ISERROR(SEARCH("MEDIO",P279)))</formula>
    </cfRule>
    <cfRule type="containsText" dxfId="166" priority="161" operator="containsText" text="BAJO">
      <formula>NOT(ISERROR(SEARCH("BAJO",P279)))</formula>
    </cfRule>
  </conditionalFormatting>
  <conditionalFormatting sqref="N279:N293">
    <cfRule type="containsText" dxfId="165" priority="167" operator="containsText" text="MUY BAJO">
      <formula>NOT(ISERROR(SEARCH("MUY BAJO",N279)))</formula>
    </cfRule>
    <cfRule type="containsText" dxfId="164" priority="168" operator="containsText" text="MUY ALTO">
      <formula>NOT(ISERROR(SEARCH("MUY ALTO",N279)))</formula>
    </cfRule>
    <cfRule type="containsText" dxfId="163" priority="169" operator="containsText" text="ALTO">
      <formula>NOT(ISERROR(SEARCH("ALTO",N279)))</formula>
    </cfRule>
    <cfRule type="containsText" dxfId="162" priority="170" operator="containsText" text="MEDIO">
      <formula>NOT(ISERROR(SEARCH("MEDIO",N279)))</formula>
    </cfRule>
    <cfRule type="containsText" dxfId="161" priority="171" operator="containsText" text="BAJO">
      <formula>NOT(ISERROR(SEARCH("BAJO",N279)))</formula>
    </cfRule>
  </conditionalFormatting>
  <conditionalFormatting sqref="L279:L293">
    <cfRule type="containsText" dxfId="160" priority="162" operator="containsText" text="MUY BAJO">
      <formula>NOT(ISERROR(SEARCH("MUY BAJO",L279)))</formula>
    </cfRule>
    <cfRule type="containsText" dxfId="159" priority="163" operator="containsText" text="MUY ALTO">
      <formula>NOT(ISERROR(SEARCH("MUY ALTO",L279)))</formula>
    </cfRule>
    <cfRule type="containsText" dxfId="158" priority="164" operator="containsText" text="ALTO">
      <formula>NOT(ISERROR(SEARCH("ALTO",L279)))</formula>
    </cfRule>
    <cfRule type="containsText" dxfId="157" priority="165" operator="containsText" text="MEDIO">
      <formula>NOT(ISERROR(SEARCH("MEDIO",L279)))</formula>
    </cfRule>
    <cfRule type="containsText" dxfId="156" priority="166" operator="containsText" text="BAJO">
      <formula>NOT(ISERROR(SEARCH("BAJO",L279)))</formula>
    </cfRule>
  </conditionalFormatting>
  <conditionalFormatting sqref="P295:P304">
    <cfRule type="containsText" dxfId="155" priority="142" operator="containsText" text="MUY BAJO">
      <formula>NOT(ISERROR(SEARCH("MUY BAJO",P295)))</formula>
    </cfRule>
    <cfRule type="containsText" dxfId="154" priority="143" operator="containsText" text="MUY ALTO">
      <formula>NOT(ISERROR(SEARCH("MUY ALTO",P295)))</formula>
    </cfRule>
    <cfRule type="containsText" dxfId="153" priority="144" operator="containsText" text="ALTO">
      <formula>NOT(ISERROR(SEARCH("ALTO",P295)))</formula>
    </cfRule>
    <cfRule type="containsText" dxfId="152" priority="145" operator="containsText" text="MEDIO">
      <formula>NOT(ISERROR(SEARCH("MEDIO",P295)))</formula>
    </cfRule>
    <cfRule type="containsText" dxfId="151" priority="146" operator="containsText" text="BAJO">
      <formula>NOT(ISERROR(SEARCH("BAJO",P295)))</formula>
    </cfRule>
  </conditionalFormatting>
  <conditionalFormatting sqref="N295:N304">
    <cfRule type="containsText" dxfId="150" priority="152" operator="containsText" text="MUY BAJO">
      <formula>NOT(ISERROR(SEARCH("MUY BAJO",N295)))</formula>
    </cfRule>
    <cfRule type="containsText" dxfId="149" priority="153" operator="containsText" text="MUY ALTO">
      <formula>NOT(ISERROR(SEARCH("MUY ALTO",N295)))</formula>
    </cfRule>
    <cfRule type="containsText" dxfId="148" priority="154" operator="containsText" text="ALTO">
      <formula>NOT(ISERROR(SEARCH("ALTO",N295)))</formula>
    </cfRule>
    <cfRule type="containsText" dxfId="147" priority="155" operator="containsText" text="MEDIO">
      <formula>NOT(ISERROR(SEARCH("MEDIO",N295)))</formula>
    </cfRule>
    <cfRule type="containsText" dxfId="146" priority="156" operator="containsText" text="BAJO">
      <formula>NOT(ISERROR(SEARCH("BAJO",N295)))</formula>
    </cfRule>
  </conditionalFormatting>
  <conditionalFormatting sqref="L295:L304">
    <cfRule type="containsText" dxfId="145" priority="147" operator="containsText" text="MUY BAJO">
      <formula>NOT(ISERROR(SEARCH("MUY BAJO",L295)))</formula>
    </cfRule>
    <cfRule type="containsText" dxfId="144" priority="148" operator="containsText" text="MUY ALTO">
      <formula>NOT(ISERROR(SEARCH("MUY ALTO",L295)))</formula>
    </cfRule>
    <cfRule type="containsText" dxfId="143" priority="149" operator="containsText" text="ALTO">
      <formula>NOT(ISERROR(SEARCH("ALTO",L295)))</formula>
    </cfRule>
    <cfRule type="containsText" dxfId="142" priority="150" operator="containsText" text="MEDIO">
      <formula>NOT(ISERROR(SEARCH("MEDIO",L295)))</formula>
    </cfRule>
    <cfRule type="containsText" dxfId="141" priority="151" operator="containsText" text="BAJO">
      <formula>NOT(ISERROR(SEARCH("BAJO",L295)))</formula>
    </cfRule>
  </conditionalFormatting>
  <conditionalFormatting sqref="P306:P320">
    <cfRule type="containsText" dxfId="140" priority="127" operator="containsText" text="MUY BAJO">
      <formula>NOT(ISERROR(SEARCH("MUY BAJO",P306)))</formula>
    </cfRule>
    <cfRule type="containsText" dxfId="139" priority="128" operator="containsText" text="MUY ALTO">
      <formula>NOT(ISERROR(SEARCH("MUY ALTO",P306)))</formula>
    </cfRule>
    <cfRule type="containsText" dxfId="138" priority="129" operator="containsText" text="ALTO">
      <formula>NOT(ISERROR(SEARCH("ALTO",P306)))</formula>
    </cfRule>
    <cfRule type="containsText" dxfId="137" priority="130" operator="containsText" text="MEDIO">
      <formula>NOT(ISERROR(SEARCH("MEDIO",P306)))</formula>
    </cfRule>
    <cfRule type="containsText" dxfId="136" priority="131" operator="containsText" text="BAJO">
      <formula>NOT(ISERROR(SEARCH("BAJO",P306)))</formula>
    </cfRule>
  </conditionalFormatting>
  <conditionalFormatting sqref="N306:N320">
    <cfRule type="containsText" dxfId="135" priority="137" operator="containsText" text="MUY BAJO">
      <formula>NOT(ISERROR(SEARCH("MUY BAJO",N306)))</formula>
    </cfRule>
    <cfRule type="containsText" dxfId="134" priority="138" operator="containsText" text="MUY ALTO">
      <formula>NOT(ISERROR(SEARCH("MUY ALTO",N306)))</formula>
    </cfRule>
    <cfRule type="containsText" dxfId="133" priority="139" operator="containsText" text="ALTO">
      <formula>NOT(ISERROR(SEARCH("ALTO",N306)))</formula>
    </cfRule>
    <cfRule type="containsText" dxfId="132" priority="140" operator="containsText" text="MEDIO">
      <formula>NOT(ISERROR(SEARCH("MEDIO",N306)))</formula>
    </cfRule>
    <cfRule type="containsText" dxfId="131" priority="141" operator="containsText" text="BAJO">
      <formula>NOT(ISERROR(SEARCH("BAJO",N306)))</formula>
    </cfRule>
  </conditionalFormatting>
  <conditionalFormatting sqref="L306:L320">
    <cfRule type="containsText" dxfId="130" priority="132" operator="containsText" text="MUY BAJO">
      <formula>NOT(ISERROR(SEARCH("MUY BAJO",L306)))</formula>
    </cfRule>
    <cfRule type="containsText" dxfId="129" priority="133" operator="containsText" text="MUY ALTO">
      <formula>NOT(ISERROR(SEARCH("MUY ALTO",L306)))</formula>
    </cfRule>
    <cfRule type="containsText" dxfId="128" priority="134" operator="containsText" text="ALTO">
      <formula>NOT(ISERROR(SEARCH("ALTO",L306)))</formula>
    </cfRule>
    <cfRule type="containsText" dxfId="127" priority="135" operator="containsText" text="MEDIO">
      <formula>NOT(ISERROR(SEARCH("MEDIO",L306)))</formula>
    </cfRule>
    <cfRule type="containsText" dxfId="126" priority="136" operator="containsText" text="BAJO">
      <formula>NOT(ISERROR(SEARCH("BAJO",L306)))</formula>
    </cfRule>
  </conditionalFormatting>
  <conditionalFormatting sqref="P322:P341">
    <cfRule type="containsText" dxfId="125" priority="112" operator="containsText" text="MUY BAJO">
      <formula>NOT(ISERROR(SEARCH("MUY BAJO",P322)))</formula>
    </cfRule>
    <cfRule type="containsText" dxfId="124" priority="113" operator="containsText" text="MUY ALTO">
      <formula>NOT(ISERROR(SEARCH("MUY ALTO",P322)))</formula>
    </cfRule>
    <cfRule type="containsText" dxfId="123" priority="114" operator="containsText" text="ALTO">
      <formula>NOT(ISERROR(SEARCH("ALTO",P322)))</formula>
    </cfRule>
    <cfRule type="containsText" dxfId="122" priority="115" operator="containsText" text="MEDIO">
      <formula>NOT(ISERROR(SEARCH("MEDIO",P322)))</formula>
    </cfRule>
    <cfRule type="containsText" dxfId="121" priority="116" operator="containsText" text="BAJO">
      <formula>NOT(ISERROR(SEARCH("BAJO",P322)))</formula>
    </cfRule>
  </conditionalFormatting>
  <conditionalFormatting sqref="N322:N341">
    <cfRule type="containsText" dxfId="120" priority="122" operator="containsText" text="MUY BAJO">
      <formula>NOT(ISERROR(SEARCH("MUY BAJO",N322)))</formula>
    </cfRule>
    <cfRule type="containsText" dxfId="119" priority="123" operator="containsText" text="MUY ALTO">
      <formula>NOT(ISERROR(SEARCH("MUY ALTO",N322)))</formula>
    </cfRule>
    <cfRule type="containsText" dxfId="118" priority="124" operator="containsText" text="ALTO">
      <formula>NOT(ISERROR(SEARCH("ALTO",N322)))</formula>
    </cfRule>
    <cfRule type="containsText" dxfId="117" priority="125" operator="containsText" text="MEDIO">
      <formula>NOT(ISERROR(SEARCH("MEDIO",N322)))</formula>
    </cfRule>
    <cfRule type="containsText" dxfId="116" priority="126" operator="containsText" text="BAJO">
      <formula>NOT(ISERROR(SEARCH("BAJO",N322)))</formula>
    </cfRule>
  </conditionalFormatting>
  <conditionalFormatting sqref="L322:L341">
    <cfRule type="containsText" dxfId="115" priority="117" operator="containsText" text="MUY BAJO">
      <formula>NOT(ISERROR(SEARCH("MUY BAJO",L322)))</formula>
    </cfRule>
    <cfRule type="containsText" dxfId="114" priority="118" operator="containsText" text="MUY ALTO">
      <formula>NOT(ISERROR(SEARCH("MUY ALTO",L322)))</formula>
    </cfRule>
    <cfRule type="containsText" dxfId="113" priority="119" operator="containsText" text="ALTO">
      <formula>NOT(ISERROR(SEARCH("ALTO",L322)))</formula>
    </cfRule>
    <cfRule type="containsText" dxfId="112" priority="120" operator="containsText" text="MEDIO">
      <formula>NOT(ISERROR(SEARCH("MEDIO",L322)))</formula>
    </cfRule>
    <cfRule type="containsText" dxfId="111" priority="121" operator="containsText" text="BAJO">
      <formula>NOT(ISERROR(SEARCH("BAJO",L322)))</formula>
    </cfRule>
  </conditionalFormatting>
  <conditionalFormatting sqref="P344:P355">
    <cfRule type="containsText" dxfId="110" priority="97" operator="containsText" text="MUY BAJO">
      <formula>NOT(ISERROR(SEARCH("MUY BAJO",P344)))</formula>
    </cfRule>
    <cfRule type="containsText" dxfId="109" priority="98" operator="containsText" text="MUY ALTO">
      <formula>NOT(ISERROR(SEARCH("MUY ALTO",P344)))</formula>
    </cfRule>
    <cfRule type="containsText" dxfId="108" priority="99" operator="containsText" text="ALTO">
      <formula>NOT(ISERROR(SEARCH("ALTO",P344)))</formula>
    </cfRule>
    <cfRule type="containsText" dxfId="107" priority="100" operator="containsText" text="MEDIO">
      <formula>NOT(ISERROR(SEARCH("MEDIO",P344)))</formula>
    </cfRule>
    <cfRule type="containsText" dxfId="106" priority="101" operator="containsText" text="BAJO">
      <formula>NOT(ISERROR(SEARCH("BAJO",P344)))</formula>
    </cfRule>
  </conditionalFormatting>
  <conditionalFormatting sqref="N344:N355">
    <cfRule type="containsText" dxfId="105" priority="107" operator="containsText" text="MUY BAJO">
      <formula>NOT(ISERROR(SEARCH("MUY BAJO",N344)))</formula>
    </cfRule>
    <cfRule type="containsText" dxfId="104" priority="108" operator="containsText" text="MUY ALTO">
      <formula>NOT(ISERROR(SEARCH("MUY ALTO",N344)))</formula>
    </cfRule>
    <cfRule type="containsText" dxfId="103" priority="109" operator="containsText" text="ALTO">
      <formula>NOT(ISERROR(SEARCH("ALTO",N344)))</formula>
    </cfRule>
    <cfRule type="containsText" dxfId="102" priority="110" operator="containsText" text="MEDIO">
      <formula>NOT(ISERROR(SEARCH("MEDIO",N344)))</formula>
    </cfRule>
    <cfRule type="containsText" dxfId="101" priority="111" operator="containsText" text="BAJO">
      <formula>NOT(ISERROR(SEARCH("BAJO",N344)))</formula>
    </cfRule>
  </conditionalFormatting>
  <conditionalFormatting sqref="L344:L355">
    <cfRule type="containsText" dxfId="100" priority="102" operator="containsText" text="MUY BAJO">
      <formula>NOT(ISERROR(SEARCH("MUY BAJO",L344)))</formula>
    </cfRule>
    <cfRule type="containsText" dxfId="99" priority="103" operator="containsText" text="MUY ALTO">
      <formula>NOT(ISERROR(SEARCH("MUY ALTO",L344)))</formula>
    </cfRule>
    <cfRule type="containsText" dxfId="98" priority="104" operator="containsText" text="ALTO">
      <formula>NOT(ISERROR(SEARCH("ALTO",L344)))</formula>
    </cfRule>
    <cfRule type="containsText" dxfId="97" priority="105" operator="containsText" text="MEDIO">
      <formula>NOT(ISERROR(SEARCH("MEDIO",L344)))</formula>
    </cfRule>
    <cfRule type="containsText" dxfId="96" priority="106" operator="containsText" text="BAJO">
      <formula>NOT(ISERROR(SEARCH("BAJO",L344)))</formula>
    </cfRule>
  </conditionalFormatting>
  <conditionalFormatting sqref="P357:P399">
    <cfRule type="containsText" dxfId="95" priority="82" operator="containsText" text="MUY BAJO">
      <formula>NOT(ISERROR(SEARCH("MUY BAJO",P357)))</formula>
    </cfRule>
    <cfRule type="containsText" dxfId="94" priority="83" operator="containsText" text="MUY ALTO">
      <formula>NOT(ISERROR(SEARCH("MUY ALTO",P357)))</formula>
    </cfRule>
    <cfRule type="containsText" dxfId="93" priority="84" operator="containsText" text="ALTO">
      <formula>NOT(ISERROR(SEARCH("ALTO",P357)))</formula>
    </cfRule>
    <cfRule type="containsText" dxfId="92" priority="85" operator="containsText" text="MEDIO">
      <formula>NOT(ISERROR(SEARCH("MEDIO",P357)))</formula>
    </cfRule>
    <cfRule type="containsText" dxfId="91" priority="86" operator="containsText" text="BAJO">
      <formula>NOT(ISERROR(SEARCH("BAJO",P357)))</formula>
    </cfRule>
  </conditionalFormatting>
  <conditionalFormatting sqref="N357:N399">
    <cfRule type="containsText" dxfId="90" priority="92" operator="containsText" text="MUY BAJO">
      <formula>NOT(ISERROR(SEARCH("MUY BAJO",N357)))</formula>
    </cfRule>
    <cfRule type="containsText" dxfId="89" priority="93" operator="containsText" text="MUY ALTO">
      <formula>NOT(ISERROR(SEARCH("MUY ALTO",N357)))</formula>
    </cfRule>
    <cfRule type="containsText" dxfId="88" priority="94" operator="containsText" text="ALTO">
      <formula>NOT(ISERROR(SEARCH("ALTO",N357)))</formula>
    </cfRule>
    <cfRule type="containsText" dxfId="87" priority="95" operator="containsText" text="MEDIO">
      <formula>NOT(ISERROR(SEARCH("MEDIO",N357)))</formula>
    </cfRule>
    <cfRule type="containsText" dxfId="86" priority="96" operator="containsText" text="BAJO">
      <formula>NOT(ISERROR(SEARCH("BAJO",N357)))</formula>
    </cfRule>
  </conditionalFormatting>
  <conditionalFormatting sqref="L357:L399">
    <cfRule type="containsText" dxfId="85" priority="87" operator="containsText" text="MUY BAJO">
      <formula>NOT(ISERROR(SEARCH("MUY BAJO",L357)))</formula>
    </cfRule>
    <cfRule type="containsText" dxfId="84" priority="88" operator="containsText" text="MUY ALTO">
      <formula>NOT(ISERROR(SEARCH("MUY ALTO",L357)))</formula>
    </cfRule>
    <cfRule type="containsText" dxfId="83" priority="89" operator="containsText" text="ALTO">
      <formula>NOT(ISERROR(SEARCH("ALTO",L357)))</formula>
    </cfRule>
    <cfRule type="containsText" dxfId="82" priority="90" operator="containsText" text="MEDIO">
      <formula>NOT(ISERROR(SEARCH("MEDIO",L357)))</formula>
    </cfRule>
    <cfRule type="containsText" dxfId="81" priority="91" operator="containsText" text="BAJO">
      <formula>NOT(ISERROR(SEARCH("BAJO",L357)))</formula>
    </cfRule>
  </conditionalFormatting>
  <conditionalFormatting sqref="P401:P408">
    <cfRule type="containsText" dxfId="80" priority="67" operator="containsText" text="MUY BAJO">
      <formula>NOT(ISERROR(SEARCH("MUY BAJO",P401)))</formula>
    </cfRule>
    <cfRule type="containsText" dxfId="79" priority="68" operator="containsText" text="MUY ALTO">
      <formula>NOT(ISERROR(SEARCH("MUY ALTO",P401)))</formula>
    </cfRule>
    <cfRule type="containsText" dxfId="78" priority="69" operator="containsText" text="ALTO">
      <formula>NOT(ISERROR(SEARCH("ALTO",P401)))</formula>
    </cfRule>
    <cfRule type="containsText" dxfId="77" priority="70" operator="containsText" text="MEDIO">
      <formula>NOT(ISERROR(SEARCH("MEDIO",P401)))</formula>
    </cfRule>
    <cfRule type="containsText" dxfId="76" priority="71" operator="containsText" text="BAJO">
      <formula>NOT(ISERROR(SEARCH("BAJO",P401)))</formula>
    </cfRule>
  </conditionalFormatting>
  <conditionalFormatting sqref="N401:N408">
    <cfRule type="containsText" dxfId="75" priority="77" operator="containsText" text="MUY BAJO">
      <formula>NOT(ISERROR(SEARCH("MUY BAJO",N401)))</formula>
    </cfRule>
    <cfRule type="containsText" dxfId="74" priority="78" operator="containsText" text="MUY ALTO">
      <formula>NOT(ISERROR(SEARCH("MUY ALTO",N401)))</formula>
    </cfRule>
    <cfRule type="containsText" dxfId="73" priority="79" operator="containsText" text="ALTO">
      <formula>NOT(ISERROR(SEARCH("ALTO",N401)))</formula>
    </cfRule>
    <cfRule type="containsText" dxfId="72" priority="80" operator="containsText" text="MEDIO">
      <formula>NOT(ISERROR(SEARCH("MEDIO",N401)))</formula>
    </cfRule>
    <cfRule type="containsText" dxfId="71" priority="81" operator="containsText" text="BAJO">
      <formula>NOT(ISERROR(SEARCH("BAJO",N401)))</formula>
    </cfRule>
  </conditionalFormatting>
  <conditionalFormatting sqref="L401:L408">
    <cfRule type="containsText" dxfId="70" priority="72" operator="containsText" text="MUY BAJO">
      <formula>NOT(ISERROR(SEARCH("MUY BAJO",L401)))</formula>
    </cfRule>
    <cfRule type="containsText" dxfId="69" priority="73" operator="containsText" text="MUY ALTO">
      <formula>NOT(ISERROR(SEARCH("MUY ALTO",L401)))</formula>
    </cfRule>
    <cfRule type="containsText" dxfId="68" priority="74" operator="containsText" text="ALTO">
      <formula>NOT(ISERROR(SEARCH("ALTO",L401)))</formula>
    </cfRule>
    <cfRule type="containsText" dxfId="67" priority="75" operator="containsText" text="MEDIO">
      <formula>NOT(ISERROR(SEARCH("MEDIO",L401)))</formula>
    </cfRule>
    <cfRule type="containsText" dxfId="66" priority="76" operator="containsText" text="BAJO">
      <formula>NOT(ISERROR(SEARCH("BAJO",L401)))</formula>
    </cfRule>
  </conditionalFormatting>
  <conditionalFormatting sqref="P410:P425">
    <cfRule type="containsText" dxfId="65" priority="52" operator="containsText" text="MUY BAJO">
      <formula>NOT(ISERROR(SEARCH("MUY BAJO",P410)))</formula>
    </cfRule>
    <cfRule type="containsText" dxfId="64" priority="53" operator="containsText" text="MUY ALTO">
      <formula>NOT(ISERROR(SEARCH("MUY ALTO",P410)))</formula>
    </cfRule>
    <cfRule type="containsText" dxfId="63" priority="54" operator="containsText" text="ALTO">
      <formula>NOT(ISERROR(SEARCH("ALTO",P410)))</formula>
    </cfRule>
    <cfRule type="containsText" dxfId="62" priority="55" operator="containsText" text="MEDIO">
      <formula>NOT(ISERROR(SEARCH("MEDIO",P410)))</formula>
    </cfRule>
    <cfRule type="containsText" dxfId="61" priority="56" operator="containsText" text="BAJO">
      <formula>NOT(ISERROR(SEARCH("BAJO",P410)))</formula>
    </cfRule>
  </conditionalFormatting>
  <conditionalFormatting sqref="N410:N425">
    <cfRule type="containsText" dxfId="60" priority="62" operator="containsText" text="MUY BAJO">
      <formula>NOT(ISERROR(SEARCH("MUY BAJO",N410)))</formula>
    </cfRule>
    <cfRule type="containsText" dxfId="59" priority="63" operator="containsText" text="MUY ALTO">
      <formula>NOT(ISERROR(SEARCH("MUY ALTO",N410)))</formula>
    </cfRule>
    <cfRule type="containsText" dxfId="58" priority="64" operator="containsText" text="ALTO">
      <formula>NOT(ISERROR(SEARCH("ALTO",N410)))</formula>
    </cfRule>
    <cfRule type="containsText" dxfId="57" priority="65" operator="containsText" text="MEDIO">
      <formula>NOT(ISERROR(SEARCH("MEDIO",N410)))</formula>
    </cfRule>
    <cfRule type="containsText" dxfId="56" priority="66" operator="containsText" text="BAJO">
      <formula>NOT(ISERROR(SEARCH("BAJO",N410)))</formula>
    </cfRule>
  </conditionalFormatting>
  <conditionalFormatting sqref="L410:L425">
    <cfRule type="containsText" dxfId="55" priority="57" operator="containsText" text="MUY BAJO">
      <formula>NOT(ISERROR(SEARCH("MUY BAJO",L410)))</formula>
    </cfRule>
    <cfRule type="containsText" dxfId="54" priority="58" operator="containsText" text="MUY ALTO">
      <formula>NOT(ISERROR(SEARCH("MUY ALTO",L410)))</formula>
    </cfRule>
    <cfRule type="containsText" dxfId="53" priority="59" operator="containsText" text="ALTO">
      <formula>NOT(ISERROR(SEARCH("ALTO",L410)))</formula>
    </cfRule>
    <cfRule type="containsText" dxfId="52" priority="60" operator="containsText" text="MEDIO">
      <formula>NOT(ISERROR(SEARCH("MEDIO",L410)))</formula>
    </cfRule>
    <cfRule type="containsText" dxfId="51" priority="61" operator="containsText" text="BAJO">
      <formula>NOT(ISERROR(SEARCH("BAJO",L410)))</formula>
    </cfRule>
  </conditionalFormatting>
  <conditionalFormatting sqref="P427:P428">
    <cfRule type="containsText" dxfId="50" priority="37" operator="containsText" text="MUY BAJO">
      <formula>NOT(ISERROR(SEARCH("MUY BAJO",P427)))</formula>
    </cfRule>
    <cfRule type="containsText" dxfId="49" priority="38" operator="containsText" text="MUY ALTO">
      <formula>NOT(ISERROR(SEARCH("MUY ALTO",P427)))</formula>
    </cfRule>
    <cfRule type="containsText" dxfId="48" priority="39" operator="containsText" text="ALTO">
      <formula>NOT(ISERROR(SEARCH("ALTO",P427)))</formula>
    </cfRule>
    <cfRule type="containsText" dxfId="47" priority="40" operator="containsText" text="MEDIO">
      <formula>NOT(ISERROR(SEARCH("MEDIO",P427)))</formula>
    </cfRule>
    <cfRule type="containsText" dxfId="46" priority="41" operator="containsText" text="BAJO">
      <formula>NOT(ISERROR(SEARCH("BAJO",P427)))</formula>
    </cfRule>
  </conditionalFormatting>
  <conditionalFormatting sqref="N427:N428">
    <cfRule type="containsText" dxfId="45" priority="47" operator="containsText" text="MUY BAJO">
      <formula>NOT(ISERROR(SEARCH("MUY BAJO",N427)))</formula>
    </cfRule>
    <cfRule type="containsText" dxfId="44" priority="48" operator="containsText" text="MUY ALTO">
      <formula>NOT(ISERROR(SEARCH("MUY ALTO",N427)))</formula>
    </cfRule>
    <cfRule type="containsText" dxfId="43" priority="49" operator="containsText" text="ALTO">
      <formula>NOT(ISERROR(SEARCH("ALTO",N427)))</formula>
    </cfRule>
    <cfRule type="containsText" dxfId="42" priority="50" operator="containsText" text="MEDIO">
      <formula>NOT(ISERROR(SEARCH("MEDIO",N427)))</formula>
    </cfRule>
    <cfRule type="containsText" dxfId="41" priority="51" operator="containsText" text="BAJO">
      <formula>NOT(ISERROR(SEARCH("BAJO",N427)))</formula>
    </cfRule>
  </conditionalFormatting>
  <conditionalFormatting sqref="L427:L428">
    <cfRule type="containsText" dxfId="40" priority="42" operator="containsText" text="MUY BAJO">
      <formula>NOT(ISERROR(SEARCH("MUY BAJO",L427)))</formula>
    </cfRule>
    <cfRule type="containsText" dxfId="39" priority="43" operator="containsText" text="MUY ALTO">
      <formula>NOT(ISERROR(SEARCH("MUY ALTO",L427)))</formula>
    </cfRule>
    <cfRule type="containsText" dxfId="38" priority="44" operator="containsText" text="ALTO">
      <formula>NOT(ISERROR(SEARCH("ALTO",L427)))</formula>
    </cfRule>
    <cfRule type="containsText" dxfId="37" priority="45" operator="containsText" text="MEDIO">
      <formula>NOT(ISERROR(SEARCH("MEDIO",L427)))</formula>
    </cfRule>
    <cfRule type="containsText" dxfId="36" priority="46" operator="containsText" text="BAJO">
      <formula>NOT(ISERROR(SEARCH("BAJO",L427)))</formula>
    </cfRule>
  </conditionalFormatting>
  <conditionalFormatting sqref="N41">
    <cfRule type="containsText" dxfId="35" priority="35" operator="containsText" text="BAJO">
      <formula>NOT(ISERROR(SEARCH("BAJO",N41)))</formula>
    </cfRule>
  </conditionalFormatting>
  <conditionalFormatting sqref="N41">
    <cfRule type="containsText" dxfId="34" priority="30" operator="containsText" text="MUY BAJO">
      <formula>NOT(ISERROR(SEARCH("MUY BAJO",N41)))</formula>
    </cfRule>
    <cfRule type="containsText" dxfId="33" priority="31" operator="containsText" text="MUY ALTO">
      <formula>NOT(ISERROR(SEARCH("MUY ALTO",N41)))</formula>
    </cfRule>
    <cfRule type="containsText" dxfId="32" priority="32" operator="containsText" text="ALTO">
      <formula>NOT(ISERROR(SEARCH("ALTO",N41)))</formula>
    </cfRule>
    <cfRule type="containsText" dxfId="31" priority="33" operator="containsText" text="MEDIO">
      <formula>NOT(ISERROR(SEARCH("MEDIO",N41)))</formula>
    </cfRule>
    <cfRule type="containsText" dxfId="30" priority="36" operator="containsText" text="BAJO">
      <formula>NOT(ISERROR(SEARCH("BAJO",N41)))</formula>
    </cfRule>
  </conditionalFormatting>
  <conditionalFormatting sqref="N41">
    <cfRule type="containsText" dxfId="29" priority="34" operator="containsText" text="BAJO">
      <formula>NOT(ISERROR(SEARCH("BAJO",N41)))</formula>
    </cfRule>
  </conditionalFormatting>
  <conditionalFormatting sqref="P41">
    <cfRule type="containsText" dxfId="28" priority="1" operator="containsText" text="MUY BAJO">
      <formula>NOT(ISERROR(SEARCH("MUY BAJO",P41)))</formula>
    </cfRule>
    <cfRule type="containsText" dxfId="27" priority="2" operator="containsText" text="MUY ALTO">
      <formula>NOT(ISERROR(SEARCH("MUY ALTO",P41)))</formula>
    </cfRule>
    <cfRule type="containsText" dxfId="26" priority="3" operator="containsText" text="ALTO">
      <formula>NOT(ISERROR(SEARCH("ALTO",P41)))</formula>
    </cfRule>
    <cfRule type="containsText" dxfId="25" priority="4" operator="containsText" text="MEDIO">
      <formula>NOT(ISERROR(SEARCH("MEDIO",P41)))</formula>
    </cfRule>
    <cfRule type="containsText" dxfId="24" priority="5" operator="containsText" text="BAJO">
      <formula>NOT(ISERROR(SEARCH("BAJO",P41)))</formula>
    </cfRule>
  </conditionalFormatting>
  <conditionalFormatting sqref="N41">
    <cfRule type="containsText" dxfId="23" priority="25" operator="containsText" text="MUY BAJO">
      <formula>NOT(ISERROR(SEARCH("MUY BAJO",N41)))</formula>
    </cfRule>
    <cfRule type="containsText" dxfId="22" priority="26" operator="containsText" text="MUY ALTO">
      <formula>NOT(ISERROR(SEARCH("MUY ALTO",N41)))</formula>
    </cfRule>
    <cfRule type="containsText" dxfId="21" priority="27" operator="containsText" text="ALTO">
      <formula>NOT(ISERROR(SEARCH("ALTO",N41)))</formula>
    </cfRule>
    <cfRule type="containsText" dxfId="20" priority="28" operator="containsText" text="MEDIO">
      <formula>NOT(ISERROR(SEARCH("MEDIO",N41)))</formula>
    </cfRule>
    <cfRule type="containsText" dxfId="19" priority="29" operator="containsText" text="BAJO">
      <formula>NOT(ISERROR(SEARCH("BAJO",N41)))</formula>
    </cfRule>
  </conditionalFormatting>
  <conditionalFormatting sqref="L41">
    <cfRule type="containsText" dxfId="18" priority="23" operator="containsText" text="BAJO">
      <formula>NOT(ISERROR(SEARCH("BAJO",L41)))</formula>
    </cfRule>
  </conditionalFormatting>
  <conditionalFormatting sqref="L41">
    <cfRule type="containsText" dxfId="17" priority="18" operator="containsText" text="MUY BAJO">
      <formula>NOT(ISERROR(SEARCH("MUY BAJO",L41)))</formula>
    </cfRule>
    <cfRule type="containsText" dxfId="16" priority="19" operator="containsText" text="MUY ALTO">
      <formula>NOT(ISERROR(SEARCH("MUY ALTO",L41)))</formula>
    </cfRule>
    <cfRule type="containsText" dxfId="15" priority="20" operator="containsText" text="ALTO">
      <formula>NOT(ISERROR(SEARCH("ALTO",L41)))</formula>
    </cfRule>
    <cfRule type="containsText" dxfId="14" priority="21" operator="containsText" text="MEDIO">
      <formula>NOT(ISERROR(SEARCH("MEDIO",L41)))</formula>
    </cfRule>
    <cfRule type="containsText" dxfId="13" priority="24" operator="containsText" text="BAJO">
      <formula>NOT(ISERROR(SEARCH("BAJO",L41)))</formula>
    </cfRule>
  </conditionalFormatting>
  <conditionalFormatting sqref="L41">
    <cfRule type="containsText" dxfId="12" priority="22" operator="containsText" text="BAJO">
      <formula>NOT(ISERROR(SEARCH("BAJO",L41)))</formula>
    </cfRule>
  </conditionalFormatting>
  <conditionalFormatting sqref="L41">
    <cfRule type="containsText" dxfId="11" priority="13" operator="containsText" text="MUY BAJO">
      <formula>NOT(ISERROR(SEARCH("MUY BAJO",L41)))</formula>
    </cfRule>
    <cfRule type="containsText" dxfId="10" priority="14" operator="containsText" text="MUY ALTO">
      <formula>NOT(ISERROR(SEARCH("MUY ALTO",L41)))</formula>
    </cfRule>
    <cfRule type="containsText" dxfId="9" priority="15" operator="containsText" text="ALTO">
      <formula>NOT(ISERROR(SEARCH("ALTO",L41)))</formula>
    </cfRule>
    <cfRule type="containsText" dxfId="8" priority="16" operator="containsText" text="MEDIO">
      <formula>NOT(ISERROR(SEARCH("MEDIO",L41)))</formula>
    </cfRule>
    <cfRule type="containsText" dxfId="7" priority="17" operator="containsText" text="BAJO">
      <formula>NOT(ISERROR(SEARCH("BAJO",L41)))</formula>
    </cfRule>
  </conditionalFormatting>
  <conditionalFormatting sqref="P41">
    <cfRule type="containsText" dxfId="6" priority="11" operator="containsText" text="BAJO">
      <formula>NOT(ISERROR(SEARCH("BAJO",P41)))</formula>
    </cfRule>
  </conditionalFormatting>
  <conditionalFormatting sqref="P41">
    <cfRule type="containsText" dxfId="5" priority="6" operator="containsText" text="MUY BAJO">
      <formula>NOT(ISERROR(SEARCH("MUY BAJO",P41)))</formula>
    </cfRule>
    <cfRule type="containsText" dxfId="4" priority="7" operator="containsText" text="MUY ALTO">
      <formula>NOT(ISERROR(SEARCH("MUY ALTO",P41)))</formula>
    </cfRule>
    <cfRule type="containsText" dxfId="3" priority="8" operator="containsText" text="ALTO">
      <formula>NOT(ISERROR(SEARCH("ALTO",P41)))</formula>
    </cfRule>
    <cfRule type="containsText" dxfId="2" priority="9" operator="containsText" text="MEDIO">
      <formula>NOT(ISERROR(SEARCH("MEDIO",P41)))</formula>
    </cfRule>
    <cfRule type="containsText" dxfId="1" priority="12" operator="containsText" text="BAJO">
      <formula>NOT(ISERROR(SEARCH("BAJO",P41)))</formula>
    </cfRule>
  </conditionalFormatting>
  <conditionalFormatting sqref="P41">
    <cfRule type="containsText" dxfId="0" priority="10" operator="containsText" text="BAJO">
      <formula>NOT(ISERROR(SEARCH("BAJO",P41)))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</dc:creator>
  <cp:lastModifiedBy>OLIVA PARRA</cp:lastModifiedBy>
  <dcterms:created xsi:type="dcterms:W3CDTF">2023-03-30T00:28:23Z</dcterms:created>
  <dcterms:modified xsi:type="dcterms:W3CDTF">2023-03-30T00:42:35Z</dcterms:modified>
</cp:coreProperties>
</file>