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defaultThemeVersion="124226"/>
  <mc:AlternateContent xmlns:mc="http://schemas.openxmlformats.org/markup-compatibility/2006">
    <mc:Choice Requires="x15">
      <x15ac:absPath xmlns:x15ac="http://schemas.microsoft.com/office/spreadsheetml/2010/11/ac" url="C:\Users\ACER\Desktop\"/>
    </mc:Choice>
  </mc:AlternateContent>
  <xr:revisionPtr revIDLastSave="0" documentId="8_{B8608C5B-5233-46C1-805C-1FC53B6F32EF}" xr6:coauthVersionLast="47" xr6:coauthVersionMax="47" xr10:uidLastSave="{00000000-0000-0000-0000-000000000000}"/>
  <bookViews>
    <workbookView xWindow="-120" yWindow="-120" windowWidth="20730" windowHeight="11160" xr2:uid="{00000000-000D-0000-FFFF-FFFF00000000}"/>
  </bookViews>
  <sheets>
    <sheet name="Hoja1" sheetId="1" r:id="rId1"/>
    <sheet name="Hoja2" sheetId="2" r:id="rId2"/>
    <sheet name="Hoja3" sheetId="3" r:id="rId3"/>
  </sheets>
  <calcPr calcId="181029"/>
</workbook>
</file>

<file path=xl/calcChain.xml><?xml version="1.0" encoding="utf-8"?>
<calcChain xmlns="http://schemas.openxmlformats.org/spreadsheetml/2006/main">
  <c r="H171" i="1" l="1"/>
  <c r="H170" i="1"/>
  <c r="H162" i="1"/>
  <c r="H161" i="1"/>
  <c r="H160" i="1"/>
  <c r="H159" i="1"/>
  <c r="H158" i="1"/>
  <c r="H157" i="1"/>
  <c r="H156" i="1"/>
  <c r="H155" i="1"/>
  <c r="H153" i="1"/>
  <c r="H152" i="1"/>
  <c r="H147" i="1"/>
  <c r="H146" i="1"/>
  <c r="H144" i="1"/>
  <c r="H143" i="1"/>
  <c r="H142" i="1"/>
  <c r="H141" i="1"/>
  <c r="H139" i="1"/>
  <c r="H138" i="1"/>
  <c r="H137" i="1"/>
  <c r="H136" i="1"/>
  <c r="H135" i="1"/>
  <c r="H134" i="1"/>
  <c r="H133" i="1"/>
  <c r="H128" i="1"/>
  <c r="H127" i="1"/>
  <c r="H124" i="1"/>
  <c r="H123" i="1"/>
  <c r="H122" i="1"/>
  <c r="H118" i="1"/>
  <c r="H117" i="1"/>
  <c r="H113" i="1"/>
  <c r="H112" i="1"/>
  <c r="H109" i="1"/>
  <c r="H108" i="1"/>
  <c r="H105" i="1"/>
  <c r="H104" i="1"/>
  <c r="H100" i="1"/>
  <c r="H99" i="1"/>
  <c r="H96" i="1"/>
  <c r="H95" i="1"/>
  <c r="H94" i="1"/>
  <c r="H93" i="1"/>
  <c r="H82" i="1"/>
  <c r="H81" i="1"/>
  <c r="H67" i="1"/>
  <c r="H66" i="1"/>
  <c r="H65" i="1"/>
  <c r="H64" i="1"/>
  <c r="H58" i="1"/>
  <c r="H57" i="1"/>
  <c r="H53" i="1"/>
  <c r="H52" i="1"/>
  <c r="H51" i="1"/>
  <c r="H50" i="1"/>
  <c r="H49" i="1"/>
  <c r="H48" i="1"/>
  <c r="H47" i="1"/>
  <c r="H39" i="1"/>
  <c r="H38" i="1"/>
  <c r="H35" i="1"/>
  <c r="H34" i="1"/>
  <c r="H32" i="1"/>
  <c r="H31" i="1"/>
  <c r="H30" i="1"/>
  <c r="H29" i="1"/>
  <c r="H24" i="1"/>
  <c r="H23" i="1"/>
  <c r="H22" i="1"/>
  <c r="H21" i="1"/>
  <c r="H12" i="1"/>
  <c r="H11" i="1"/>
  <c r="H10" i="1"/>
  <c r="H9" i="1"/>
  <c r="H8" i="1"/>
</calcChain>
</file>

<file path=xl/sharedStrings.xml><?xml version="1.0" encoding="utf-8"?>
<sst xmlns="http://schemas.openxmlformats.org/spreadsheetml/2006/main" count="1361" uniqueCount="584">
  <si>
    <t>NÚMERO DEL PROCESO</t>
  </si>
  <si>
    <t>JURISDICCIÓN</t>
  </si>
  <si>
    <t>TIPO DE PROCESO O MEDIO DE CONTROL</t>
  </si>
  <si>
    <t>JUZGADO</t>
  </si>
  <si>
    <t>DEMANDANTE</t>
  </si>
  <si>
    <t>DOC. DE IDENTIFICACIÓN DEL DEMANDANTE</t>
  </si>
  <si>
    <t>DESCRIPCIÓN BREVE DE LA PRETENSIÓN</t>
  </si>
  <si>
    <t>VALOR DEMANDA PRETENSIÓN DETERMINADA</t>
  </si>
  <si>
    <t>ETAPA PROCESAL AL MOMENTO DE LA VALORACIÓN DEL RIESGO</t>
  </si>
  <si>
    <t>JUSTIFICACIÓN</t>
  </si>
  <si>
    <t>41001334000920150002700</t>
  </si>
  <si>
    <t>ADMINISTRATIVA</t>
  </si>
  <si>
    <t>NULIDAD Y RESTABLECIMIENTO DEL DERECHO</t>
  </si>
  <si>
    <t>JUZGADO 9 ADMINISTRATIVO</t>
  </si>
  <si>
    <t>ALVARO LOZANO OSORIO</t>
  </si>
  <si>
    <t xml:space="preserve">L SEÑOR ALVARO LOZANO OSORIO,DEMANDANTE DENTRO DEL PROCESO DE LA REFERENCIA,HAN PRESTADOSU SERVICIO COMO PROFESORHORA CÁTEDRA A LA UNIVERSIDADSURCOLOMBIANA, DE MANERA CONTINUA DESDE EL AÑO 2012-A. 
2-. LAUNIVERSIDAD SURCOLOMBIANAHA SOSTENIDO DISTINTAS MODALIDADES DE VINCULACIÓNDE LOSDOCENTES HORA CÁTEDRA A SABER: INICIALMENTEERAN VINCULADOSBAJO LA MODALIDAD DE CONTRATO DE TRABAJO, POSTERIORMENTE BAJO LA MODALIDAD DE CONTRATOS DE PRESTACIÓN DE SERVICIOS,CONTRATOS DE CÁTEDRA UNIVERSITARIA Y MEDIANTE RESOLUCIÓN. 
3-.LA DURACIÓN DE CADA CONTRATO ES POR LA DURACIÓN DEL SEMESTRE ACADÉMICO,DESARROLLANDO EL CATEDRÁTICOLA TOTALIDAD DE LA ASIGNACIÓNACADÉMICA DE ACUERDO A LA PROGRAMACIÓN ESTABLECIDA POR LA UNIVERSIDAD Y EN EL HORARIO ESTABLECIDO TAMBIÉN POR LA MISMA. 
4-. HASTA EL SEGUNDO SEMESTRE DEL AÑO 2004, SE LE CANCELABAN TODOS LOS EMOLUMENTOS PRESTACIONALES A QUE TIENE DERECHO UNPROFESOR DE PLANTA DE LA UNIVERSIDAD PÚBLICA, Y GRACIAS A LOS CONCEPTOS EMITIDOS POR ALGUNOS ASESORESJURÍDICOS DE LA UNIVERSIDAD SURCOLOMBIANA SE LES DEJÓ DE RECONOCER A PARTIR DEL AÑO 2005, PRIMER SEMESTRE, PRIMA DE VACACIONES Y VACACIONES,DE LAS CUALES ELSEGUNDO SEMESTRE DEL AÑO 2005, SE LE VUELVE A RECONOCER PRIMA DE VACACIONES Y LAS CANCELANEN CADA LIQUIDACIÓN DE CONTRATO HASTA ELPRIMER SEMESTRE DEL AÑO 2007,Y EN EL SEGUNDO SEMESTRE DEL AÑO 2007, VUELVEN A RECONOCER HASTA LA FECHA VACACIONESPERO NO LA PRIMA DE VACACIONES.LA DEMANDADATAMPOCO RECONOCE AL CATEDRÁTICO DEMANDANTE: BONIFICACIÓN POR SERVICIOS PRESTADOS NI PRIMA DE SERVICIOS.
 </t>
  </si>
  <si>
    <t>Terminado (sin archivo) para pago</t>
  </si>
  <si>
    <t>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proceso pendiente de pago.</t>
  </si>
  <si>
    <t>41001333370520150035400</t>
  </si>
  <si>
    <t>CONTENCIOSO ADMINISTRATIVO</t>
  </si>
  <si>
    <t>009 ADM DE NEIVA</t>
  </si>
  <si>
    <t xml:space="preserve">SONIA SIERRA CARDOZO </t>
  </si>
  <si>
    <t>Declarar nulidad donde la UNIVERSIDAD niega existencia d erelacion laboral con docente hora catedra-declarar relacion de docentes hora catedra-Se condene la UNIVERSIDAD.</t>
  </si>
  <si>
    <t>EJECUTIVO DE SENTENCIA</t>
  </si>
  <si>
    <t>Se sustentan las pretensiones del
demandante en la relevancia jurídica y
la completitud de los hechos. El material probatorio aportado en el
proceso es, contundente, congruente y
pertinente lo que permite demostrar
tanto los hechos como las
pretensiones de la demanda.no presencia risgos procesales.Existe amplio pronunciamiento
jurisprudencial (especialmente
sentencias de unificación y/o
constitucionalidad) respecto a fallos
desfavorables para los intereses de la
Entidad.ejecutivo de sentencia.</t>
  </si>
  <si>
    <t>41001233100020110009700</t>
  </si>
  <si>
    <t>Reparación directa</t>
  </si>
  <si>
    <t>Consejo de Estado P. ALBERTO MONTAÑA PLATA</t>
  </si>
  <si>
    <t>ABELARDO POVEDA PERDOMO</t>
  </si>
  <si>
    <t xml:space="preserve">MEDIANTE ACUERDO 057 DE 2007 SE CONVOCAR SELECCIÓN Y DESIGNACIÓN DECANO DE LA FACULTAD DE DERECHO, SE INCRIBIERON JAIME RAMÍREZ PLAZAS, ABELARDO POVEDA Y MARTHA ABELLA. EL 19 DICIEMBRE DE 2007 SE DESIGNA A MARTHA ABELLA APESAR DE NO CUMPLIR CON LOS REQUISITOS. EL 27 DE NOVIEMBRE DE 2008 EL CONSEJO DE ESTADO DECLARÓ LA NULIDADDEL ACTO ADMINISTRATIVO POR EL CUAL DESIGNÓ A MARTHA ABELLA Y NEGÓ LA SOLICITUD DE DECLARAR QUE EL CARGO DE DECANO DEBERÍA SER OCUPADO POR POVEDA PERDOMO. A PESAR DE LO ANTERIOR NO SE DESIGNÓ A ABELARDO POVEDA SINO QUE SE DESIGNÓ A EFRAÍN HOYOS, POR LO ANTERIOR SE SOLICITA QUE SE DECLARE A LA UNIVERSIDAD ADMINISTRATIVA Y PATRIMONIALMENTE RESPONSABLE POR LA OMISIÓN DE SU DEBER JURÍDICO DE NO ELEGIR COMO DECANO A ABELARDO POVEDA PERDOMO. </t>
  </si>
  <si>
    <t>Al despacho para sentencia de segunda instancia- sentencia de primera instancia a favor.</t>
  </si>
  <si>
    <t>No existen hechos ni normas que sustenten las pretensiones del demandante. No existe contundencia, congruencia y pertinencia para demostrar los hechos y pretensiones de la demanda. No presencia de riesgos procesales. No existe ningún precedente jurisprudencial. Sentencia de primera instancia a favor.</t>
  </si>
  <si>
    <t>4100133337022015003430</t>
  </si>
  <si>
    <t>NULIDAD Y R. DEL DERECHO
EJECUTIVO</t>
  </si>
  <si>
    <t>JUZGADO 7 ADTIVO</t>
  </si>
  <si>
    <t>HUMBERTO DÁVILA MOLINA</t>
  </si>
  <si>
    <t>EL 14 DE ENERO DE 2020 SE LIBRO MANDAMIENTO EJECUTIVO EN CONTRA DE LA UNIVERSIDAD SURCOLOMBIANA PARA QUE CUMPLA CON LO ORDENADO EN SENTENCIA EN LA CUAL SE DECLARO LA NULIDAD DEL OFICIO DE FECHA 14-04-2015 MEDIANTE EL CUAL SE NIEGA AL ACTOR LA EXISTENCIA DE RELACION LABORAL COMO DOCENTE DE HORA CATEDRA Y LA SOLICITUD DE RECONOCIMIENTO Y PAGO DE PRESTACIONES SOCIALES.</t>
  </si>
  <si>
    <t xml:space="preserve">0-06-20 
Contestación demanda
24-07-20
Memorial actualizando datos
</t>
  </si>
  <si>
    <t>Se sustentan las pretensiones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 Sentencia de nulidad y restableciemiento del derecho en contra- ejecutivo de sentencia.</t>
  </si>
  <si>
    <t>41001333300420150041800</t>
  </si>
  <si>
    <t>NULIDAD Y R. DERECHO</t>
  </si>
  <si>
    <t xml:space="preserve">JUZGADO 4 ADTVO.
TRIBUNAL CONTENCIOSO
JOSE MILLER LUGO
</t>
  </si>
  <si>
    <t>MARIO MOLANO CUELLAR - IRMA LEON MEDINA</t>
  </si>
  <si>
    <t>DECLARAR LA NULIDAD DEL OFICIO PLRG-CE-000480 DE FECHA 17 DE JULIUO DE 20158 MEDIANTE EL CUAL LA UNIVERSIDAD SURCOLOMBIANA DA RESPUESTA A DERECHO DE 
LOS SEÑORES MARIO MOLANO CUELLAR Y IRMA LEON MEDINA, DEMANDANTES DENTRO DEL
PROCESO DE LA REFERENCIA, HAN PRESTADO SUS SERVICIOS COMO PROFESORES HORA CÁTEDRA A LA
UNIVERSIDAD SURCOLOMBIANA, DE MANERA CONTINUA DESDE EL AÑO 2005-A Y 2012-A
RESPECTIVAMENTE.
2-. LA UNIVERSIDAD SURCOLOMBIANA HA SOSTENIDO DISTINTAS MODALIDADES DE VINCULACIÓN DE
LOS DOCENTES HORA CÁTEDRA A SABER: INICIALMENTE ERAN VINCULADOS BAJO LA MODALIDAD DE CONTRATO
DE TRABAJO, POSTERIORMENTE BAJO LA MODALIDAD DE CONTRATOS DE PRESTACIÓN DE SERVICIOS, CONTRATOS
DE CÁTEDRA UNIVERSITARIA Y MEDIANTE RESOLUCIÓN.
3-. LA DURACIÓN DE CADA CONTRATO ES POR LA DURACIÓN DEL SEMESTRE ACADÉMICO, DESARROLLANDO EL
CATEDRÁTICO LA TOTALIDAD DE LA ASIGNACIÓN ACADÉMICA DE ACUERDO A LA PROGRAMACIÓN ESTABLECIDA
POR LA UNIVERSIDAD Y EN EL HORARIO ESTABLECIDO TAMBIÉN POR LA MISMA</t>
  </si>
  <si>
    <t>11-06-19 Se envia al Tribunal para resolver Recurso  Apelación contra Sentencia.
04-09-20- Se profiere sentencia de II- Instancia
09-11-20 Se notifica sentencia de segunda instancia- terminado 
para pago</t>
  </si>
  <si>
    <t>Se sustentan las 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 Sentencia en contra- pendiente pago.</t>
  </si>
  <si>
    <t>41001333300520160035700</t>
  </si>
  <si>
    <t>005 ADM DE NEIVA</t>
  </si>
  <si>
    <t>ALBA DENIS MUÑOZ TRUJILLO - YELITHZA CEDEÑO SALCEDO - HERNAN DIAZ CHARRYS</t>
  </si>
  <si>
    <t xml:space="preserve">Reconocer y pagar en la proporcion establecida en el Decreto 1279 de 2002, artículos 32 al 49, las prestaciones sociales que no le fueron asignadas en condiciones de igualdad con los docentes de planta de conformidad con los tiempos de servicio como docente de hora catedra. </t>
  </si>
  <si>
    <t>41001333370520150034700</t>
  </si>
  <si>
    <t>MARIO ALBERTO DIAZ RODRIGUEZ</t>
  </si>
  <si>
    <t>41001333370320150035101</t>
  </si>
  <si>
    <t>TRIBUNAL CONTENCIOSO ADTVO DEL H.</t>
  </si>
  <si>
    <t>FAIVER JAMIR ROJAS GARCIA</t>
  </si>
  <si>
    <t xml:space="preserve">LA PARTE DEMANDANTE TENÍA CON LA DEMANDADA UN CONTRATO EN VIRTUD DEL CUAL PRESTABA SUS SERVICIOS COMOPROFESOR HORA CÁTEDRA. LA PARTE DEMANDANTE AFIRMA QUE EL CONTRATO SUSCRITO ERA UN CONTRATO LABORAL. A LA PARTE DEMANDANTE NO LE FUERON CANCELADAS LAS ACREENCIAS LABORALES QUE ALEGA TENER DERECHO. MEDIANTE OFICIO DE FECHA 14 DE ABRIL DE 2015, LA UNIVERSIDAD SURCOLOMBIANA,DA RESPUESTA AL DERECHO DE PETICIÓN FORMULADO POR LA SUSCRITA CONEL FIN DE AGOTAR REQUISITO DE PROCEDIBILIDAD,Y NIEGAEL RECONOCIMIENTO Y PAGO DE LAS PRESTACIONES LABORALES RECLAMADAS ARGUMENTANDO,QUE ENTRE LA UNIVERSIDAD Y ELCATEDRÁTICO DEMANDANTE NO HA EXISTIDO UNA RELACIÓN DE CARÁCTER LABORAL. </t>
  </si>
  <si>
    <t xml:space="preserve">14-12-18
Al despacho para fallo
22-01-20. Presentación poder
Con constancia Secretarial pasa memorial y anexo.
03-07-20 Al Despacho.
</t>
  </si>
  <si>
    <t>Se sustentan las pretensiones del
demandante en la relevancia jurídica y
la completitud de los hechos. Es suficiente el material probatorio
aportado por la parte demandante
para demostrar los hechos y las pretensiones. No presencia de riesgos procesales..Existe amplio pronunciamiento
jurisprudencial (especialmente
sentencias de unificación y/o
constitucionalidad) respecto a fallos
desfavorables para los intereses de la
Entidad.</t>
  </si>
  <si>
    <t>41001333300420160014500</t>
  </si>
  <si>
    <t>004 ADM DE NEIVA</t>
  </si>
  <si>
    <t>JORGE ENRIQUE VALENCIA RODRIGUEZ</t>
  </si>
  <si>
    <t>SEGUNDA INSTANCIA EN CONTRA -PENDIENTE DE PAGO</t>
  </si>
  <si>
    <t>41001333300120120022400</t>
  </si>
  <si>
    <t xml:space="preserve"> TRIBUNAL ADMINISTRATIVO - ORALIDAD</t>
  </si>
  <si>
    <t>GEOVANNY PERDOMO CHARRY</t>
  </si>
  <si>
    <t>el demandante solicita que se declare la nulidad de la resolución por la cual se declara la vacancia del empleo por abandono del cargo, e incumplimiento de un convenio de comisión de estudios</t>
  </si>
  <si>
    <t>Despacho para fallo de segunda instancia.-Se allegó poder de la Universidad Surcolombiana</t>
  </si>
  <si>
    <t>No existen hechos ciertos y completos relacionados en la demanda que fundamenten el procedimiento judicial según la normativa vigente.Es suficiente el material probatorio aportado por la parte demandante para demostrar los hechos y las pretensiones.  Presencia de medidas de protección transitoria a favor del demandante como acción de tutela y/o medidas cautelares.  Existe amplio pronunciamiento jurisprudencial (especialmente sentencias de unificación y/o constitucionalidad) respecto a fallos desfavorables para los intereses de la Entidad.</t>
  </si>
  <si>
    <t>41001333370220150034100</t>
  </si>
  <si>
    <t>000 TRIBUNAL ADM</t>
  </si>
  <si>
    <t>MAURICIO CLAROS TRUJILLO</t>
  </si>
  <si>
    <t>SEGUNDA INSTANCIA</t>
  </si>
  <si>
    <t>41001333300520170031900</t>
  </si>
  <si>
    <t>JUZGADO QUINTO ADTVO.H.</t>
  </si>
  <si>
    <t>ARISTIDEZ PEÑA ZÚÑIGA</t>
  </si>
  <si>
    <t>1. SE SOLICITA LA NULIDAD DEL OFICIO 1-6-CE-0080 DEL 15 DE MAYO DEL 2017, EMITIDO POR LA OFICINA ASESORA JURÍDICA Y FIRMADO POR EL RECTOR DE LA UNIVERSIDAD SURCOLOMBIANA.
2. EL SEÑOR ARISTIDES PEÑA ESTUVO VINCULADO A LA ENTIDAD DEMANDADA, DESEMPEÑÁNDOSE COMO DOCENTE, HORA CATEDRA.
3. LA ENTIDAD DEMANDADA NO LIQUIDÓ O LIQUIDÓ EN FORMA INDEBIDA LAS SIGUIENTES PRESTACIONES: VACACIONES, PRIMA DE VACACIONES, BONIFICACIONES POR SERVICIOS PRESTADOS, PRIMA DE SERVICIOS, PRIMA DE NAVIDAD, CESANTÍAS Y PENSIÓN.
4. EL DEMANDANTE MEDIANTE DERECHO DE PETICIÓN SOLICITÓ EL RECONOCIMIENTO Y PAGO DE LAS ACREENCIAS LABORALES A LAS CUALES TENÍA DERECHO.
5. LA ENTIDAD DEMANDADA MEDIANTE EL OFICIO 1-6-CE-0080 DEL 15 DE MAYO DEL 2017, EMITIDO POR LA OFICINA ASESORA JURÍDICA, FIRMADO POR EL RECTOR DE LA UNIVERSIDAD SURCOLOMBIANA, NEGÓ LA EXISTENCIA DE UNA RELACIÓN LABORAL DE NATURALEZA ESPECIAL ENTRE LAS PARTES Y COMO CONSECUENCIA RECHAZÓ LAS PRESTACIONES SOCIALES RECLAMADAS.
6. EL DEMANDANTE PRETENDE QUE SE RECONOZCA LA EXISTENCIA DE UNA RELACIÓN LABORAL DE NATURALEZA ESPECIAL, EN LA CUAL SE RECONOZCAN LAS MISMAS PRESTACIONES SOCIALES QUE A LOS DOCENTES DE PLANTA JUNTO A LAS SANCIONES QUE IMPONE EL ORDENAMIENTO JURÍDICO POR EL NO PAGO O EL PAGO INOPORTUNO DE ALGUNAS DE DICHAS PRESTACIONES.</t>
  </si>
  <si>
    <t>07-07-20 memorial presentado por el demandante solicitando se de apertura para alegar.</t>
  </si>
  <si>
    <t>Se sustentan las pretensiones del
demandante en la relevancia jurídica y
la completitud de los hechos. Es suficiente el material probatorio
aportado por la parte demandante
para demostrar los hechos y las pretensiones. No presencia de riesgos procesales.Existe amplio pronunciamiento
jurisprudencial (especialmente
sentencias de unificación y/o
constitucionalidad) respecto a fallos
desfavorables para los intereses de la
Entidad.</t>
  </si>
  <si>
    <t>41001233300020150097100</t>
  </si>
  <si>
    <t>ACCION DE NULIDAD Y RESTABLECIMIENTO DEL DERECHO</t>
  </si>
  <si>
    <t>TRIBUNAL ADMINISTRATIVO DEL HUILA</t>
  </si>
  <si>
    <t>ORLANDO RODRIGUEZ BASTO</t>
  </si>
  <si>
    <t>EL DEMANDANTE SOLICITA SE DECLARE LA NULIDAD DEL OFICIO DE FECHA 03 DE JULIO DE 2015 QUE NEGO EL RECONOCIMIENTO Y PAGO DE TODAS LAS PRESTACIONES SOCIALES COMUNES EN VIRTUD DEL CONTRATO REALIDAD JUNTO CON EL PAGO DE LA SANCION MORATORIA DERIVADA DE LAS CESANTIAS</t>
  </si>
  <si>
    <t>AL DESPACHO PARA SENTENCIA DE PRIMERA INSTANCIA.</t>
  </si>
  <si>
    <t>No existen normas en la que se sustenten los hechos ciertos y completos. Es insuficiente el material probatorio aportado en la demanda para demostrar los hechos y pretensiones de la misma. No presencia de riesgos procesales. Existen menos de tres casos similares que podrían definir disposiciones jurisprudenciales desfavorables a la Entidad.</t>
  </si>
  <si>
    <t>41001333370320150033700</t>
  </si>
  <si>
    <t>JUZGADO 8 ADMINISTRATIVO</t>
  </si>
  <si>
    <t>LEONARDO MEDINA VILLANEDA</t>
  </si>
  <si>
    <t>1. LA PARTE DEMANDANTE FUE VINCULADA LABORALMENTE MEDIANTE CONTRATO DE PRESTACIÓN DE SERVICIOS A LA ENTIDAD DEMANDADA DESEMPEÑÁNDOSE COMO DOCENTE CATEDRÁTICO 
2. LA PARTE DEMANDANTE DEBIÓ DESARROLLAR SU LABOR BAJO LA CONTINUADA SUBORDINACIÓN DEL DIRECTOR DE LA ENTIDAD, CUMPLIENDO CON ESTRICTOS HORARIOS; LO QUE PERMITIÓ QUESE CONFIGURARA EL CONTRATO REALIDAD DE ACUERDO CON LO SIGNADO EN EL ARTÍCULO 53 DE LA CONSTITUCIÓN POLÍTICA. 
3. LA PARTE DEMANDANTEHA PROCEDIDO A SOLICITAR A LA ENTIDAD DEMANDADA LE SEA RECONOCIDO EL PAGO DE DERECHOS LABORALES TALES COMO CESANTÍAS, INTERESES A LAS CESANTÍAS, PRIMA DE SERVICIOS, VACACIONES, PRIMA DE VACACIONES, PRIMA DE NAVIDAD, PRIMA DE SERVICIOS APORTES HECHOS AL SISTEMA DE SEGURIDAD SOCIAL EN PENSIONES Y SALUD, PAGOS EFECTUADOS POR PÓLIZAS Y RETENCIÓN EN LA FUENTE.
4. FRENTE A LA SOLICITUD ELEVADA POR LA PARTE DEMANDANTE, LA ENTIDAD HA EMITIDO UNA RESPUESTA NEGATIVA MEDIANTE ACTO ADMINISTRATIVO PROFERIDO EL DIA 14 DE ABRIL DE 2015</t>
  </si>
  <si>
    <t>Ejecutivo de sentencia</t>
  </si>
  <si>
    <t>Sentencia en contra- proceso para pago. No es posible ajustar provisión ekogui por cuanto el proceso se encuentra terminado.</t>
  </si>
  <si>
    <t>4100133400082016 00002 01</t>
  </si>
  <si>
    <t>DIEGO MAURICIO ECHEVERRY SUAZA Y JOSE AGENER ZAPATA CASTAÑEDA</t>
  </si>
  <si>
    <t xml:space="preserve">La parte demandnate solicita el pago de prestaciones sociales a que tiene derecho como docente de cátedra </t>
  </si>
  <si>
    <t>DESPACHO SENTENCIA SEGUNDA INSTANCIA</t>
  </si>
  <si>
    <t>Se sustentan las pretensiones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t>
  </si>
  <si>
    <t>41001333300420160006300</t>
  </si>
  <si>
    <t>JUZGADO 4 ADMINISTRATIVO</t>
  </si>
  <si>
    <t>CARLOS JULIO CORREDOR VILLALBA - HERNANDEZ OSPINA LAURA SORANNY</t>
  </si>
  <si>
    <t xml:space="preserve">1. LOSDEMANDANTESLABORARON ,ENLAUNIVERSIDAD SURCOLOMBIANA A TRAVÉS DE CONTRATOS DENOMINADOS DE PRESTACIÓN DE SERVICIOS. 2. LA PARTE DEMANDANTE SOLICITÓ POR MEDIO DE DERECHO DE PETICIÓNQUE SE LESDECLARARA Y RECONOCIERA LA RELACIÓN CONTRACTUAL, INVOCANDO LOSDEMANDANTELA EXISTENCIA DE UN CONTRATO REALIDAD POR HABERSE DADO LOS ELEMENTOS DELA RELACIÓN LABORAL, QUE ESTUVIERON PRESENTES DURANTE LA PRESTACIÓN DELSERVICIO. 3. MEDIANTE EL OFICIO PLRG-CE-000702 DE FECHA 15 DE OCTUBRE DE 2015, SE NEGÓ DICHA PETICIÓN A LOS DEMANDANTES. </t>
  </si>
  <si>
    <t>Terminado para pago</t>
  </si>
  <si>
    <t xml:space="preserve">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t>
  </si>
  <si>
    <t>41001333300920170031500</t>
  </si>
  <si>
    <t>JORGE MAURICIO PERDOMO QUIMBAYA - MIGUEL ERNESTO CRUZ RAMIREZ</t>
  </si>
  <si>
    <t>1. EL ACTO ADMINISTRATIVO IMPUGNADO ES EL OFICIO NO. 1-6-CE-0082 DEL 15 DE MAYO DEL 2017, LA ENTIDAD MEDIANTE EL CUAL NEGÓ EL PAGO DE LAS PRESTACIONES SOCIALES CAUSADAS POR LOS DEMANDANTES.
2. LOS DEMANDANTES FUERON VINCULADOS MEDIANTE CONTRATOS DE PRESTACIÓN DE SERVICIOS, A LA ENTIDAD DEMANDADA PARA DESEMPEÑAR LOS CARGOS COMO DOCENTES HORA CÁTEDRA.
3. LOS DEMANDANTES MANIFIESTAN QUE TUVIERON QUE REALIZAR SUS FUNCIONES BAJO UNA CONTINUA SUBORDINACIÓN, LO QUE PERMITIÓ QUE SE CONFIGURARA UN CONTRATO REALIDAD DE ACUERDO CON LO SIGNADO EN EL ARTÍCULO 53 DE LA CONSTITUCIÓN POLÍTICA. 
4. LOS DEMANDANTES HAN PROCEDIDO A SOLICITAR A LA ENTIDAD DEMANDADA QUE LES SEA RECONOCIDO EL PAGO DE DERECHOS LABORALES TALES COMO CESANTÍAS, INTERESES A LAS CESANTÍAS, PRIMA DE SERVICIOS, VACACIONES, PRIMA DE VACACIONES, PRIMA DE NAVIDAD, PRIMA DE SERVICIOS APORTES HECHOS AL SISTEMA DE SEGURIDAD SOCIAL EN PENSIONES Y SALUD, PAGOS EFECTUADOS POR PÓLIZAS Y RETENCIÓN EN LA FUENTE.
5. LA ENTIDAD DEMANDADA NEGÓ LO SOLICITADO POR LOS DEMANDANTES, POR LO QUE A TÍTULO DE RESTABLECIMIENTO, LOS DEMANDANTES SOLICITAN SE LES RECONOZCAN TODAS LAS PRESTACIONES SOCIALES DEJADAS DE PERCIBIR</t>
  </si>
  <si>
    <t>41001333370220150035300</t>
  </si>
  <si>
    <t>JUZGADO  NOVENO ADTVO.H.</t>
  </si>
  <si>
    <t>SERGIO GUSTAVO HERNANDEZ ARBELAEZ</t>
  </si>
  <si>
    <t>1. SEÑALA EL DEMANDANTE QUE HA PRESTADO SUS SERVICIOS COMO PROFESOR HORA CÁTEDRA A LA UNIVERSIDAD SURCOLOMBIANA, DE MANERA CONTINUA DESDE EL AÑO 2004-A. 2. LA UNIVERSIDAD SURCOLOMBIANA HA SOSTENIDO DISTINTAS MODALIDADES DE VINCULACIÓN DE LOS DOCENTES HORA CÁTEDRA A SABER: INICIALMENTE ERAN VINCULADOS BAJO LA MODALIDAD DE CONTRATO DE TRABAJO, POSTERIORMENTE BAJO LA MODALIDAD DE CONTRATOS DE PRESTACIÓN DE SERVICIOS, CONTRATOS DE CÁTEDRA UNIVERSITARIA Y MEDIANTE RESOLUCIÓN. 3. LA PARTE DEMANDANTE PRESENTÓ DERECHO DE PETICIÓN CON EL FIN DE OBTENER EL PAGO DE PRESTACIONES SOCIALES Y COMO RESPUESTA POR MEDIO DEL OFICIO DE FECHA DEL 14 DE ABRIL DE 2015, NEGÓ LA EXISTENCIADE LA RELACIÓN LABORAL ALGUNA CON LOS DOCENTES HORA CÁTEDRA, POR TANTO NIEGA LA SOLICITUD DE RECONOCIMIENTO Y PAGO DE VACACIONES, PRIMA DE VACACIONES, PRIMA DE SERVICIOS Y BONIFICACIÓN DE SERVICIOS PRESTADOS, DEBIDOS, REAJUSTADOS, HE INDEXADOS A LOS CATEDRÁTICOS EN IGUALDAD DE CONDICIONES QUE A LOS DEMÁS DOCENTES DE PLANTA Y EL REAJUSTE DE LAS QUE LE FUERON RECONOCIDAS.</t>
  </si>
  <si>
    <t xml:space="preserve">26-02-20- la parte demandante descorre traslado de excepciones.
26-02-20 pasa al despacho para lo pertinente.
</t>
  </si>
  <si>
    <t>41001333370320150032400</t>
  </si>
  <si>
    <t>EJECUTIVO</t>
  </si>
  <si>
    <t>JUEZ 08 ADMINISTRATIVO ORAL</t>
  </si>
  <si>
    <t>CICERON JIMENEZ SIERRA</t>
  </si>
  <si>
    <t>RECONOCIMIENTO Y PAGO DE PRESTACIONES SOCIALES</t>
  </si>
  <si>
    <t>EJECUTIVO DE SENTENCIA-No admitido a la fecha</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</si>
  <si>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presenta riesgos procesales. Existe amplio pronunciamiento jurisprudencial (especialmente sentencias de unificación y/o constitucionalidad) respecto a fallos desfavorables para los intereses de la Entidad.ejecutivo de sentencia.</t>
  </si>
  <si>
    <t>41001333370220150033600</t>
  </si>
  <si>
    <t xml:space="preserve">NULIDAD Y R. DEL DERECHO
EJECUTIVO
</t>
  </si>
  <si>
    <t>JUZGADO SEPTIMO ADTVO.H</t>
  </si>
  <si>
    <t>JAIRO SILVA QUIZA</t>
  </si>
  <si>
    <t>1. LA PARTE DEMANDANTE PRESTÓ SUS SERVICIOS PERSONALES A LA UNIVERSIDAD SURCOLOMBIANA. 2. DICHA VINCULACIÓN CON LA UNIVERSIDAD SURCOLOMBIANA SE DIO A TRAVÉS DE SUCESIVOS CONTRATOS QUE SE DENOMINARON "DE PRESTACIÓN DE SERVICIOS PERSONALES". 3. MEDIANTE ESCRITO RECIBIDO POR LA UNIVERSIDAD SURCOLOMBIANA , LA DEMANDANTE SOLICITÓ EL RECONOCIMIENTO DE LOS DERECHOS LEGALES Y EXTRALEGALES, LOS QUE LE ASISTEN COMO TRABAJADOR OFICIAL DE LA UNIVERSIDAD SURCOLOMBIANA YA QUE SE DAN LOS ELEMENTOS ESENCIALES PARA QUE EXISTA UN CONTRATO DE TRABAJO. 4. LA ENTIDAD RESPONDIÓ NEGATIVAMENTE.</t>
  </si>
  <si>
    <t>12-11-20 AL DESPACHO. Ingresa al despacho cuaderno de medidas cautelares, informando que el tribunal administrativo del huila mediante providencia de fecha 16 de julio de 2020, pronmovido contra el auto de fecha 15 de octubre de 2020 que denegó la medida cautelar.</t>
  </si>
  <si>
    <t>Se sustentan las pretensiones del
demandante en la relevancia jurídica y
la completitud de los hechos. Es suficiente el material probatorio
aportado por la parte demandante
para demostrar los hechos y las pretensiones. No presencia de riesgos procesales..Existe amplio pronunciamiento
jurisprudencial (especialmente
sentencias de unificación y/o
constitucionalidad) respecto a fallos
desfavorables para los intereses de la
Entidad.Sentencia de nulidad y restableciemiento del derecho en contra- ejecutivo de sentencia</t>
  </si>
  <si>
    <t>41001334000820160002000</t>
  </si>
  <si>
    <t>LUIS EDUARDO TRUJILLO CERQUERA - PAVEL TOVAR LIZCANO</t>
  </si>
  <si>
    <t>1. MEDIANTE EL OFICIO NO. PLRG-CE-000480 DEL DÍA 17 DE JULIO DEL AÑO 2015, SE NEGÓ A LOS DEMANDANTES LA EXISTENCIA DE LA RELACIÓN LABORAL Y POR LO TANTO SE NEGÓ EL RECONOCIMIENTO Y PAGO DELAS PRESTACIONES SOCIALES A LOS CATEDRÁTICOS EN IGUALDAD DE CONDICIONES QUE LOS DEMÁS DOCENTES DE PLANTA.
2. LA PARTE DEMANDANTE MENCIONA QUE CON LO ANTERIOR SE DESCONOCE LO ESTABLECIDO EN LA CONSTITUCIÓN POLÍTICA EN SUS ARTÍCULOS 2, 6, 13, 25, 29, 53, 122 Y 125, LA LEY 30 DE 1992, ARTÍCULO 72, 73, 74, DECRETO 1279 DE 2002, ARTÍCULO 32, A 49 Y LEY 995 DEL 2005.</t>
  </si>
  <si>
    <t>Configuración de contrato laboral</t>
  </si>
  <si>
    <t xml:space="preserve">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Ejecutivo de sentencia. No es posible modificar provisión ekogui ya que el proceso se encuentra terminado. </t>
  </si>
  <si>
    <t>41001334000720150000300</t>
  </si>
  <si>
    <t>DAGOBERTO SEGURA URBANO Y JORGE ELIECER CASTAÑEDA</t>
  </si>
  <si>
    <t>e inicia proceso ejecutivo de la sentencia del 20 de Julio de 2017  emitida por el juzgado 7 administrativo oral de neiva y fue modificada por el tribunal administrativo del huila mediante sentencia del 12 de abril de 2018. dicho proceso solicita  el librar mandamiento de pago a favor de  Dagoberto segura urbano y jose elicer castañeda</t>
  </si>
  <si>
    <t xml:space="preserve">26-02-20 la  apoderada de la parte demandante descorre excepciones
pasa al despacho para lo pertinente.
28-07-20 memorial adjuntando documentos pago Jorge Eliecer Castañeda.
</t>
  </si>
  <si>
    <t>41001333370320150035000</t>
  </si>
  <si>
    <t>MARIO GERMAN RODRIGUEZ MONDRAGON</t>
  </si>
  <si>
    <t>1. EL DEMANDANTE FUE VINCULADO PRESUNTAMENTE A LABORAR POR PARTE DE LA UNIVERSIDAD SURCOLOMBIANA MEDIANTE LA MODALIDAD DE CONTRATO DE PRESTACIÓN DE SERVICIOS. 2. DURANTE SU LABOR EN LA ENTIDAD DEMANDADA, EL ACCIONANTE SE HA VISTO AFECTADO, POR CUANTO LE CORRESPONDIÓ EL PAGO DE SEGURIDAD SOCIAL Y PRESTACIONES SOCIALES, POR LO QUE REALIZÓ PETICIÓN DE RECONOCIMIENTO DE UNA RELACIÓN LABORAL Y PAGO DE LOS DERECHOS LABORALES. 3. MEDIANTE ACTO ADMINISTRATIVO 14/04/2015SE NEGÓ LO SOLICITADO POR LA DEMANDANTE.</t>
  </si>
  <si>
    <t xml:space="preserve">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Proceso para pago. </t>
  </si>
  <si>
    <t>41001333370220150038000</t>
  </si>
  <si>
    <t>TRIBUNAL ADMINISTRATIVO - ORALIDAD</t>
  </si>
  <si>
    <t>NOE SEPULVEDA LOSADA - ORTIZ SABOGAL ANGELA MARIA</t>
  </si>
  <si>
    <t xml:space="preserve">Contenido
SE DECLARE LA NULIDAD DEL OFICIO DE FECHA 27-04-2015 MEDIANTE EL CUAL SE NIEGA AL ACTOR LA EXISTENCIA DE RELACION LABORAL COMO DOCENTE DE HORA CATEDRA Y LA SOLICITUD DE RECONOCIMIENTO Y PAGO DE PRESTACIONES SOCIALES.PRESTACIONES Y EL RESTABLECIMIENTO DEL DERECHO (PAGO DE PRESTACIONES SOCIALES PROPORCIONALES).
</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</si>
  <si>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No es posible modificar la provisión en ekogui debido a que el proceso se encuentra terminado. pendiente de pago.</t>
  </si>
  <si>
    <t>41001233300020150097000</t>
  </si>
  <si>
    <t>FERNANDO CARDOSO SUAREZ</t>
  </si>
  <si>
    <t>1. EL DEMANDANTE PRESTÓ SUS SERVICIOS DE MANERA PERSONAL, BAJO SUBORDINACIÓN Y DEVENGANDO UN SALARIO, CON LA ENTIDAD DEMANDADA MEDIANTE CONTRATOS DE PRESTACIÓN DE SERVICIOS. 2. EL HOY ACCIONANTE ELEVÓ SOLICITUD PARA QUE SE RECONOCIERA LA EXISTENCIA DE LA RELACIÓN LABORAL ENTRE LAS PARTES. 3. LA ENTIDAD DEMANDA NEGÓ LA SOLICITUD PROPUESTA. 4. ARGUMENTA EL DEMANDANTE QUE DICHA ACTUACIÓN ES CONTRARIA AL ARTÍCULO 53 DE LA CONSTITUCIÓN POLÍTICA Y A LA LEY, TODA VEZ QUE SE CUMPLEN LOS ELEMENTOS ESENCIALES DE TODA RELACIÓN LABORAL CONTEMPLADOS EN EL ARTÍCULO 21 DEL CÓDIGO SUSTANTIVO DEL TRABAJO, POR LO ANTERIOR SOLICITA EL PAGO DE LOS VALORES QUE POR CONCEPTO DE PRESTACIONES SOCIALES TENÍA DERECHO EL DEMANDANTE DURANTE LA VIGENCIA DEL CONTRATO LABORAL.</t>
  </si>
  <si>
    <t xml:space="preserve">21-07-17 Al despacho para sentencia de primera instancia
22-01-20
Con constancia secretarial pasa memorial al despacho
</t>
  </si>
  <si>
    <t>Se sustentan las pretensiones del
demandante en la relevancia jurídica y
la completitud de los hechos. Es suficiente el material probatorio
aportado por la parte demandante
para demostrar los hechos y las pretensiones. No presencia de riesgos procesales.Existen como mínimo tres fallos de
casos similares en un mismo sentido
que podrían definir líneas y tendencias
jurisprudenciales desfavorables para
los intereses de la Entidad.</t>
  </si>
  <si>
    <t>41001333370520150034800</t>
  </si>
  <si>
    <t>00 DEL TRIBUNAL ADM DE NEIVA</t>
  </si>
  <si>
    <t>GUSTAVO CARDENAS CLEVES</t>
  </si>
  <si>
    <t xml:space="preserve">reconocer y pagar a mi representado  en la proporción establecida en el Decreto 1279 de 2002 artículos 32 al 49,  las prestaciones sociales  que no le fueron sufragadas  en condiciones de igualdad con los docentes de planta, de conformidad con los tiempos de servicio como docente hora cátedra, por el periodo académico comprendido para el señor NENCER CARDENAS CEDIEL desde el primer semestre de 2016 y hasta el primer semestre de 2018, y los siguientes que se lleguen a causar minetras que permanezca el vínculo contractual. </t>
  </si>
  <si>
    <t>41001233300020160011400</t>
  </si>
  <si>
    <t>CONSEJO DE ESTADO</t>
  </si>
  <si>
    <t xml:space="preserve">ALFREDO BAHAMON MONTEALEGRE Y ESMERALDA GAMA CADENA </t>
  </si>
  <si>
    <t>1. EL SEÑOR ALFREDO HERNAN Y LA SEÑORA ESMERALDA GAMA ESTUVIERON VINCULADAS A LA ENTIDAD DEMANDADA MEDIANTE CONTRATO DE PRESTACIÓN DE SERVICIOS. 2. LOS DEMANDANTES MANIFIESTAN QUE DURANTE EL DESARROLLO DE SU ACTIVIDAD, SE CONFIGURARON LOS 3 ELEMENTOS ESENCIALES PARA QUE SE DIERA UN CONTRATO LABORAL. 3. LOS ACCIONANTES SOLICITARON A LA ENTIDAD DEMANDADA RECONOCIMIENTO Y PAGO DE PRESTACIONES SOCIALES A LAS CUALES TENÍA DERECHO, CONFORME A LO ESTABLECIDO EN LA LEY 100 DE 199. 4. EL DÍA 19 DE JUNIO DE 2015 MEDIANTE OFICIO NO. PLRG-CE-00388, EL CONVOCADO NEGÓ ESA SOLICITUD. 5. COMO CONSECUENCIA DE LO ANTERIOR SE GENERARON PERJUICIOS PATRIMONIALES A LOS DEMANDANTES.</t>
  </si>
  <si>
    <t>Para sentencia de segunda instancia- Consejo de Estado.</t>
  </si>
  <si>
    <t>41001333370220150035700</t>
  </si>
  <si>
    <t>007 ADM DE NEIVA</t>
  </si>
  <si>
    <t>JORGE ALBERTO SALAZAR DIAZ</t>
  </si>
  <si>
    <t>41001333370320150033500</t>
  </si>
  <si>
    <t>008 ADM DE NEIVA</t>
  </si>
  <si>
    <t>JORGE LUIS PERDOMO QUINTERO</t>
  </si>
  <si>
    <t>PENDIENTE PARA SENTENCIA DE SEGUNDA INSTANCIA</t>
  </si>
  <si>
    <t>41001333370320150037400</t>
  </si>
  <si>
    <t>ARMANDO CASTRO ZAMORA</t>
  </si>
  <si>
    <t xml:space="preserve">1.LA PARTE DEMANDANTE MANIFIESTA QUE HA PRESTADO SUS SERVICIOS COMO DOCENTE DE HORA CÁTEDRA DE MANERA CONTINUA DESDE EL AÑO 2001 A TRAVÉS DE DIFERENTES MODALIDADES DE VINCULACIÓN TALES COMO CONTRATO DE TRABAJO, CONTRATO DE PRESTACIÓN DE SERVICIOS, CONTRATO DE CÁTEDRA Y MEDIANTE RESOLUCIÓN. 2. MENCIONA LA PARTE DEMANDANTE QUE ENTRE LA ENTIDAD DEMANDADA Y EL EXISTE UNA UNA RELACIÓN DE CARÁCTER LABORAL, DE NATURALEZA ESPECIAL EN DONDE LOS DOCENTES DE HORA CÁTEDRA ADQUIEREN EL ESTATUS DE SERVIDORES PÚBLICOS. 3. MANIFIESTA LA PARTE DEMANDANTE QUE SOLICITÓ A LA ENTIDAD RECONOCER LA EXISTENCIA DE LA RELACIÓN LABORAL Y POR ENDE PAGAR LAS PRESTACIONES SOCIALES A LAS QUE TIENE DERECHO CONFORME AL DECRETO 1279 DE 2002. 4. CONSIDERA EL DEMANDANTE QUE SE LE ESTÁN OCASIONANDO PERJUICIOS </t>
  </si>
  <si>
    <t>para sentencia de segunda instancia- Tribunal Administrativo del Huila</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</si>
  <si>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presenta riesgos procesales. Existe amplio pronunciamiento jurisprudencial (especialmente sentencias de unificación y/o constitucionalidad) respecto a fallos desfavorables para los intereses de la Entidad</t>
  </si>
  <si>
    <t>41001333300520140031100</t>
  </si>
  <si>
    <t xml:space="preserve">05 DE DESCONGESTION ADM ORAL </t>
  </si>
  <si>
    <t>DIEGO FERNANDO POLANIA LISCANO</t>
  </si>
  <si>
    <t>DECLARAR LA NULIDAD DE LOS ACTOS ADMINISTRATIVOS RESOLUCION No 218 DEL 30122013 QUE DECLARA DESIERTO EL PROCESO DE LICITACION No 008 DE 2013 CUYO OBJETO ES LA ADECUACION Y DOTACION DEL AUDITORIO DEL BLOQUE DE ECONOMIA EL OFICIO DE FECHA 16012014 QUE RESOLVIO EL RECURSO DE REPOSICION CONTRA LA RESOLUCION No 218 DE 2013</t>
  </si>
  <si>
    <t>41001333370520150036900</t>
  </si>
  <si>
    <t>HECTOR RODRIGUEZ</t>
  </si>
  <si>
    <t>41001333370320150034900</t>
  </si>
  <si>
    <t xml:space="preserve">JUZGADO 7 ADMINISTRATIVO </t>
  </si>
  <si>
    <t>JAVIER ZAPATA BAHAMON</t>
  </si>
  <si>
    <t>1. EL DEMANDANTE SE VINCULÓ A LA ENTIDAD CON CONTRATO DE PRESTACIÓN DE SERVICIOS DESEMPEÑÁNDOSE COMO PROFESOR. 2. EL DEMANDANTE MANIFIESTA QUE SE CUMPLIERON LOS REQUISITOS ESENCIALES DE TODA RELACIÓN LABORAL CONTEMPLADOS EN EL ARTÍCULO 21 DEL CÓDIGO SUSTANTIVO DEL TRABAJO Y EL ARTÍCULO 53 DE LA CONSTITUCIÓN POLÍTICA. 3. EL DEMANDANTE SOLICITÓ EL PAGO DE LOS VALORES QUE POR CONCEPTO DE PRESTACIONES SOCIALES QUE TENÍA DERECHO DURANTE LA VIGENCIA DEL CONTRATO LABORAL, RECIBIENDO UNA RESPUESTA NEGATIVA POR PARTE DE LA ENTIDAD.</t>
  </si>
  <si>
    <t>41001334000920150002000</t>
  </si>
  <si>
    <t>Juzgado 09 administrativo mixto de neiva</t>
  </si>
  <si>
    <t>ANCIZAR CORREA TRUJILLO</t>
  </si>
  <si>
    <t>ONDENAN en costas a la UNIVERSIDAD SURCOLOMBIANA y a favor de los demandantes. Para tal efecto, FIJAR como agencias en derecho el valor de UNO Y MEDIO  SMLMV. Por Secretaría liquídense en la forma señalada en el artículo 366 del CGP. De acuerdo a lo anterior, solicitan LIBRAR MANDAMIENTO POR SETENCIA</t>
  </si>
  <si>
    <t>4100133400092015 00024 00</t>
  </si>
  <si>
    <t>JUZGADO NOVENO ADMINISTRATIVO DEL CIRCUITO - EJECUTIVO SENTENCIA</t>
  </si>
  <si>
    <t>CARLOS ANTONIO PEDRAZA RODRIGUEZ - JOSE LIZARDO RAMON VERA</t>
  </si>
  <si>
    <t xml:space="preserve">REQUIERE CUMPLIMIENTO DE SENTENCIA. </t>
  </si>
  <si>
    <t>Se sustentan las 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 Sentencia en contra-ejecutivo- pendiente pago.</t>
  </si>
  <si>
    <t>4100133337052015 00329 00</t>
  </si>
  <si>
    <t xml:space="preserve">RICARDO ALFREDO VARGAS SAENZ - YOLANDA MONTERO PERDOMO </t>
  </si>
  <si>
    <t xml:space="preserve">REQUIERE CUMPLIMIENTO DE SENTENCIA.  NO DICTA AUN MANDAMIENTO DE PAGO </t>
  </si>
  <si>
    <t>Se sustentan las 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 Ejecitivo de sentencia.</t>
  </si>
  <si>
    <t>4100133330062019 00366 00</t>
  </si>
  <si>
    <t xml:space="preserve">JUZGADO SEXTO ADMINISTRATIVO DEL CIRCUITO - EJECUTIVO </t>
  </si>
  <si>
    <t>CARLOS JULIO VARGAS RAMIREZ - RAMON MAURICIO CESPEDES - CESAR AUGUSTO PUENTES GUTIERREZ - LUZ MARINA MEDINA NINCO</t>
  </si>
  <si>
    <t>Reconocimiento y pago de prestaciones sociales- hora cátedra, ejecutivo de sentencia</t>
  </si>
  <si>
    <t>EN TRAMITE DE RECURSO DE APELACIÓN EN EL EFECTO SUSPENSIOVO CONTRA AUTO QUE DECRETO MEDIDA CAUTELAR Y MANDAMIENTO DE PAGO</t>
  </si>
  <si>
    <t>se sustentan las pretensiones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 Sentencia en contra-ejecutivo- pendiente pago.</t>
  </si>
  <si>
    <t>41001333300520160006300</t>
  </si>
  <si>
    <t>JUZGADO 5 ADMINISTRATIVO DE ORALIDAD</t>
  </si>
  <si>
    <t xml:space="preserve"> LUIS ALBERTO BERMEO VARGAS</t>
  </si>
  <si>
    <t>DECLARAR LA NULIDAD DEL OFICIO No PLRG CE 000573 DEL 27082015 QUE NIEGA LA EXISTENCIA DE LA RELACION LABORAL NIEGA EL RECONOCIMIENTO Y PAGO DE LAS PRESTACIONES SOCIALES POR LA VINCULACION COMO DOCENTES CATEDRATIVOS</t>
  </si>
  <si>
    <t>AUTO QUE LIBRA MANDAMIENTO EJECUTIVO</t>
  </si>
  <si>
    <t>41001233300020140052700</t>
  </si>
  <si>
    <t>FELIX ANTONIO CAMPO RAMON</t>
  </si>
  <si>
    <t>EL DEMANDANTE ES FUNCIONARIO PÚBLICO DE LA UNIVERSIDAD SURCOLOMBIANA, MEDIANTE RESOLUCIÓN S00655 DE 2000, SE RECONOCIÓ AL DEMANDANTE EL DERECHO A PRIMA TÉCNICA. LA UNIVERSIDAD NO LE HA PAGADO LA PRIMA TÉCNICA. EN MARZO DE 2014, DEMANDANTE READICA UNA PETICIÓN. LA UNIVERSIDAD SURCOLOMBIANA CONTESTA LA PETICIÓN MEDIANTE OFICIO QUE FUE NOTIFICADO AL DEMANDANTE EL 31 DE MARZO DE 2014, INDICANDO QUE SE DEBEN ANALIZAR LAR REQUISITOS DE ASIGNACION DE FACTOR SALARIAL PARA PROCEDER AL PAGO DE LA PRIMA</t>
  </si>
  <si>
    <t>Al despacho para sentencia de primera instancia.</t>
  </si>
  <si>
    <t>No existen hechos ciertos y completos relacionados en la demanda que fundamenten el procedimiento judicial según la normativa vigente.  Es insuficiente el material probatorio aportado en la demanda para demostrar los hechos y pretensiones de la misma.Existen menos de tres casos similares que podrían definir disposiciones jurisprudenciales desfavorables a la Entidad.</t>
  </si>
  <si>
    <t>4100133337052015 00344 00</t>
  </si>
  <si>
    <t xml:space="preserve">ERNESTO CARDENAS GIRONZA </t>
  </si>
  <si>
    <t xml:space="preserve">REQUIERE CUMPLIMIENTO DE SENTENCIA.  NO DICTA AUN MANDAMIENTO DE PAGO.  Presenta recurso de reposición en contra de auto que ordena embargo de cuentas de la Universidad Surcolombiana </t>
  </si>
  <si>
    <t>Se sustentan las pretensiones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 Sentencia en contra-ejecutivo- pendiente pago.</t>
  </si>
  <si>
    <t>41001333300420160006200</t>
  </si>
  <si>
    <t xml:space="preserve">HUGO  IBSEM ZAMBRANO Y MARGARITA ROSA GOMEZ VELEZ </t>
  </si>
  <si>
    <t>1. LOS SEÑORES HUGO IBSEN ZAMBRANO SOLARTE Y MARGARITA ROSA GOMEZ VELEZ, HAN PRESTADO SUS SERVICIOS COMO PROFESORES HORA CÁTEDRA A LA UNIVERSIDAD SURCOLOMBIANA, DE MANERA CONTINUA DESDE EL AÑO 2007-B Y 2005-A RESPECTIVAMENTE. 2.MEDIANTE OFICIO PLRG-CE-000573 DE FECHA 27 DE AGOSTO DE 2015, RECIBIDO EL 31 DE AGOSTO DEL 2015, LA UNIVERSIDAD SURCOLOMBIANA, DA RESPUESTA AL DERECHO DE PETICIÓN FORMULADO POR LA SUSCRITA CON EL FIN DE AGOTAR REQUISITO DE PROCEDIBILIDAD, Y NIEGA EL RECONOCIMIENTO Y PAGO DE LAS PRESTACIONES LABORALES RECLAMADAS ARGUMENTANDO, QUE ENTRE LA UNIVERSIDAD Y EL CATEDRÁTICO DEMANDANTE NO HA EXISTIDO UNA RELACIÓN DE CARÁCTER LABORAL. 3. ARGUMENTA EL DEMANDANTE QUE DICHA ACTUACIÓN ES CONTRARIA AL ARTÍCULO 53 DE LA CONSTITUCIÓN POLÍTICA Y A LA LEY, TODA VEZ QUE SE CUMPLEN LOS ELEMENTOS ESENCIALES DE TODA RELACIÓN LABORAL CONTEMPLADOS EN EL ARTÍCULO 21 DEL CÓDIGO SUSTANTIVO DEL TRABAJO, POR LO ANTERIOR SOLICITA EL PAGO DE LOS VALORES QUE POR CONCEPTO DE PRESTACIONES SOCIALES TENÍA DERECHO EL DEMANDANTE DURANTE LA VIGENCIA DEL CONTRATO LABORAL.</t>
  </si>
  <si>
    <t xml:space="preserve">13-02-19 Al despacho para sentencia.
22-01-20
Con constancia secretarial pasa memorial al despacho
</t>
  </si>
  <si>
    <t>41001333370220150035200</t>
  </si>
  <si>
    <t>JUZGADO 5 ADMINISTRATIVO</t>
  </si>
  <si>
    <t>JOSE YESID ARBELAEZ ARBELAEZ</t>
  </si>
  <si>
    <t>1. LA PARTE DEMANDANTE PRESTÓ SUS SERVICIOS PROFESIONALES COMO DOCENTE CATEDRÁTICO A LA UNIVERSIDAD SURCOLOMBIANA, POR MEDIO DE CONTRATOS SUCESIVOS DESDE EL AÑO 2008 HASTA EL 2015.
2. LA PARTE DEMANDANTE INDICÓ QUE LA RELACIÓN QUE TUVO CON LA UNIVERSIDAD SURCOLOMBIANA FUE LABORAL, TODA VEZ QUE CUMPLÍA CON LOS ELEMENTOS ESENCIALES DE ÉSTE: ACTIVIDAD PERSONAL, SUBORDINACIÓN, Y SALARIO COMO REMUNERACIÓN.
3. MEDIANTE DERECHO DE PETICIÓN LA DEMANDANTE SOLICITÓ EL PAGO DE LAS PRESTACIONES SOCIALES A LA QUE INDICÓ, TIENE DERECHO. LA ENTIDAD NEGÓ EL RECONOCIMIENTO DE LA SOLICITUD PORQUE LA PARTE DEMANDANTE NO REUNÍA LOS REQUISITOS EXIGIDOS POR LA LEY PARA EL PAGO DE LAS PRESTACIONES (TIEMPO DE SERVICIO Y VINCULACIÓN).
4. LA DEMANDANTE PRETENDE QUE SE DECLARE LA NULIDAD DEL ACTO ADMINISTRATIVO FICTO O PRESUNTO QUE NEGÓ EL PAGO DE PRESTACIONES Y EL RESTABLECIMIENTO DEL DERECHO (PAGO DE PRESTACIONES SOCIALES PROPORCIONALES).</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</si>
  <si>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Pendiente de pago. no se puede modificar en el ekogui por cuanto el proceso se encuentra terminado</t>
  </si>
  <si>
    <t>41001333370220150033700</t>
  </si>
  <si>
    <t>OSCAR AUGUSTO NICHOLLS TORO</t>
  </si>
  <si>
    <t>declarar entre docente y la entidad demandada existio relacion laboral-pagar y reconocer todas las prestaciones-cancelar sumas reconocidas con respectivo reajuste - reconocer pago sobre costas procesales.</t>
  </si>
  <si>
    <t>41001333370320150035300</t>
  </si>
  <si>
    <t>JUZGADO 8 ADMINISTRATIVO DE ORALIDAD</t>
  </si>
  <si>
    <t>DIANA MARCELA ESCOBAR</t>
  </si>
  <si>
    <t>EJECUTIVO DE SENTENCIA- NO ADMITIDO A LA FECHA</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</si>
  <si>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presenta riesgos procesales. Existe amplio pronunciamiento jurisprudencial (especialmente sentencias de unificación y/o constitucionalidad) respecto a fallos desfavorables para los intereses de la Entidad. ejecutivo de sentencia.</t>
  </si>
  <si>
    <t>41001233300020170061200</t>
  </si>
  <si>
    <t>YEFREN HERNANDEZ CUENCA</t>
  </si>
  <si>
    <t>1. LA PARTE DEMANDANTE PRESTÓ SUS SERVICIOS DE MANERA PERSONAL, DIRECTA, BAJO SUBORDINACIÓN Y DEVENGANDO UN SALARIO CON LA ENTIDAD DEMANDADA MEDIANTE CONTRATOS SUCESIVOS DE PRESTACIÓN DE SERVICIOS. 
2. LA PARTE DEMANDANTEELEVÓ SOLICITUD ANTE LA ENTIDAD DEMANDADA PARA QUE SE RECONOCIERA LA EXISTENCIA DE LA RELACIÓN LABORAL ENTRE LAS PARTES. 
3. LA ENTIDAD DEMANDA NEGÓ LA SOLICITUD PROPUESTA MEDIANTE OFICIO N 1-6-CE-0081 DEL 15 DE ,MAYO DEL 2017. 
4.DICHA ACTUACIÓN ES CONTRARIA AL ARTÍCULO 53 DE LA CONSTITUCIÓNPOLÍTICA Y A LA LEY, TODA VEZ QUE SE CUMPLEN LOS ELEMENTOS ESENCIALES DE TODA RELACIÓN LABORAL CONTEMPLADOS EN EL ARTÍCULO 23 DEL CÓDIGO SUSTANTIVO DEL TRABAJO, EN RAZÓN A LO ANTERIOR SOLICITA EL PAGO DE LOS VALORES QUE POR CONCEPTO DE PRESTACIONES SOCIALES SE ADEUDAN DURANTE LA VIGENCIA DEL PRESUNTO CONTRATO LABORAL.</t>
  </si>
  <si>
    <t xml:space="preserve">04-09-20
Recepción recurso apelacion  por El apoderado de la parte demandante  contra sentencia de primera instancia.
10-12-20 Auto que convoca audiencia de conciliación para el 16 de febrerode2021 de 2021
</t>
  </si>
  <si>
    <t>Se sustentan las pretensiones del
demandante en la relevancia jurídica y
la completitud de los hechos. Es suficiente el material probatorio
aportado por la parte demandante
para demostrar los hechos y las pretensiones. Inminente ratificación de fallo
desfavorable en segunda instancia o recurso extraordinario.Existen como mínimo tres fallos de
casos similares en un mismo sentido
que podrían definir líneas y tendencias
jurisprudenciales desfavorables para
los intereses de la Entidad.</t>
  </si>
  <si>
    <t>41001333300520160021500</t>
  </si>
  <si>
    <t>FULGENCIO CASTRO GUTIERREZ</t>
  </si>
  <si>
    <t>Se sustentan las pretensiones del
demandante en la relevancia jurídica y
la completitud de los hechos. El material probatorio aportado en el
proceso es, contundente, congruente y
pertinente lo que permite demostrar
tanto los hechos como las
pretensiones de la demandaRespecto a la posición del juez que conoce del proceso, como  situaciones que afectan la objetividad del mismo, por su edad, región, filiación política, religión, ideología, intereses económicos o pertenencia a grupos socioculturales. b) Presencia de medidas de protección transitoria a favor del demandante como acción de tutela y/o medidas cautelares.Existe amplio pronunciamiento
jurisprudencial (especialmente
sentencias de unificación y/o
constitucionalidad) respecto a fallos
desfavorables para los intereses de la
Entidad.ejecutivo de sentencia. SENTENCIA DE PRIMERA INSTANCIA EN CONTRA</t>
  </si>
  <si>
    <t>41001334000920150000600</t>
  </si>
  <si>
    <t>JUZGADO NOVENO ADTVO.H</t>
  </si>
  <si>
    <t>JESUS ARMANDO MONTAÑEZ RODRIGUEZ Y YINETH ANGULO</t>
  </si>
  <si>
    <t>Los señores JESUS ARMANDO MONTAÑEZ RODRIGUEZ y YINETH ANGULO CUELLAR, demandantes dentro del proceso de la referencia, han prestado sus servicios como profesores hora cátedra a la UNIVERSIDAD SURCOLOMBIANA, de manera continua desde el año 2005-A y 2008-A respectivamente. Hasta el segundo semestre del año 2004, se le cancelaban todos los emolumentos prestacionales a que tiene derecho un profesor de planta de la Universidad Pública, y gracias a los conceptos emitidos por algunos asesores jurídicos de la Universidad Surcolombiana se les dejó de reconocer a partir del año 2005, primer semestre, prima de vacaciones y vacaciones, de las cuales el segundo semestre del año 2005, se le vuelve a reconocer prima de vacaciones y las cancelan en cada liquidación de contrato hasta el primer semestre del año 2007, y en el segundo semestre del año 2007, vuelven a reconocer hasta la fecha vacaciones pero no la prima de vacaciones. La demandada tampoco reconoce al catedrático demandante: Bonificación por servicios prestados ni Prima de Servicios. Mediante oficio PLRG-CE-00480 de fecha 17 de julio del 2015, recibido el 21 de julio del 2015, la UNIVERSIDAD SURCOLOMBIANA, da respuesta al Derecho de Petición formulado por la suscrita con el fin de agotar requisito de procedibilidad, y niega el reconocimiento y pago de las prestaciones laborales reclamadas argumentando, que entre la Universidad y el catedrático demandante no ha existido una relación de carácter laboral.</t>
  </si>
  <si>
    <t xml:space="preserve">17-11-17 presentación memorial que descorre excepciones por la Dte.
30-06-20 Actualización correo para notificaciones electrónicas
</t>
  </si>
  <si>
    <t>No existen hechos ciertos y completos
relacionados en la demanda que
fundamenten el procedimiento judicial
según la normativa vigente. Es suficiente el material probatorio
aportado por la parte demandante
para demostrar los hechos y las pretensiones. inminente  ratificación de fallo
desfavorable en segunda instancia o recurso extraordinario. Existen como mínimo tres fallos de
casos similares en un mismo sentido
que podrían definir líneas y tendencias
jurisprudenciales desfavorables para
los intereses de la Entidad.</t>
  </si>
  <si>
    <t>41001333370320150039000</t>
  </si>
  <si>
    <t>cc. 7701976 POLANIA ARDILA DIEGO FELIPE - cc.36178454 SEGURA PEREZ ANGELA ADRIANA</t>
  </si>
  <si>
    <t>QUE SE DECLARE LA NULIDAD DEL ACTO ADMINISTRATIVO DE FECHA 15 DE ABRIL DE 2015.</t>
  </si>
  <si>
    <t>41001333370320150035700</t>
  </si>
  <si>
    <t>MARTHA CECILIA MURCIA ROMERO</t>
  </si>
  <si>
    <t>4100133330012013 00139 01</t>
  </si>
  <si>
    <t xml:space="preserve">REPARACIÓN DIRECTA </t>
  </si>
  <si>
    <t>ELIAS RAMIREZ PLAZAS</t>
  </si>
  <si>
    <t>Declarar que la entidad accionada es administrativa y patrimonialmente responsable por los perjuicios causados al accionante con ocasión del implacable trato denigrante e indigno acoso laboral y personal injurias públicas y privadas maltrato físico y psicológico entre otros</t>
  </si>
  <si>
    <t>No existen hechos ni normas que
sustenten las pretensiones del demandante. No existe contundencia, congruencia y pertinencia para demostrar los hechos
y pretensiones de la demanda. no presencia e riesgos procesales. No existe ningún precedente
jurisprudencial. Sentencia de primera instancia a favor de la Universidad.</t>
  </si>
  <si>
    <t xml:space="preserve">410013333006 2017 00198 00 </t>
  </si>
  <si>
    <t xml:space="preserve">OLIVA PARRA CHIMBACO </t>
  </si>
  <si>
    <t>Se haga reconocimiento y pago de prima técnica y de aportes para pensión dejados de cancelar por la Universidad Surcolombiana.</t>
  </si>
  <si>
    <t>No existen normas en la que se sustenten los hechos ciertos y completos. Es insuficiente el material probatorio
aportado en la demanda para
demostrar los hechos y pretensiones
de la misma. Existen menos de tres casos similares
que podrían definir disposiciones
jurisprudenciales desfavorables a la
Entidad. Sentencia de primera instancia a favor de la Universidad-SE DECLARA PROBADA LA EXCEPCION DE CADUCIDAD RESPECTO DE LA DEMANDA DE RECONVENCION Y LA DEMANDA PRINCIPAL FRENTE AL RECONOCIMIENTO SALARIAL. NIEGAN LAS DEMAS PRETENSIONES DE LA DEMANDA.</t>
  </si>
  <si>
    <t>4100123330002016 00289 00</t>
  </si>
  <si>
    <t xml:space="preserve">JAIR ENRIQUE NARVAEZ CAMPOS </t>
  </si>
  <si>
    <t>Declarar administrativa y patrimonialmente responsable a la universidad Surcolombiana y a Javier Gómez Cerón por el daño antijurídico que padeció el señor Jair Enrique Narváez por la falla del servicio en tardar dos años en resolver la situación del demandante. Que como consecuencia de lo anterior se ordene pagar perjuicios morales y materiales causados</t>
  </si>
  <si>
    <t>PROCESO PENDIENTE DE FIJACIÓN DE CONTINUACIÓN DE AUDIENCIA INICIAL</t>
  </si>
  <si>
    <t>No existen normas en la que se sustenten los hechos ciertos y completos. Es insuficiente el materialprobatorio
aportado en la demanda para
demostrar los hechos y pretensiones
de la misma.Existe amplio pronunciamiento
jurisprudencial (especialmente
sentencias de unificación y/o
constitucionalidad) respecto a fallos
desfavorables para los intereses de la
Entidad.</t>
  </si>
  <si>
    <t>41001333300420160014600</t>
  </si>
  <si>
    <t>MARÍA DEL CARMEN  MANRIQUE CELIS</t>
  </si>
  <si>
    <t>4100133337052015 00293 00</t>
  </si>
  <si>
    <t>JUZGADO NOVENO ADMINISTRATIVO DEL CIRCUITO</t>
  </si>
  <si>
    <t xml:space="preserve">JAIME ENRIQUE GONZALEZ SEGURA </t>
  </si>
  <si>
    <t>Declarar la nulidad y restablecimiento del derecho del demandante, respecto del acto administrativo, oficio sin número de fecha 10 de abril de 2015 que negó reconocimiento de salarios y prestaciones sociales.</t>
  </si>
  <si>
    <t>DESPACHO SENTENCIA PRIMERA INSTANCIA</t>
  </si>
  <si>
    <t>No existen hechos ciertos y completos
relacionados en la demanda que
fundamenten el procedimiento judicial
según la normativa vigente. Es insuficiente el material probatorio
aportado en la demanda para
demostrar los hechos y pretensiones
de la misma. Existen como mínimo tres fallos de
casos similares en un mismo sentido
que podrían definir líneas y tendencias
jurisprudenciales desfavorables para
los intereses de la Entidad.</t>
  </si>
  <si>
    <t>4100133337052015 00343 00</t>
  </si>
  <si>
    <t>JUZGADO 7 ADTVO</t>
  </si>
  <si>
    <t xml:space="preserve">MARTHA ELENA MUÑOZ BAHAMON </t>
  </si>
  <si>
    <t>41001333300320200000800</t>
  </si>
  <si>
    <t>JUZGADO TERCERO ADMINISTRATIVO DEL CIRCUITO</t>
  </si>
  <si>
    <t>RUIZ DE ANDRADE MARIA NELLY</t>
  </si>
  <si>
    <t>Indebida liquidacion de pension de sobreviviente</t>
  </si>
  <si>
    <t xml:space="preserve">Se presenta contestación de la demanda.  </t>
  </si>
  <si>
    <t>No existen normas en la que se sustenten los hechos ciertos y completos. No existe contundencia, congruencia y pertinencia para demostrar los hechos y pretensiones de la demanda. No presencia de riesgos procesales.</t>
  </si>
  <si>
    <t>MARTHA LIBIA ANDRADE ORTIZ</t>
  </si>
  <si>
    <t>se sustentan las pretensiones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 Sentencia en contra-ejecutivo- pendiente pago. No es posible modificar en el ekogui porque el proceso se encuentra terminado.</t>
  </si>
  <si>
    <t>4100133330082019 00113 00</t>
  </si>
  <si>
    <t>JUZGADO OCTAVO ADMINISTRATIVO  DEL CIRCUITO</t>
  </si>
  <si>
    <t xml:space="preserve">NENCER CARDENAS CEDIEL </t>
  </si>
  <si>
    <t xml:space="preserve">AL DESPACHOH SENTENCIA DE PRIMERA INSTANCIA </t>
  </si>
  <si>
    <t>4100133330082018 00055 00</t>
  </si>
  <si>
    <t>CONTROVERCIA CONTRACTUAL</t>
  </si>
  <si>
    <t xml:space="preserve">JUZGADO OCTAVO  ADMINISTRATIVO DEL CIRCUITO </t>
  </si>
  <si>
    <t>JUAN CARLOS MONJE QUIROGA</t>
  </si>
  <si>
    <t>Que se declare que la entidad demandada incumplió el contrato consultoría N° 0064/2013 celebrado con Juan Carlos Monje Quiroga.</t>
  </si>
  <si>
    <t>PRACTICA DE PRUEBAS.  AUDIENCIA PROGRAMDA PARA EL 10 DE JUNIO DE 2020.  PENDIENTE REPROGRAMACIÓN</t>
  </si>
  <si>
    <t>No existen hechos ciertos y completos
relacionados en la demanda que
fundamenten el procedimiento judicial
según la normativa vigente. No existe contundencia, congruencia y
pertinencia para demostrar los hechos
y pretensiones de la demanda. No existen riesgos procesales. Existen menos de tres casos similares
que podrían definir disposiciones
jurisprudenciales desfavorables a la
Entidad.</t>
  </si>
  <si>
    <t>4100133330042016 00214 00</t>
  </si>
  <si>
    <t xml:space="preserve">JUZGADO CUARTO  ADMINISTRATIVO DEL CIRCUITO </t>
  </si>
  <si>
    <t>CONSORCIO USCO2015</t>
  </si>
  <si>
    <t>EL CONSORCIO USCO 2015 FUE ADJUDICATARIO DE LA LICITACIÓN PÚBLICA NO 003 DE 2015. EL 10 DE ABRIL DE 2015SE SUSCRIBIÓ EL CONTRATO DE SUMINISTRO UC-024-2015. LA UNIVERSIDAD SURCOLOMBIANA MEDIANTE LA RESOLUCIÓN 267 DEL 04 DE DICIEMBRE DE 2015 DECLARÓ EL INCUMPLIMIENTO PARCIAL DEL CONTRATO E IMPUSO UNA MULTA DEL DOS POR CIENTO (2%) DEL VALOR TOTAL DEL CONTRATO</t>
  </si>
  <si>
    <t xml:space="preserve">DICTA SENTENCIA DE PRIMERA INSTANCIA DENEGANDO LAS PRETENSIONES DE LA DEMANDA. NOTIFICADA EL 03 DE JULIO DE 2020.  NO SE CONSTATA RADICACION DE RECURSO DE APELACIÓN PASA A LIQUIDACIÓN DE COSTAS </t>
  </si>
  <si>
    <t>No existen normas en la que se sustenten los hechos ciertos y
completos. Es insuficiente el material probatorio
aportado en la demanda para
demostrar los hechos y pretensiones
de la misma.Existen menos de tres casos similares
que podrían definir disposiciones
jurisprudenciales desfavorables a la
Entidad.</t>
  </si>
  <si>
    <t>4100133330012013 00229 00</t>
  </si>
  <si>
    <t>JUZGADO PRIMERO ADMINISTRATIVO  DEL CIRCUITO</t>
  </si>
  <si>
    <t xml:space="preserve">MUNICIPIO DE NEIVA </t>
  </si>
  <si>
    <t>Ordenar a la entidad accionada la devolución de dineros no invertidos en el desarrollo y ejecución del convenio interadministrativo 602 de 2006 y contenidos en el acta de liquidación del 18 mayo de 2011</t>
  </si>
  <si>
    <t xml:space="preserve">PROCESO EN PRACTICA DE PRUEBAS.  </t>
  </si>
  <si>
    <t>41001334000820160000500</t>
  </si>
  <si>
    <t>SONIA EDITH FALLA PUENTES - SANDRA ELIZABETH FERNANDEZ CORREA</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</si>
  <si>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ejecutivo de sentencia.</t>
  </si>
  <si>
    <t>410013333001 2013 00323 00</t>
  </si>
  <si>
    <t>JUZGADO PRIMERO ADMINISTRATIVO</t>
  </si>
  <si>
    <t>GARCIA SOLANO Y CIA CALICHE IMPRESORES</t>
  </si>
  <si>
    <t>Declarar la nulidad del contrato de prestación de servicios 0013 del 23 mayo de 2011 el contrato adicional al 0013 número 01 del 28 julio de 2011 el otro si modificatorio 02 del 15 diciembre de 2011 acta de comité evaluador 01 del 06 mayo de 2011 acta de comité evaluador 02 sin fecha y de la evaluación técnica sin fecha anexa al acta de comité 01 de 2011 mediante los cuales declaro no admisible la propuesta presentada por el accionante expedidos dentro del proceso de selección 008 de 2011 articulo 20 numeral 1 acuerdo 021 de 2005</t>
  </si>
  <si>
    <t xml:space="preserve">AUDIENCIA INICIAL PARA EL 16 DE SEPTIERMBRE DE 2020.  SE REALIZA AUDIENCIA INICIAL EL 16 DE SEPTIEMBRE DE 2020.  Se proponente excepciones de mérito por litisconsorte las cuales son denegadas y se concede recurso de apelación en EFECTO SUSPENSIVO contra esa decisión.  </t>
  </si>
  <si>
    <t>No existen hechos ciertos y completos
relacionados en la demanda que
fundamenten el procedimiento judicial
según la normativa vigente.Es suficiente el material probatorio
aportado por la parte demandante
para demostrar los hechos y las pretensiones. Existen como mínimo tres fallos de
casos similares en un mismo sentido
que podrían definir líneas y tendenciasjurisprudenciales desfavorables para
los intereses de la Entidad.</t>
  </si>
  <si>
    <t>410013333703 2015 00375 01</t>
  </si>
  <si>
    <t>YASMITH LOZANO DIAZ</t>
  </si>
  <si>
    <t>DICTA SENTENCIA DE SEGUNDA INSTANCIA NOTIFICADA EL 12 DE SEPTIEMBRE DE 2020.  Se decretan pretensiones en contra de la Universidad declarando probada relación laboral con docente de cátedra</t>
  </si>
  <si>
    <t>4100133330032013 00172 01</t>
  </si>
  <si>
    <t>CLARA YULIETH RIVERA ESCOBAR Y OTRO</t>
  </si>
  <si>
    <t>Que se declare administrativamente responsables a las entidades demandadas de todos los daños y perjuicios causados a los demandantes con ocasión de los hechos ocurridos el 15/02/2011 en las instalaciones del Hospital Universitario de Neiva y que ocasionaros diferentes lesiones a la señorita Clara Yulieth Rivera Escobar</t>
  </si>
  <si>
    <t>Se sustentan las pretensiones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 Sentencia de primera instancia en contra.</t>
  </si>
  <si>
    <t>41001333300620180040600</t>
  </si>
  <si>
    <t>FANNY VALDERRAMA LOSADA</t>
  </si>
  <si>
    <t xml:space="preserve"> La parte demandante elevó peticiones a la entidad demandada, solicitando la reliquidación de las horas cátedras, de conformidad con la categoría de titular.</t>
  </si>
  <si>
    <t xml:space="preserve">SE REGISTRO PROYECTO DE SENTENCIA </t>
  </si>
  <si>
    <t>Se sustentan las pretensiones del demandante en la relevancia jurídica y la completitud de los hechos. El material probatorio aportado en el proceso es, contundente, congruente y pertinente lo que permite demostrar tanto los hechos  como las pretensiones de la demanda.  Inminencia de revocatoria de fallo favorable o ratificación de fallo desfavorable en segunda instancia o recurso extraordinario. Existe amplio pronunciamiento jurisprudencial (especialmente sentencias de unificación y/o constitucionalidad) respecto a fallos desfavorables para los intereses de la Entidad.</t>
  </si>
  <si>
    <t>41001333300420160042800</t>
  </si>
  <si>
    <t>04 ADM DE NEIVA</t>
  </si>
  <si>
    <t>NIBIA MANCHOLA TOLEDO</t>
  </si>
  <si>
    <t xml:space="preserve"> declarar nulidad donde la UNIVERSIDAD niega existencia d erelacion laboral con docente hora catedra-declarar relacion de docentes hora catedra-Se condene la UNIVERSIDAD-se condene en costas la entidad demandada.</t>
  </si>
  <si>
    <t>PRIMERA INSTANCIA</t>
  </si>
  <si>
    <t>41001333370320150034300</t>
  </si>
  <si>
    <t>03 CONGESTION ADM</t>
  </si>
  <si>
    <t>ROCIO DEL PILAR MONJE MAHECHA</t>
  </si>
  <si>
    <t>41001333370220150033300</t>
  </si>
  <si>
    <t>JUZGADO 7 ADMINISTRATIVO</t>
  </si>
  <si>
    <t>YOLANDA LEIVA ANDRADE</t>
  </si>
  <si>
    <t>1. EL ACCIONANTE HA PRESTADO SUS SERVICIOS COMO PROFESORHORA CÁTEDRA EN LA INSTITUCIÓN ACCIONADA, DE MANERA CONTINUA DESDE EL AÑO 2005-A, MEDIANTE DISTINTAS MODALIDADES DE VINCULACIÓNDE LOSDOCENTES HORA CÁTEDRA A SABER: LOS DOCENTES INICIALMENTE ERAN VINCULADOS BAJO LA MODALIDAD DE CONTRATO DE TRABAJO, POSTERIORMENTE BAJO LA MODALIDAD DE CONTRATOS DE PRESTACIÓN DE SERVICIOS, CONTRATOS DE CÁTEDRA UNIVERSITARIA Y MEDIANTE RESOLUCIÓN. 2. LA SENTENCIA DE LA CORTE CONSTITUCIONAL C - 006 DEL 18 DE ENERO DE 1996 QUE DECLARÓ PARCIALMENTE INEXEQUIBLES LOS ARTÍCULOS 73 Y 74 DE LA LEY 30 DE 1992, YVE EN LOS DOCENTES OCASIONALES Y EN LOS DE HORA CÁTEDRA UNA RELACIÓN LABORAL SUBORDINADA Y DISPONE RECONOCERLES LAS MISMAS PRESTACIONES SOCIALES QUE A LOS DOCENTES DE PLANTA. 3. MEDIANTE OFICIO DE FECHA 14 DE ABRIL DE 2015, LA INSTITUCIÓN ACCIONADA, EN RESPUESTA A DERECHO DE PETICIÓN, NIEGA LA EXISTENCIA DE RELACIÓN LABORAL ALGUNA CON LOS DOCENTES HORA CÁTEDRA, POR TANTO NIEGALA SOLICITUD DE RECONOCIMIENTO Y PAGO DE VACACIONES,PRIMA DE VACACIONES, PRIMA DE SERVICIOS Y BONIFICACIÓN DE SERVICIOS PRESTADOS, DEBIDOS, REAJUSTADOS, HE INDEXADOS A LOS CATEDRÁTICOS EN IGUALDAD DE CONDICIONES QUE A LOS DEMÁS DOCENTES DE PLANTA.</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</si>
  <si>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t>
  </si>
  <si>
    <t>41001333300120120024100</t>
  </si>
  <si>
    <t>Controversias contractuales</t>
  </si>
  <si>
    <t>Juzgado 02 administrativo oral de neiva</t>
  </si>
  <si>
    <t xml:space="preserve">ASEGURADORA COLSEGUROS S A Y/O ALLIANZ SEGUROS DE VIDA S.A   </t>
  </si>
  <si>
    <t>DECLARAR LA NULIDAD DE LA RESOLUCION 005 DEL 13 ENERO DE 2012 MEDIANTE EL CUAL DECLARA EL INCUMPLIMIENTO DEL CONTRATO 21 DE 2010 Y LA NULIDAD DE LA RESOLUCION 058 DEL 12 ABRIL DE 2012 EN LA CUAL SE CONFIRMA LA RESOLUCION 005 DEL 13 ENERO DE 2012</t>
  </si>
  <si>
    <t xml:space="preserve">No existen hechos ciertos y completos relacionados en la demanda que fundamenten el procedimiento judicial según la normativa vigente.Es suficiente el material probatorio aportado por la parte demandante para demostrar los hechos y las pretensiones. recurso extraordinario.Existen como mínimo tres fallos de casos similares en un mismo sentido que podrían definir líneas y tendencias jurisprudenciales desfavorables para los intereses de la Entidad.  </t>
  </si>
  <si>
    <t>41001333300120160015800</t>
  </si>
  <si>
    <t>JUZGADO 1.ADTVO.</t>
  </si>
  <si>
    <t>ANA LUCIA SANDOVAL VITOBIS</t>
  </si>
  <si>
    <t>ANA LUCIA SANDOVAL DEMANDANTES DENTRO DEL PROCESO DE LA REFERENCIA,  HAN PRESTADO  SUS SERVICIOS COMO PROFESORES  HORA CÁTEDRA A LA UNIVERSIDAD  SURCOLOMBIANA, DE MANERA ,LA  UNIVERSIDAD SURCOLOMBIANA  HA SOSTENIDO DISTINTAS MODALIDADES DE VINCULACIÓN  DE LOS  DOCENTES HORA CÁTEDRA A SABER: INICIALMENTE  ERAN VINCULADOS  BAJO LA MODALIDAD DE CONTRATO DE TRABAJO, POSTERIORMENTE BAJO LA MODALIDAD DE CONTRATOS DE PRESTACIÓN DE SERVICIOS,  CONTRATOS DE CÁTEDRA UNIVERSITARIA Y MEDIANTE RESOLUCIÓN MEDIANTE OFICIO PLRG CE 000866 DEL 30 DICIEMBRE DE 2015 NIEGA LA RELACION LABORAL CON DOCENTES HORA CATEDRA Y EL RECONOCIMIENTO DE VACACIONES PRIMA DE VACACIONES PRIMA DE SERVICIOS Y BONIFICACION DE SERVICIOS PRESTADOS</t>
  </si>
  <si>
    <t>08-07-19 Se envia al Tribunal para resolver Recurso  Apelación contra Sentencia.
04-09-20- Se profiere sentencia de II- Instancia
09-11-20 Se notifica sentencia de segunda instancia- pendiente pago</t>
  </si>
  <si>
    <t xml:space="preserve">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Pendiente de pago. </t>
  </si>
  <si>
    <t>41001333370320150034500</t>
  </si>
  <si>
    <t>GLENDA RUTH PINEDA CALDERON</t>
  </si>
  <si>
    <t>1. MANIFIESTA LA DEMANDANTE QUE PRESTABA SUS SERVICIOS COMO DOCENTE A LA ENTIDAD DEMANDADADE MANERA CONTINUA DESDE ELAÑO 2007. BAJO LA MODALIDAD DE CONTRATO DE TRABAJO Y POSTERIORMENTE POR CONTRATO DE PRESTACIÓN DE SERVICIOS, CUMPLIENDO LA PROGRAMACIÓN ESTABLECIDA POR LA UNIVERSIDAD, LOS HORARIOS, ADQUIRIENDOEL STATUS DE SERVIDOR PÚBLICO.
2 LA ACCIONANTE SEÑALA QUE TAN SOLO HASTA EL AÑO 2004 LA ENTIDAD DEMANDADA LE PAGO LA TOTALIDAD DE LOS EMOLUMENTOS PERCIBIDOS POR UN DOCENTE DE PLANTA Y FUE A PARTIR DEL AÑO 2005 QUE SE LE FUE DEJANDO DE RECONOCER Y PAGAR ALGUNAS PRESTACIONES.
3. LA ACTORAAFIRMA QUE SOLICITÓ ANTE LA ENTIDAD DEMANDADA EL RECONOCIMIENTODE LA EXISTENCIA DEL VÍNCULO LABORAL YEN CONSECUENCIAELPAGO DEPRESTACIONES SOCIALESA LAS QUE TENÍAN DERECHO LOS DOCENTES DE PLANTA
4. LADEMANDANTE RECIBIÓ RESPUESTA NEGATIVA DE LO SOLICITADO MEDIANTE EL OFICIO DEL 14 DE ABRIL DE 2015. 
5. LA ACCIONANTE PRETENDE LA NULIDAD DEL ACTO ADMINISTRATIVO POR LOS PERJUICIOS CAUSADOS Y EL RECONOCIMIENTO DEL DERECHO RECLAMADO.</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</si>
  <si>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Ejecutivo de sentencia. No se puede modificar provisión ekogui debido a que el proceso está terminado. Proceso para pago.</t>
  </si>
  <si>
    <t>41001333370220150038500</t>
  </si>
  <si>
    <t>MARTHA LILIANA PEREZ QUESADA - ESQUIVEL POLANIA PEDRO MARIA</t>
  </si>
  <si>
    <t>1. LOS DEMANDANTES PRESTARON SERVICIOS PROFESIONALES COMO DOCENTES A LA UNIVERSIDAD SURCOLOMBIANA, POR MEDIO DE CONTRATOS SUCESIVOS DESDE EL AÑO 2005 HASTA EL 2009.
2. LOS DEMANDANTES INDICARON QUE LA RELACIÓN QUE TUVIERON CON LA UNIVERSIDAD SURCOLOMBIANA FUE LABORAL, TODA VEZ QUE CUMPLÍAN CON LOS ELEMENTOS ESENCIALES DE ÉSTE: ACTIVIDAD PERSONAL, SUBORDINACIÓN, Y SALARIO COMO REMUNERACIÓN.
3. MEDIANTE DERECHO DE PETICIÓN LOS DEMANDANTES SOLICITARON EL PAGO DE LAS PRESTACIONES SOCIALES A LA QUE INDICARON, TIENEN DERECHO. LA ENTIDAD NEGÓ EL RECONOCIMIENTO DE LA SOLICITUD PORQUE LOS DEMANDANTES NO REUNIAN LOS REQUISITOS EXIGIDOS POR LA LEY PARA EL PAGO DE LAS PRESTACIONES (TIEMPO DE SERVICIOY VINCULACIÓN).
4. LOS DEMANDANTES PRETENDEN QUE SE DECLARE LA NULIDAD DEL ACTO ADMINISTRATIVO FICTO O PRESUNTO Y EL RESTABLECIMIENTO DEL DERECHO (PAGO DE PRESTACIONES SOCIALES PROPORCIONALES).</t>
  </si>
  <si>
    <t xml:space="preserve">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Proceso para pago. no se puede modificar provisión en ekogui debido a que el proceso se encuentra terminado. </t>
  </si>
  <si>
    <t>41001334000820160000600</t>
  </si>
  <si>
    <t>LEIDY CAROLINA CUERVO - 
TATIANA ESTHER ZABALETA SALAZAR</t>
  </si>
  <si>
    <t>1. MANIFIESTAN LAS DEMANDATES QUE PRESTABAN SUS SERVICIOS COMO DOCENTES ENLA ENTIDAD DEMANDADADE MANERA CONTINUA DESDE ELAÑO 2011. BAJO LA MODALIDAD DE CONTRATO DE TRABAJO Y POSTERIORMENTE POR CONTRATO DE PRESTACIÓN DE SERVICIOS, CUMPLIENDO LA PROGRAMACIÓN ESTABLECIDA POR LA UNIVERSIDAD YLOS HORARIOS ASIGNADOS.
2 LAS ACCIONANTES SEÑALAN QUE TAN SOLO HASTA EL SEGUNDO SEMESTRE DEL AÑO 2004 LA ENTIDAD DEMANDADAPAGO LA TOTALIDAD DE LOS EMOLUMENTO PERCIBIDOS POR UN DOCENTE DE PLANTA Y FUE A PARTIR DEL AÑO 2005 QUEFUE DEJANDO DE RECONOCER Y PAGAR ALGUNAS PRESTACIONES.
3. LAS ACTORASAFIRMAN QUE SOLICITARON ANTE LA ENTIDAD DEMANDADA EL RECONOCIMIENTODE LA EXISTENCIA DEL VÍNCULO LABORAL YEN CONSECUENCIAELPAGO DEPRESTACIONES SOCIALESA LAS QUE TENÍAN DERECHO LOS DOCENTES DE PLANTA
4. LASDEMANDANTES RECIBIERONRESPUESTA NEGATIVA DE LO SOLICITADO MEDIANTE EL OFICIO PLRG-CE 000388 DEL 19 DE JUNIO DE 2015. 
5. LASACCIONANTES PRETENDEN LA NULIDAD DEL ACTO ADMINISTRATIVO POR LOS PERJUICIOS CAUSADOS Y EL RECONOCIMIENTO DEL DERECHO RECLAMADO.</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</si>
  <si>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No es posible modificar provisión ekogui ya que el proceso se encuentra terminado para pago.</t>
  </si>
  <si>
    <t>41001333370320150034100</t>
  </si>
  <si>
    <t xml:space="preserve">JUZGADO 8 ADMINISTRATIVO </t>
  </si>
  <si>
    <t>FANNY TORRES GONZALEZ</t>
  </si>
  <si>
    <t>1. EL ACCIONANTE ESTUVO VINCULADA A LA ENTIDAD DEMANDADA MEDIANTE CONTRATO DE PRESTACIÓN DE SERVICIOS. 2. EL DEMANDANTE MANIFIESTA QUE DURANTE EL DESARROLLO DE SU ACTIVIDAD, SE CONFIGURARON LOS 3 ELEMENTOS ESENCIALES PARA QUE SE DIERA UN CONTRATO LABORAL. 3. EL ACTOR SOLICITÓ EL DÍA 14 DE ABRIL DE 2015, RECONOCIMIENTO Y PAGO DE PRESTACIONES SOCIALES A LAS CUALES TENÍA DERECHO, CONFORME A LO ESTABLECIDO EN LA LEY 100 DE 199. 4. DICHA SOLICITUD FUE NEGADA POR LA UNIVERSIDAD SURCOLOMBIANA. 5. COMO CONSECUENCIA DE LO ANTERIOR SE GENERARON PERJUICIOS PATRIMONIALES AL DEMANDANTE.</t>
  </si>
  <si>
    <t>41001333370320150037200</t>
  </si>
  <si>
    <t>LUZ MIRIAM LEAL VALDERRAMA</t>
  </si>
  <si>
    <t>41001233300020120018402 (65351)</t>
  </si>
  <si>
    <t>CONTROVERSIAS CONTRACTUALES</t>
  </si>
  <si>
    <t>ALVARO ORLANDO ROJAS - CONSORCIO OBRACIC</t>
  </si>
  <si>
    <t>MEDIANTE ACTA DEL 18 DE NOVIEMBRE DE 2010 SE LIQUIDÓ EL CONTRATO DE OBRA N° 075 DE 2008 QUE HABÍAN SUSCRITO LAS PARTES. LO ANTERIOR SE REALIZÓ DE MANERA CONTRARIA A LA LEY, TODA VEZ QUE EN DICHA ACTA QUEDO CONSTANCIA DE LA FALTA DE EJECUCIÓN TOTAL DEL CONTRATO POR RAZONES NO ATRIBUIBLES AL CONTRATISTA. POR LOS HECHOS ANTERIORMENTE ENUNCIADOS, SE LE GENERARON PERJUICIOS DE CARÁCTER PATRIMONIAL Y EXTRAPATRIMONIAL AL DEMANDANTE; RAZÓN POR LA CUAL SOLICITA LA COMPENSACIÓN DE LOS MISMOS.</t>
  </si>
  <si>
    <t>25-08-20 Al despacho para reconocer personería jurídica y para proyectar fallo SEGUNDA INSTANCIA</t>
  </si>
  <si>
    <t>No existen normas en la que se
sustenten los hechos ciertos y
completos. Es insuficiente el material probatorio
aportado en la demanda para
demostrar los hechos y pretensiones
de la misma.Inminencia de revocatoria de fallo favorable o ratificación de fallo
desfavorable en segunda instancia o recurso extraordinario.Existen menos de tres casos similares
que podrían definir disposiciones
jurisprudenciales desfavorables a la
Entidad.</t>
  </si>
  <si>
    <t>4100123310002011002430</t>
  </si>
  <si>
    <t>REPARACIÓN DIRECTA</t>
  </si>
  <si>
    <t xml:space="preserve">CONSEJO DE ESTADO
SECCIÓN TERCERA
M.P. GUILLERMO SANCHEZ LUQUE
</t>
  </si>
  <si>
    <t>LEIRA JIMENA VALENZUELA MOLINA Y OTRO</t>
  </si>
  <si>
    <t xml:space="preserve">QUE LA PARTE DEMANDADA ES ADMINISTRATIVAMENTE RESPONSABLE DE LOS PERJUICIOS MATERIALES Y MORALES CAUSADOS A LOS DEMANDANTES, EN ESPECIAL AL MENOR NILXON FERNANDO FIGUEROA VALENZUELA POR LA FALLA EN EL SERVICIO QUE CONDUJO A QUE EL MENOR RESULTARA LESIONADO EN SUS DOS OJOS. LOS DEMANDANTES PRETENDEN LA RESPONSABILIDAD SOLIDARIA DE LAS ENTIDADES DEMANDADAS, POR LA PERDIDA DE LA VISION ( ESTETICA Y ORGANICA) DE SU HIJO MENOR DE EDAD NILXON FERNANDO FIGUEROA QUIEN FUE INTERVENIDO QUIRURGICAMENTE EN CORRECCION DE PETOSIS PALPEBRAL BILATERAL EN EL MARCO DE LA MISION HEALING THE CHILDREN, EL DIA 5 DE MAYO DEL 2009 EN LAS INSTALACIONES DEL HOSPITAL UNIVERSITARIO    
</t>
  </si>
  <si>
    <t xml:space="preserve">24-05-19
Al despacho para fallo II Instancia
</t>
  </si>
  <si>
    <t>No existen hechos ni normas que
sustenten las pretensiones del demandante. No existe contundencia, congruencia y pertinencia para demostrar los hechos
y pretensiones de la demanda. No presencia e riesgos procesales. No existe ningún precedente
jurisprudencial.</t>
  </si>
  <si>
    <t>41001233100020110060101</t>
  </si>
  <si>
    <t xml:space="preserve">CONSEJO DE ESTADO
SECCION TERCERA 
M.P. MARTA NUBIA VELASQUEZ RICO
</t>
  </si>
  <si>
    <t>GRACIELA ANDREA RODRIGUEZ RINCON Y OSCAR MAURICIO GUTIERREZ PINZON</t>
  </si>
  <si>
    <t>SOLICITA DE DECLARE A LA UNIVERSIDAD SURCOLOMBIANA Y AL HOSPITAL UNIVERSITARIO DE NEIVA RESPONSABLE DE LOS PERJUICIOS CAUSADOS AL SEÑOR OSCAR MAURICIO GUTIERREZ PINZON Y A SU CONYUGECON OCASION AL TRATO DENIGRANTE E INDIGNO ACOSO ACADEMICO MALTRATO FISICO Y PSICOLOGICO PROPICIADOS POR EL MEDICO DOCENTE FRANCISCO RUIZ LOPEZ Y COMO CONSECUENCIA DE LO ANTERIOR SE ORDENE A LA USCO Y HUN Y AL DOCENTE MENCIONADO PAGAR A FAVOR DE LOS DEMANDANTES INDEMNIZACION POR LOS PERJUICIOS OCASIONADOS</t>
  </si>
  <si>
    <t xml:space="preserve">18-02-00
Al despacho para fallo II instancia
03-08-20 se Reconoce personería Jurídica a Rosalba Bermeo Torres.
29-09-20 Senotifica auto que reconoce personería jurídica, reconocida el 03-08-20
</t>
  </si>
  <si>
    <t xml:space="preserve">No existen hechos ni normas que
sustenten las pretensiones del demandante. No existe contundencia, congruencia y pertinencia para demostrar los hechos
y pretensiones de la demanda. No presencia e riesgos procesales. No existe ningún precedente
jurisprudencial. sentencia de primera instancia a favor. </t>
  </si>
  <si>
    <t>4100133337052015 00340 00</t>
  </si>
  <si>
    <t xml:space="preserve">MARTIN ENRIQUE RAMOS PERDOMO </t>
  </si>
  <si>
    <t>REQUIERE CUMPLIMIENTO DE SENTENCIA.  NO DICTA AUN MANDAMIENTO DE PAGO.  PONE EN CONOCIMIENTO RESPUESTA DE UNIVERSIDAD SURCOLOMBIANA el 25 de agosto de 2020.</t>
  </si>
  <si>
    <t>retensiones del
demandante en la relevancia jurídica y
la completitud de los hechos.El material probatorio aportado en el
proceso es, contundente, congruente y
pertinente lo que permite demostrar
tanto los hechos como las
pretensiones de la demanda. no existencia de riesgos procesales. Existe amplio pronunciamiento
jurisprudencial (especialmente
sentencias de unificación y/o
constitucionalidad) respecto a fallos
desfavorables para los intereses de la
Entidad. Sentencia en contra-ejecutivo- pendiente pago.</t>
  </si>
  <si>
    <t>4100133330062019 00367 00</t>
  </si>
  <si>
    <t>LEIDY ALEXANDRA LOZANO NARVAEZ - LASSO CONDE JASLEIDY</t>
  </si>
  <si>
    <t>se sustentan las pretensiones del
demandante en la relevancia jurídica y
la completitud de los hechos.El material probatorio aportado en el
proceso es, contundente, congruente y
pertinente lo que permite demostrar
tanto los hechos como las
pretensiones de la demanda. Existe amplio pronunciamiento
jurisprudencial (especialmente
sentencias de unificación y/o
constitucionalidad) respecto a fallos
desfavorables para los intereses de la
Entidad. Sentencia en contra-ejecutivo- pendiente pago. No es posible modificar valor de provisión en ekogui ya que el proceso se encuentra terminado.</t>
  </si>
  <si>
    <t>41001333370520150034100</t>
  </si>
  <si>
    <t>09 ADM MIXTO DE NEIVA</t>
  </si>
  <si>
    <t>AMALIA ISABEL GOMEZ</t>
  </si>
  <si>
    <t>41001333370220150035600</t>
  </si>
  <si>
    <t>ENEIDA MUÑOZ DE ACEVEDO</t>
  </si>
  <si>
    <t>4100133400092015 00026 00</t>
  </si>
  <si>
    <t>LUZ FRANCY TORRES DIAZ Y BUITRAGO GONZALEZ MISAEL EUGENIO</t>
  </si>
  <si>
    <t>Sentencia de segunda instancia que accede a pretensiones de la demanda.  Pendiente fijación de costas.</t>
  </si>
  <si>
    <t>No existen hechos ni normas que
sustenten las pretensiones del
demandante. No existe contundencia, congruencia y
pertinencia para demostrar los hechos
y pretensiones de la demanda. No presencia de riesgos procesales. Existen menos de tres casos similares
que podrían definir disposiciones
jurisprudenciales desfavorables a la
Entidad.</t>
  </si>
  <si>
    <t>41001333370320150032900</t>
  </si>
  <si>
    <t>MARIA CRISTINA BORRERO HERMIDA</t>
  </si>
  <si>
    <t>41001333300820180019800</t>
  </si>
  <si>
    <t>JAVIER FIERRO AMAYA Y MARIA DE LOS ANGELES AMAYA PERDOMO</t>
  </si>
  <si>
    <t>1. LA VICTIMA DIRECTA (VD), DEL DAÑO MUERTE ES EL SEÑOR JAVIER FERRO CORTES. 
2. EL DÍA 26 DE MARZO DEL 2016, CUANDO LA VD SE ENCONTRABA FINALIZANDO EL RECORRIDO DEL PUENTE PEATONAL DE LA UNIVERSIDAD SURCOLOMBIANA, PERDIÓ EL EQUILIBRIO POR NO CONTAR CON EL SOPORTE DE LA BARANDA, CAYENDO SOBRE UN ANDÉN.
3. DEBIDO A LA GRAVEDAD DE LAS HERIDAS, LA VD TUVO QUE SER TRASLADADO A LA CLÍNICA UROS, SIENDO DIAGNOSTICADO INSUFICIENCIA RESPIRATORIA AGUA, CONTUSIÓN DE TORAX. FRACTURAS MÚLTIPLES EN LAS COSTILLAS Y NEUMOTORAX TRAUMATICO.
4. EL DÍA 18 DE ABRIL DEL 2016, LA VD FALLECIÓ. Que se declare administrativa y extracontractualmente responsable de los perjuicios causados por el accidente de tránsito, donce  perdio la vida el señor JAVIER FIERRO CORTES, el 18 de abril de 2016.</t>
  </si>
  <si>
    <t xml:space="preserve">24-01-20 – Audiencia Inicial 
26-02-20 se allega memorialpor parte de COMPARTA EPS.
</t>
  </si>
  <si>
    <t>No existen normas en la que se
sustenten los hechos ciertos y
completos. Es insuficiente el material probatorio
aportado en la demanda para
demostrar los hechos y pretensiones
de la misma.Existen menos de tres casos similares
que podrían definir disposiciones
jurisprudenciales desfavorables a la
Entidad.</t>
  </si>
  <si>
    <t>41001333300220160006801</t>
  </si>
  <si>
    <t>MARTHA CECILIA PUENTES ARIAS -CARLOS ALBERO SANCHEZ</t>
  </si>
  <si>
    <t>RECONOCIMIENTO Y PAGO DE VACACIONES - PRIMA DE SERVICIOS Y BONIFICACION DE SERVICIOS PRESTADOS- hora cátedra</t>
  </si>
  <si>
    <t>41001333370520150033300</t>
  </si>
  <si>
    <t>CARLOS ENRIQUE RUIZ MENDEZ</t>
  </si>
  <si>
    <t xml:space="preserve"> PARA SEGUNDA INSTANCIA,SENTENCIA DE PRIMERA INSTANCIA A FAVOR.</t>
  </si>
  <si>
    <t>No existen hechos ciertos y completos
relacionados en la demanda que
fundamenten el procedimiento judicial
según la normativa vigente.No existe contundencia, congruencia y
pertinencia para demostrar los hechos
y pretensiones de la demanda.no presedncia de riesgos procesales.Existen menos de tres casos similares
que podrían definir disposiciones
jurisprudenciales desfavorables a la
Entidad.</t>
  </si>
  <si>
    <t>41001333370320150033200</t>
  </si>
  <si>
    <t>REPARACION DIRECTA</t>
  </si>
  <si>
    <t xml:space="preserve">TRIBUNAL ADM </t>
  </si>
  <si>
    <t>MARIA CLARA IBARRA LOSADA</t>
  </si>
  <si>
    <t>SENTENCIA PRIMERA INSTANCIA EN CONTRA -PENDIENTE PARA SENTENCIA DE SEGUNDA INSTANCIA</t>
  </si>
  <si>
    <t>41001333370520150032501</t>
  </si>
  <si>
    <t>MAGDA LILIANA BORRERO VASQUEZ</t>
  </si>
  <si>
    <t>1. MANIFIESTA LADEMANDANTE QUE PRESTABA SUS SERVICIOS COMO DOCENTE ENLA ENTIDAD DEMANDADADE MANERA CONTINUA DESDE ELAÑO 2009.BAJO LA MODALIDAD DE CONTRATO DE TRABAJO Y POSTERIORMENTE POR CONTRATO DE PRESTACIÓN DE SERVICIOS, CUMPLIENDO LA PROGRAMACIÓN ESTABLECIDA POR LA UNIVERSIDAD YLOS HORARIOS ASIGNADOS.
2 LA ACCIONANTE SEÑALA QUE TAN SOLO HASTA EL AÑO 2004 LA ENTIDAD DEMANDADAPAGO LA TOTALIDAD DE LOS EMOLUMENTO PERCIBIDOS POR UN DOCENTE DE PLANTA Y FUE A PARTIR DEL AÑO 2005 QUEFUE DEJANDO DE RECONOCER Y PAGAR ALGUNAS PRESTACIONES.
3. LA ACTORAAFIRMA QUE SOLICITÓ ANTE LA ENTIDADEL RECONOCIMIENTODE LA EXISTENCIA DEL VÍNCULO LABORAL YEN CONSECUENCIAELPAGO DEPRESTACIONES SOCIALESA LAS QUE TENÍAN DERECHO LOS DOCENTES DE PLANTA
4. LADEMANDANTE RECIBIÓ RESPUESTA NEGATIVA DE LO SOLICITADO MEDIANTE EL OFICIO DEL 14 DE ABRIL DE 2015. 
5. LAACCIONANTE PRETENDE LA NULIDAD DEL ACTO ADMINISTRATIVO POR LOS PERJUICIOS CAUSADOS Y EL RECONOCIMIENTO DEL DERECHO RECLAMADO.</t>
  </si>
  <si>
    <t xml:space="preserve">13-05-19
Al despacho para fallo II Instancia
22-01-20. 
Con constancia Secretarial pasa memorial y anexo.
</t>
  </si>
  <si>
    <t>41001233300020160007000</t>
  </si>
  <si>
    <t>00 TRIBUNAL ADM</t>
  </si>
  <si>
    <t xml:space="preserve">YADDI ANGELA DIAZ CHAMORRO Y JAIRO ALBERTO ZUÑIGA ANDRADE </t>
  </si>
  <si>
    <t xml:space="preserve"> SEGUNDA INSTANCIA</t>
  </si>
  <si>
    <t>41001334000920150002500</t>
  </si>
  <si>
    <t>NUBIA CABRERA BERNAL</t>
  </si>
  <si>
    <t>SE DECLARE LA NULIDAD DEL OFICIO NO. ADM-CE-000506 DEL 27 DE JULIO DE 2015 QUE NEGO LA EXISTENCIA DE LA RELACION LABORAL ENTRE LAS PARTES, COMO DOCENDE HORA CATEDRA, NEGANDO EL RECONOCIMIENTO Y PAGO DE PRESTACIONES LABORALES.</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</si>
  <si>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pendiente pago.</t>
  </si>
  <si>
    <t>41001333300120160015802</t>
  </si>
  <si>
    <t>ANA LUCIA SANDOVAL VITOVIS</t>
  </si>
  <si>
    <t xml:space="preserve">DECLARAR LA NULIDAD DEL OFICIO PLRG CE 000866 DEL 30 DICIEMBRE DE 2015 NIEGA LA RELACION LABORAL CON DOCENTES HORA CATEDRA Y EL RECONOCIMIENTO DE VACACIONES PRIMA DE VACACIONES PRIMA DE SERVICIOS Y BONIFICACION DE SERVICIOS PRESTADOS
</t>
  </si>
  <si>
    <t>41001233300020140034100</t>
  </si>
  <si>
    <t>MIRIAM JUDITH BENAVIDES MENESES</t>
  </si>
  <si>
    <t>1. LA DEMANDANTE DESARROLLÓ FUNCIONES COMO SECRETARIA ADMINISTRATIVA DE LA SEDE DE LA UNIVERSIDAD SURCOLOMBIANA EN VIRTUD DE UN CONTRATO DE TRABAJO VERBAL QUE INICIÓ EL 26 DE JULIO DE 2004 Y FINALIZÓ EL 21 DE DICIEMBRE DE 2012. 2. A LA DEMANDANTE NO LE FUERON CANCELADAS LAS ACREENCIAS LABORALES A QUE TIENE DERECHO POR CUMPLIRSE LOS REQUISITOS PARA QUE EXISTIERA UN CONTRATO DE TRABAJO.</t>
  </si>
  <si>
    <t>Se sustentan las pretensiones del demandante en la relevancia jurídica y la completitud de los hechos. El material probatorio aportado en el proceso es, contundente, congruente y pertinente lo que permite demostrar tanto los hechos  como las pretensiones de la demanda. No presenta riesgos procesales. Existe amplio pronunciamiento jurisprudencial (especialmente sentencias de unificación y/o constitucionalidad) respecto a fallos desfavorables para los intereses de la Entidad.</t>
  </si>
  <si>
    <t>41001334000820160000100</t>
  </si>
  <si>
    <t>FANNY GUTIERREZ ANTURY - NORMA CONSTANZA CEDEÑO MORENO</t>
  </si>
  <si>
    <t xml:space="preserve">1. MANIFIESTANLASDEMANDANTES QUE PRESTABAN SUS SERVICIOS COMO DOCENTES EN LA ENTIDAD DEMANDADADE MANERA CONTINUA DESDE ELAÑO 2012 Y 2013. BAJO LA MODALIDAD DE CONTRATO DE TRABAJO Y POSTERIORMENTE POR CONTRATO DE PRESTACIÓN DE SERVICIOS, CUMPLIENDO LA PROGRAMACIÓN ESTABLECIDA POR LA UNIVERSIDAD YLOS HORARIOS ASIGNADOS.
2 LAS ACCIONANTES SEÑALANQUE TAN SOLO HASTA EL AÑO 2004 LA ENTIDAD DEMANDADAPAGO LA TOTALIDAD DE LOS EMOLUMENTO PERCIBIDOS POR UN DOCENTE DE PLANTA Y FUE A PARTIR DEL AÑO 2005 QUEFUE DEJANDO DE RECONOCER Y PAGAR ALGUNAS PRESTACIONES.
3. LAS ACTORASAFIRMAN QUE SOLICITARONANTE LA ENTIDADEL RECONOCIMIENTODE LA EXISTENCIA DEL VÍNCULO LABORAL YEN CONSECUENCIAELPAGO DEPRESTACIONES SOCIALESA LAS QUE TENÍAN DERECHO LOS DOCENTES DE PLANTA
4. LASDEMANDANTES RECIBIERON RESPUESTA NEGATIVA DE LO SOLICITADO MEDIANTE EL OFICIO PLGR-CE 000388 DEL 19 DE JUNIO DE 2015. 
5. LASACCIONANTES PRETENDEN LA NULIDAD DEL ACTO ADMINISTRATIVO POR LOS PERJUICIOS CAUSADOS Y EL RECONOCIMIENTO DEL DERECHO RECLAMADO.
</t>
  </si>
  <si>
    <t>41001333300320160006700</t>
  </si>
  <si>
    <t>JOSE IGNACIO SALGADO BENAVIDES
 - VIVIAN JOHANNA TACUMA BAUTISTA</t>
  </si>
  <si>
    <t>A PARTE DEMANDANTE TENÍA CON LA DEMANDADA UN CONTRATO EN VIRTUD DEL CUAL PRESTABA SUS SERVICIOS COMOPROFESORA HORA CÁTEDRA.LA PARTE DEMANDANTE AFIRMA QUE EL CONTRATO SUSCRITO ERA UN CONTRATO LABORAL. A LA PARTE DEMANDANTE NO LE FUERON CANCELADAS LAS ACREENCIAS LABORALES QUE ALEGA TENER DERECHO. MEDIANTE OFICIO PLRG-CE-000702 DE FECHA 15 DE OCTUBRE DE 2015,LA UNIVERSIDAD SURCOLOMBIANA,DA RESPUESTA AL DERECHO DE PETICIÓN FORMULADO POR LA SUSCRITA CONEL FIN DE AGOTAR REQUISITO DE PROCEDIBILIDAD,Y NIEGAEL RECONOCIMIENTO Y PAGO DE LAS PRESTACIONES LABORALES RECLAMADAS ARGUMENTANDO,QUE ENTRE LA UNIVERSIDAD Y ELCATEDRÁTICO DEMANDANTE NOHA EXISTIDO UNA RELACIÓN DE CARÁCTER LABORAL.</t>
  </si>
  <si>
    <t xml:space="preserve">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t>
  </si>
  <si>
    <t>41001333370520150037300</t>
  </si>
  <si>
    <t>YINETH MEDINA ARCE</t>
  </si>
  <si>
    <t>LA SEÑORA YINETH MEDINA ARCE, DEMANDANTE DENTRO DEL PROCESO DE LA REFERENCIA, HA
PRESTADO SUS SERVICIOS COMO PROFESOR HORA CÁTEDRA A LA UNIVERSIDAD SURCOLOMBIANA, DE
MANERA CONTINUA DESDE EL AÑO 2004-A.
2-. LA UNIVERSIDAD SURCOLOMBIANA HA SOSTENIDO DISTINTAS MODALIDADES DE VINCULACIÓN DE
LOS DOCENTES HORA CÁTEDRA A SABER: INICIALMENTE ERAN VINCULADOS BAJO LA MODALIDAD DE CONTRATO
DE TRABAJO, POSTERIORMENTE BAJO LA MODALIDAD DE CONTRATOS DE PRESTACIÓN DE SERVICIOS, CONTRATOS
DE CÁTEDRA UNIVERSITARIA Y MEDIANTE RESOLUCIÓN.
3-. LA DURACIÓN DE CADA CONTRATO ES POR LA DURACIÓN DEL SEMESTRE ACADÉMICO, DESARROLLANDO EL
CATEDRÁTICO LA TOTALIDAD DE LA ASIGNACIÓN ACADÉMICA DE ACUERDO A LA PROGRAMACIÓN ESTABLECIDA
POR LA UNIVERSIDAD Y EN EL HORARIO ESTABLECIDO TAMBIÉN POR LA MISMA.</t>
  </si>
  <si>
    <t xml:space="preserve">Se sustentan las pretensiones del demandante en la relevancia jurídica y la completitud de los hechos. El material probatorio aportado en el proceso es, contundente, congruente y pertinente lo que permite demostrar tanto los hechos  como las pretensiones de la demanda.  No presencia de riesgos procesales. Existe amplio pronunciamiento jurisprudencial (especialmente sentencias de unificación y/o constitucionalidad) respecto a fallos desfavorables para los intereses de la Entidad.  Ejecutivo de sentencia. </t>
  </si>
  <si>
    <t>41001233300020150069000</t>
  </si>
  <si>
    <t>NULIDAD SIMPLE</t>
  </si>
  <si>
    <t>00 DE LA SECCION PRIMERA DEL CONSEJO DE ESTADO</t>
  </si>
  <si>
    <t>ALBERTO POLANIA PUENTES</t>
  </si>
  <si>
    <t>SE DECLARE LA NULIDAD DE LA RESOLUCION NO. P1442 DEL 30 DE SEPTIEMBRE DE 2014 QUE DECLARO INSUBSISTENTE EL NOMBRAMIENTO ORDINARIO EFECTUADO AL DEMANDANTE PARA DESEMPEÑAR EL CARGO DE DIRECTOR ADMINISTRATIVO DE CONTROL INTERNO DISCIPLINARIO, LA NULIDAD DEL OFICIO NO. 8.1-0523 DEL 01 DE OCTUBRE DE 2014.</t>
  </si>
  <si>
    <t>41001334000820160002600</t>
  </si>
  <si>
    <t>O8 ADM MIXTO DE NEIVA</t>
  </si>
  <si>
    <t>VICTOR ENRIQUE BOLAÑOS ORTIZ - XENNY YOLIMA MENDEZ JIMENEZ</t>
  </si>
  <si>
    <t>41001334000820160001900</t>
  </si>
  <si>
    <t>MARIA FRANCELINA CASAS RUIZ</t>
  </si>
  <si>
    <t>Se sustentan las pretensiones del
demandante en la relevancia jurídica y
la completitud de los hechos. El material probatorio aportado en el
proceso es, contundente, congruente y
pertinente lo que permite demostrar
tanto los hechos como las
pretensiones de la demanda. Respecto a la posición del juez que conoce del proceso, como  situaciones que afectan la objetividad del mismo, por su edad, región, filiación política, religión, ideología, intereses económicos o pertenencia a grupos socioculturales. b) Presencia de medidas de protección transitoria a favor del demandante como acción de tutela y/o medidas cautelares.s.Existe amplio pronunciamiento
jurisprudencial (especialmente
sentencias de unificación y/o
constitucionalidad) respecto a fallos
desfavorables para los intereses de la
Entidad.ejecutivo de sentencia.</t>
  </si>
  <si>
    <t>41001333370320150033900</t>
  </si>
  <si>
    <t>AURA DARNELLY MENDEZ YUSTRE</t>
  </si>
  <si>
    <t>41001333370520150038100</t>
  </si>
  <si>
    <t>EDGAR EDUARDO FORERO NIÑO</t>
  </si>
  <si>
    <t xml:space="preserve">1. EL SEÑOR EDGAR EDUARDO FORERO NIÑO, DEMANDANTE DENTRO DEL PROCESO DE LA REFERENCIA, HA PRESTADO SUS SERVICIOS COMO PROFESOR HORA CÁTEDRA A LA UNIVERSIDAD SURCOLOMBIANA, DE MANERA CONTINUA DESDE EL AÑO 2005-A.
2-. LA UNIVERSIDAD SURCOLOMBIANA HA SOSTENIDO DISTINTAS MODALIDADES DE VINCULACIÓN DE LOS DOCENTES HORA CÁTEDRA A SABER: INICIALMENTE ERAN VINCULADOS BAJO LA MODALIDAD DE CONTRATO DE TRABAJO, POSTERIORMENTE BAJO LA MODALIDAD DE CONTRATOS DE PRESTACIÓN DE SERVICIOS, CONTRATOS DE CÁTEDRA UNIVERSITARIA Y MEDIANTE RESOLUCIÓN.
3-. LA DURACIÓN DE CADA CONTRATO ES POR LA DURACIÓN DEL SEMESTRE ACADÉMICO, DESARROLLANDO EL CATEDRÁTICO LA TOTALIDAD DE LA ASIGNACIÓN ACADÉMICA DE ACUERDO A LA PROGRAMACIÓN ESTABLECIDA POR LA UNIVERSIDAD Y EN EL HORARIO ESTABLECIDO TAMBIÉN POR LA MISMA.
4-. HASTA EL SEGUNDO SEMESTRE DEL AÑO 2004, SE LE CANCELABAN TODOS LOS EMOLUMENTOS PRESTACIONALES A QUE TIENE DERECHO UN PROFESOR DE PLANTA DE LA UNIVERSIDAD PÚBLICA, Y GRACIAS A LOS CONCEPTOS EMITIDOS POR ALGUNOS ASESORES JURÍDICOS DE LA UNIVERSIDAD SURCOLOMBIANA SE LES DEJÓ DE RECONOCER A PARTIR DEL AÑO 2005, PRIMER SEMESTRE, PRIMA DE VACACIONES Y VACACIONES, DE LAS CUALES EL SEGUNDO SEMESTRE DEL AÑO 2005, SE LE VUELVE A RECONOCER PRIMA DE VACACIONES Y LAS CANCELAN EN CADA LIQUIDACIÓN DE CONTRATO HASTA EL PRIMER SEMESTRE DEL AÑO 2007, Y EN EL SEGUNDO SEMESTRE DEL AÑO 2007, VUELVEN A RECONOCER HASTA LA FECHA VACACIONES PERO NO LA PRIMADE VACACIONES. LA DEMANDADA TAMPOCO RECONOCE AL CATEDRÁTICO DEMANDANTE: BONIFICACIÓN POR SERVICIOS PRESTADOS NI PRIMA DE SERVICIOS.
5-. LA RELACIÓN ENTRE EL DOCENTE DE HORA - CÁTEDRA Y LA INSTITUCIÓN DE EDUCACIÓN SUPERIOR OFICIAL, ES UNA RELACIÓN DE CARÁCTER LABORAL, DE NATURALEZA ESPECIAL, Y LOS DOCENTES ADQUIEREN EL ESTATUS DE SERVIDORES PÚBLICOS, SIN SER TRABAJADOR OFICIAL NI EMPLEADO PÚBLICO.
LA SENTENCIA DE LA CORTE CONSTITUCIONAL C - 006 DEL 18 DE ENERO DE 1996 QUE DECLARÓ PARCIALMENTE INEXEQUIBLES LOS ARTÍCULOS 73 Y 74 DE LA LEY 30 DE 1992, Y VE EN LOS DOCENTES OCASIONALES Y EN LOS DE HORA - CÁTEDRA UNA RELACIÓN LABORAL SUBORDINADA Y DISPONE RECONOCERLES LAS MISMAS PRESTACIONES SOCIALES QUE A LOS DOCENTES DE PLANTA.
6-. MEDIANTE OFICIO DE FECHA 15 DE ABRIL DE 2015, RECIBIDO EL 23 DE ABRIL DEL 2015, LA UNIVERSIDAD SURCOLOMBIANA, DA RESPUESTA AL DERECHO DE PETICIÓN FORMULADO POR LA SUSCRITA CON EL FIN DE AGOTAR REQUISITO DE PROCEDIBILIDAD, Y NIEGA EL RECONOCIMIENTO Y PAGO DE LAS PRESTACIONES LABORALES RECLAMADAS ARGUMENTANDO, QUE ENTRE LA UNIVERSIDAD Y EL CATEDRÁTICO DEMANDANTE NO HA EXISTIDO UNA RELACIÓN DE CARÁCTER LABORAL.
EL DECRETO 1279 DE 2002, ESTIPULA QUE EL RÉGIMEN PRESTACIONAL SEÑALADO EN PRESENTE DECRETO SE APLICA A LOS EMPLEADOS PÚBLICOS DOCENTES VINCULADOS A LAS UNIVERSIDADES ESTATALES U OFICIALES ( ART. 32), Y DESDE EL ARTÍCULO 33 DE LA MISMA LEY AL ART. 49, ESTABLECE QUE LAS PRESTACIONES QUE TIENEN DERECHOS LOS DOCENTES DE HORA CÁTEDRA, QUE POR MANDATO CONSTITUCIONAL SE EQUIPARAN A LOS DE PLANTA, SON : VACACIONES, PRIMA DE VACACIONES, BONIFICACIONES POR SERVICIOS PRESTADOS, PRIMA DE SERVICIOS, PRIMA DE NAVIDAD, CESANTÍAS Y PENSIÓN.
7-. DE CONFORMIDAD CON LAS CERTIFICACIONES EXPEDIDAS POR LA UNIVERSIDAD, VEMOS QUE DE LAS PRESTACIONES QUE DEBE RECONOCERLE AL CATEDRÁTICO, QUE SON VACACIONES, PRIMA DE VACACIONES, BONIFICACIONES POR SERVICIOS PRESTADOS, PRIMA DE SERVICIOS, PRIMA DE NAVIDAD, CESANTÍAS Y PENSIÓN, SOLO LO HACE DE LAS CESANTÍAS Y PRIMA DE NAVIDAD, Y LAS VACACIONES LAS RECONOCE CUANDO DEJA DE RECONOCER PRIMA DE VACACIONES COMO SI FUERAN EXCLUYENTES LA UNA DE LA OTRA.
</t>
  </si>
  <si>
    <t>41001333370220150037200</t>
  </si>
  <si>
    <t>MARTHA LUCIA RODRIGUEZ ROMERO</t>
  </si>
  <si>
    <t>41001334000820160001500</t>
  </si>
  <si>
    <t>JOSE JAIR TORO VALLEJO -
WILSON HERNAN LOSADA RAMIREZ</t>
  </si>
  <si>
    <t>1. MANIFIESTAN LOS DEMANDANTES QUE PRESTABAN SUS SERVICIOS COMO DOCENTES A LA ENTIDAD DEMANDADADE MANERA CONTINUA DESDE ELAÑO 2005 Y 2010. BAJO LA MODALIDAD DE CONTRATO DE TRABAJO Y POSTERIORMENTE POR CONTRATO DE PRESTACIÓN DE SERVICIOS, CUMPLIENDO LA PROGRAMACIÓN ESTABLECIDA POR LA UNIVERSIDAD YLOS HORARIOS ASIGNADOS.
2 LOSACCIONANTES SEÑALANQUE TAN SOLO HASTA EL AÑO 2004 LA ENTIDAD DEMANDADAPAGO LA TOTALIDAD DE LOS EMOLUMENTO PERCIBIDOS POR UN DOCENTE DE PLANTA Y FUE A PARTIR DEL AÑO 2005 QUEFUE DEJANDO DE RECONOCER Y PAGAR ALGUNAS PRESTACIONES.
3. LOS ACTORESAFIRMAN QUE SOLICITARONANTE LA ENTIDADEL RECONOCIMIENTODE LA EXISTENCIA DEL VÍNCULO LABORAL YEN CONSECUENCIAELPAGO DEPRESTACIONES SOCIALESA LAS QUE TENÍAN DERECHO LOS DOCENTES DE PLANTA
4. LOS DEMANDANTES RECIBIERONRESPUESTA NEGATIVA DE LO SOLICITADO MEDIANTE EL OFICIO ADM-CE-000506 DEL 27 DE JULIO DE 2015.
5. LOSACCIONANTES PRETENDEN LA NULIDAD DEL ACTO ADMINISTRATIVO POR LOS PERJUICIOS CAUSADOS Y EL RECONOCIMIENTO DEL DERECHO RECLAMADO.</t>
  </si>
  <si>
    <t>41001333300220160006700</t>
  </si>
  <si>
    <t>02 ADM DE NEIVA</t>
  </si>
  <si>
    <t xml:space="preserve"> ENGELBERTO RODRIGUEZ BURGOS y EUGENIA TRUJILLO MEDINA</t>
  </si>
  <si>
    <t>41001333370320150038700</t>
  </si>
  <si>
    <t>ANGELA VIVIANA RODRIGUEZ MONTERO
- LAZARO TIERRADENTRO ANDRADE</t>
  </si>
  <si>
    <t>1. EL ACCIONANTE ESTUVO VINCULADA A LA ENTIDAD DEMANDADA MEDIANTE CONTRATO DE PRESTACIÓN DE SERVICIOS. 2. EL DEMANDANTE MANIFIESTA QUE DURANTE EL DESARROLLO DE SU ACTIVIDAD, SE CONFIGURARON LOS 3 ELEMENTOS ESENCIALES PARA QUE SE DIERA UN CONTRATO LABORAL. 3. EL ACTOR SOLICITÓ EL DÍA 15 DE ABRIL DE 2015, RECONOCIMIENTO Y PAGO DE PRESTACIONES SOCIALES A LAS CUALES TENÍA DERECHO, CONFORME A LO ESTABLECIDO EN LA LEY 100 DE 199. 4. EL DÍA 15 DE DICIEMBRE DE 2015, LA ENTIDAD ACCIONADA NEGÓ DICHA SOLICITUD. 5.COMO CONSECUENCIA DE LO ANTERIOR SE GENERARON PERJUICIOS PATRIMONIALES AL DEMANDANTE.</t>
  </si>
  <si>
    <t>41001333300120160006600</t>
  </si>
  <si>
    <t>JUZGADO 1 ADMINISTRATIVO</t>
  </si>
  <si>
    <t>ANA MILENA NEIRA RODRIGUEZ -
ORLANDO SALINAS TEJADA</t>
  </si>
  <si>
    <t xml:space="preserve">1. LOS SEÑORES ANA MILENA NEIRA RODRIGUEZ Y ORLANDO SALINAS TEJADA HAN PRESTADO SUS SERVICIOS COMO PROFESORES HORA CÁTEDRA A LA UNIVERSIDAD SURCOLOMBIANA, DE MANERA CONTINUA DESDE EL AÑO 2011-A Y 2005-A RESPECTIVAMENTE. 
2. MEDIANTE OFICIO PLRG-CE-000702 DE FECHA 15 DE OCTUBRE DE 2015, RECIBIDO EL 23 DE OCTUBRE DEL 2015, LA UNIVERSIDAD SURCOLOMBIANA, DA RESPUESTA AL DERECHO DE PETICIÓN FORMULADO POR LA DEMANDANTE, Y NIEGA EL RECONOCIMIENTO Y PAGO DE LAS PRESTACIONES LABORALES RECLAMADAS ARGUMENTANDO, QUE ENTRE LA UNIVERSIDAD Y EL CATEDRÁTICO DEMANDANTE NO HA EXISTIDO UNA RELACIÓN DE CARÁCTER LABORAL. </t>
  </si>
  <si>
    <t>terminado para pago</t>
  </si>
  <si>
    <t>41001333300220160023900</t>
  </si>
  <si>
    <t>DIANA ALEJANDRA BONILLA LIEVANO Y OTROS</t>
  </si>
  <si>
    <t xml:space="preserve">Alega que en jornada de votación resultó lastimada por encapuchados y que eso le causó consecuencias en su salud. </t>
  </si>
  <si>
    <t xml:space="preserve">APELACION DE SEGUNDA INSTNCIA </t>
  </si>
  <si>
    <t xml:space="preserve"> No existen normas en la que se sustenten los hechos ciertos y completos. Es insuficiente el material probatorio aportado en la demanda para demostrar los hechos y pretensiones de la misma.PRESENCIA DE RIESGOS PROCESALES.Existen menos de tres casos similares que podrían definir disposiciones jurisprudenciales desfavorables a la Entidad.</t>
  </si>
  <si>
    <t>41001333370220150038300</t>
  </si>
  <si>
    <t>JESÚS A. TACUMA Y DIVA ARTUNDUAGA CALDERON</t>
  </si>
  <si>
    <t>proceso que busca la ejecución del AUTO QUE LIBRA MANDAMIENTO EJECUTIVO a favor de los demandantes. proceso relacionado con el de nulidad y restablecimiento del derecho 41001333370220150038300.</t>
  </si>
  <si>
    <t xml:space="preserve">26-02-20- la parte demandante descorre traslado de excepciones.
26-02-20 pasa aldespacho para lo pertinente.
28-07-20 memorial adjuntando documentos pago  Jesus Antonio Tacuma
</t>
  </si>
  <si>
    <t>41001333370320150038901</t>
  </si>
  <si>
    <t>PEDRO FELIPE RUIZ OTALORA - 
VLADIMIR CASTILLO PEREZ</t>
  </si>
  <si>
    <t>. LOS SEÑORES VLADIMIR CASTILLO PEREZ Y PEDRO FELIPE RUIZ OTALORA HAN PRESTADO SUS SERVICIOS COMO PROFESOR HORA CÁTEDRA A LA UNIVERSIDAD SURCOLOMBIANA, DE MANERA CONTINUA MEDIANTE CONTRATOS DE PRESTACIÓN DE SERVICIOS PROFESIONALES. 
2. MEDIANTE OFICIO DE FECHA 15 DE ABRIL DE 2015, RECIBIDO EL 23 DE ABRIL DEL 2015, LA UNIVERSIDAD SURCOLOMBIANA, DA RESPUESTA AL DERECHO DE PETICIÓN FORMULADO NEGANDO EL RECONOCIMIENTO Y PAGO DE LAS PRESTACIONES LABORALES RECLAMADAS ARGUMENTANDO, QUE ENTRE LA UNIVERSIDAD Y EL CATEDRÁTICO DEMANDANTE NO HA EXISTIDO UNA RELACIÓN DE CARÁCTER LABORAL.</t>
  </si>
  <si>
    <t>4100123330002015 00129 00</t>
  </si>
  <si>
    <t xml:space="preserve">CONSTRUCCIONES CF SAS </t>
  </si>
  <si>
    <t>Se demanda la nulidad parcial del acuerdo 021 de 2005, 044 de 2005, 029 de 2011 y resolución 194 de 2011, se declare la nulidad parcial del pliego de condiciones de la licitación publicas N°012 de 2010, se declare la nulidad parcial del contrato de obra n°021 de 2010, se declare la nulidad de la resolución n°219 del 27 de diciembre de 2012, por medio del cual se liquidó unilateralmente el contrato de obra n°021 de 2010</t>
  </si>
  <si>
    <t xml:space="preserve">Decreta revocatoria de medida de suspensión provisional.  Pendiente de decreto de práctica de pruebas.  AL DESPACHO                  PARA SENTENCIA DE PRIIMERA INSTANCIA </t>
  </si>
  <si>
    <t>No existen hechos ciertos y completos
relacionados en la demanda que fundamenten el procedimiento judicial
según la normativa vigente.Es suficiente el material probatorio
aportado por la parte demandante
para demostrar los hechos y las pretensiones. Existen como mínimo tres fallos de
casos similares en un mismo sentido
que podrían definir líneas y tendencias
jurisprudenciales desfavorables para
los intereses de la Entidad.</t>
  </si>
  <si>
    <t>410012333000 2012 00221 00</t>
  </si>
  <si>
    <t xml:space="preserve">CONSTRUCCIONES CF S.A.S. - CONSORCIO SUCOLOMBIANO   </t>
  </si>
  <si>
    <t>Pretende se declare la nulidad del último inciso del numeral 7 del capítulo i del pliego de condiciones de la licitación pública Nro. c12 de 2010. La nulidad de la cláusula décimo segunda y décimo tercera del contrato 021 de 2010 por la cual la Universidad Surcolombiana se abrogo la facultad de ordenar la caducidad del contrato como su terminación, modificación e interpretación unilateral. Que se declare la nulidad de la resolución 005 del 13 de enero de 2012 por medio del cual el rector de la Universidad Surcolombiana declaró el incumplimiento del contrato 021 de 2010</t>
  </si>
  <si>
    <t>AL DESPACHO SENTENCIA DE PRIMERA INSTANCIA</t>
  </si>
  <si>
    <t>410012333000 2012 00227 00</t>
  </si>
  <si>
    <t>Pretende se liquide judicialmente el convenio interadministrativo nro. 111 de 2007 suscrito por el Municipio de Neiva y la Universidad Surcolombiana como lo establece la ley 80 del 1993 y la ley 1150 de 2007. Conforme lo anterior que la universidad Surcolombiana reintegre al Municipio de Neiva la suma de $1.119.333.025.52 junto con los intereses correspondientes a los valores girados y no ejecutados por parte de la Universidad Surcolombiana en desarrollo del convenio interadministrativo. Que se condene a la demandada reconocer y pagar los perjuicios materiales, intereses moratorios. Que la suma reconocida sea indexada conforme al IPC. Que se condene en costas y gastos a la demandada</t>
  </si>
  <si>
    <t>4100133330012012 00026 00</t>
  </si>
  <si>
    <t>Declarar el incumplimiento de algunas obligaciones contractuales del convenio interadministrativo 110 del 27 abril de 2007 cuyo objeto es la interventoría técnica a los contratos de obra pública suscrito en la vigencia fiscal 2007</t>
  </si>
  <si>
    <t xml:space="preserve">PROCESO AL DESPACHO PARA SENTENCIA DE PRIMERA INSTANCIA </t>
  </si>
  <si>
    <t>41001333300820170032100</t>
  </si>
  <si>
    <t>08 ADM ORAL DE NEIVA</t>
  </si>
  <si>
    <t>PATRICIA ALMARIO ORTIZ</t>
  </si>
  <si>
    <t>QUE SE DECLARE ADMINISTRATIVAMENTE RESPONSABLES A LAS ENTIDADES DEMANDADAS DE TODOS LOS DAÑOS Y PERJUICIOS CAUSADOS A LOS DEMANDANTES CON OCASION DE LOS HECHOS OCURRIDOS EL 15/02/2011 EN LAS INSTALACIONES DEL HOSPITAL UNIVERSITARIO DE NEIVA Y QUE OCASIONAROS DIFERENTES LESIONES A LA SEÑORITA CLARA YULIETH RIVERA ESCOBAR</t>
  </si>
  <si>
    <t>410013333703-2015-00331-00</t>
  </si>
  <si>
    <t>Nulidad y restablecimiento de Derecho</t>
  </si>
  <si>
    <t xml:space="preserve">Tribunal Administrativo del Huila M.P. Beatriz Teresa Galvis/ Juzgado octavo Administrativo Oral.  </t>
  </si>
  <si>
    <t xml:space="preserve">Luz Adriana Cruz Herrera cc. 36068809 </t>
  </si>
  <si>
    <t>El Auto Admisorio es del 21-01- 2016, pero se recibió por correo electrónico el dia 18-02-2016</t>
  </si>
  <si>
    <t>archivo pendiente de pago</t>
  </si>
  <si>
    <t>Se sustentan las pretensiones del demandante en la relevancia jurídica y la completitud de los hechos.El material probatorio aportado en el proceso es, contundente, congruente y pertinente lo que permite demostrar tanto los hechos  como las pretensiones de la demanda.atificación de fallo desfavorable en segunda instancia</t>
  </si>
  <si>
    <t>410013333703-2015-00383-00</t>
  </si>
  <si>
    <t xml:space="preserve">Tribunal Administrativo del Huila - MP.  Jose Miller Lugo Barrera / Juzgado Octavo Administrativo de Neiva </t>
  </si>
  <si>
    <t>cc. 12118671 DIAZ VALENCIA JOSE IVAN -cc. 12966487  MUÑOZ BURBANO MARINO VALDEMAR</t>
  </si>
  <si>
    <t>Contenido
QUE SE DECLARE LA NULIDAD DEL ACTO ADMINISTRATIVO DE FECHA 15 DE ABRIL DE 2015</t>
  </si>
  <si>
    <t>Se sustentan las pretensiones del demandante en la relevancia jurídica y la completitud de los hechos.El material probatorio aportado en el proceso es, contundente, congruente y pertinente lo que permite demostrar tanto los hechos  como las pretensiones de la demanda.</t>
  </si>
  <si>
    <t>410013333703-2015-00373-00</t>
  </si>
  <si>
    <t xml:space="preserve">Tribunal Administrativo del Huila - MP.  Ramiro Aponte Pino / Juzgado Octavo Administrativo de Neiva </t>
  </si>
  <si>
    <t>cc.  36165597 GOMEZ GONZALEZ OLGA</t>
  </si>
  <si>
    <t>RECONOCIMIENTO DE PRESTACIONES SOCIALES A DOCENTES HORA CATEDRA</t>
  </si>
  <si>
    <t>410013333703-2015-00385-00</t>
  </si>
  <si>
    <t xml:space="preserve">Tribunal Administrativo del Huila - MP. Beatriz Teresa Galvis  / Juzgado Octavo Administrativo de Neiva </t>
  </si>
  <si>
    <t>cc.17130727 CALDON RAMIREZ ALVARO - cc.55163496 GUTIERREZ MENDEZ ARCELIA</t>
  </si>
  <si>
    <t>QUE SE DECLARE LA NULIDAD DEL ACTO ADMINISTRATIVO DE FECHA 15 DE ABRIL DE 2015</t>
  </si>
  <si>
    <t>4100133337032015-00386-00</t>
  </si>
  <si>
    <t xml:space="preserve">Tribunal Administrativo del Huila - MP.  Ramiro Aponte Pino / Juzgado  Octavo  Administrativo de Neiva </t>
  </si>
  <si>
    <t>cc. 12121443 MARTINEZ VELASCO FRANCISCO - cc.7699127 CALDERON ROBLEDO JOSE YESID</t>
  </si>
  <si>
    <t>Se sustentan las pretensiones del demandante en la relevancia jurídica y la completitud de los hechos.El material probatorio aportado en el proceso es, contundente, congruente y pertinente lo que permite demostrar tanto los hechos  como las pretensiones de la demanda. sentencia en contra para pago.</t>
  </si>
  <si>
    <t>410013333703-2015-00388-00</t>
  </si>
  <si>
    <t xml:space="preserve">Tribunal Administrativo del Huila - MP. Jorge Alirio Cortes Soto / Juzgado Octavo Administrativo de Neiva </t>
  </si>
  <si>
    <t>cc 7699288 LEON CUELLAR VLADIMIR -cc 36069075 JIMENEZ CARDOZO VIOLEDY ANDREA</t>
  </si>
  <si>
    <t>410013333001-2016-00067-00</t>
  </si>
  <si>
    <t>Tribunal Administrativo del Huila M.P Jorrge Alirio Soto / Juzgado primero administrativo oral de Neiva</t>
  </si>
  <si>
    <t>Jaime Ramírez Plazas C.C. 12.107.737 y Sandra Yesseny López Peña cc 36067841</t>
  </si>
  <si>
    <t>DECLARAR LA NULIDAD DEL OFICIO PLRGCE 000573 DEL 27 AGOSTO DE 2015 NIEGA LA EXISTENCIA DE RELACION LABORAL CON DOCENTES HORA CATEDRA Y EL RECONOCIMIENTO Y PAGO DE VACACIONES PRIMA DE VACACIONES PRIMA DE SERVICIOS Y BONIFICACION POR SERVICIOS PRESTADOS</t>
  </si>
  <si>
    <t>ejecutivo de sentencia- pendiente de pago</t>
  </si>
  <si>
    <t>41-001-3333-703-2015-00330-00</t>
  </si>
  <si>
    <t xml:space="preserve">Tribunal administrrativo MP. Jose Miller Lugo / Juzgado Octavo Administrativo Mixto de Neiva </t>
  </si>
  <si>
    <t>Gabriel Santiago Rosso 12127356</t>
  </si>
  <si>
    <t>41-001-33-33-703-2015-00333-00</t>
  </si>
  <si>
    <t xml:space="preserve">Tribunal administrrativo MP. Beatriz Teresa Galvis / Juzgado Octavo Administrativo de Neiva </t>
  </si>
  <si>
    <t>Ángela Emilia Salas Cuellar CC: 55,164,223</t>
  </si>
  <si>
    <t xml:space="preserve">No existen hechos ciertos y completos relacionados en la demanda que fundamenten el procedimiento judicial según la normativa vigente.  Es suficiente el material probatorio aportado por la parte demandante para demostrar los hechos y las pretensiones.  </t>
  </si>
  <si>
    <t>41-001-33-33-703-2015-00354-00</t>
  </si>
  <si>
    <t xml:space="preserve">Tribunal administrrativo MP. Jose Miller Lugo Barrero / Juzgado Octavo Administrativo de Neiva </t>
  </si>
  <si>
    <t>Norma Sofia Prada Cortés CC: 55,163,770</t>
  </si>
  <si>
    <t>41-001-33-33-703-2015-00384-00</t>
  </si>
  <si>
    <t xml:space="preserve">Tribunal administrrativo MP. Ramiro Aponte Pino / Juzgado Octavo Administrativo de Neiva </t>
  </si>
  <si>
    <t>Guillermo Tadeo Ramírez Anzola CC: 19,247,254</t>
  </si>
  <si>
    <t>41-001-33-33-703-2015-00348-00</t>
  </si>
  <si>
    <t xml:space="preserve">Tribunal administrrativo MP. Beatriz Teresa Galvis  / Juzgado Octavo Administrativo de Neiva </t>
  </si>
  <si>
    <t xml:space="preserve">Mabel Goretty Chala Trujillo CC: 55,160,563 </t>
  </si>
  <si>
    <t>Se sustentan las pretensiones del demandante en la relevancia jurídica y la completitud de los hechos. Sentencia en contra.</t>
  </si>
  <si>
    <t>41-001-33-33-003-2016-00068-00</t>
  </si>
  <si>
    <t>Tribunal administrrativo MP. Beatriz Teresa Galvis / Juzgado Tercero Administrativo de Oralidad</t>
  </si>
  <si>
    <t>César Alberto Pérez Perdomo CC: 12,115,558</t>
  </si>
  <si>
    <t>QUE SE DECLARE LA NULIDAD DEL OFICIO PLRG-CE-000702 DE FECHA 15 DE OCTUBRE DE 2015 EN DONDE SE DA REPUESTA AL DERECHO DE PETICION NEGANDO LA EXISTENCIA DE RELACION LABORAL, POR LO TANTO NIEGA EL RECONOCIMIENTO Y PAGO DE VACACIONES, PRIMA DE VACACIONES, PRIMA DE SERVICIOS Y BONIFICACION</t>
  </si>
  <si>
    <t>41-001-3333-006-2016-00162-00</t>
  </si>
  <si>
    <t xml:space="preserve">Nulidad y restablecimiento del derecho. </t>
  </si>
  <si>
    <t xml:space="preserve">Juzgado Sexto Admnistrativo Oral </t>
  </si>
  <si>
    <t>Ana Victoria Cristancho Olaya CC: 36,160,481</t>
  </si>
  <si>
    <t>Se reconozca que entre la Universidad y la demandante existió una relación laboral
CONTRATO REALIDAD,</t>
  </si>
  <si>
    <t>sentencia de segunda instancia modificando parcialmente la primera-sentencia en contra- 19 de febrero de 2019</t>
  </si>
  <si>
    <t>41-001-33-40-009-2015-00023-00</t>
  </si>
  <si>
    <t xml:space="preserve">Tribunal Administrativo del Huila M.P Beatriz Teresa Galvis Bustos /  Juzgado Noveno Administrativo Oral.  </t>
  </si>
  <si>
    <t>Miguel Angel González Uribe CC: 7,708,993 y Yenni Manzano Ramirez CC: 36,069,117</t>
  </si>
  <si>
    <t>SE DECLARE LA NULIDAD DEL OFICIO NO. PLRG-CE-000480 DEL 17 DE JULIO DE 2015 QUE NEGO LA EXISTENCIA DE LA RELACION LABORAL ENTRE LAS PARTES, COMO DOCENTE HORA CATEDRA, Y NEGO EL RECONOCIMIENTO Y PAGO DE PRESTACIONES LABORALE</t>
  </si>
  <si>
    <t xml:space="preserve">Sentencia de segunda instancia en contra- ejecutivo. </t>
  </si>
  <si>
    <t>Se sustentan las pretensiones del demandante en la relevancia jurídica y la completitud de los hechos. Sentencia en contra.ejecutivo</t>
  </si>
  <si>
    <t>4100133330012016-00215-00</t>
  </si>
  <si>
    <t>Nulidad y Restablecimiento del Derecho</t>
  </si>
  <si>
    <t>Juzgado Primero Administrativo de Neiva</t>
  </si>
  <si>
    <t>Magda Constanza Torrente Cubillos CC 52.051.119</t>
  </si>
  <si>
    <t>El auto admisorio es del 23 de Junio de 2016 pero fue notificado vía correo electrónico el día 20 de Febrero de 2017</t>
  </si>
  <si>
    <t xml:space="preserve">sentencia en contra, el proceso se encuentra archivado a la espera de pago. </t>
  </si>
  <si>
    <t>Sentencia en contra pendiente de pago.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</si>
</sst>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quot;_);_(@_)"/>
    <numFmt numFmtId="165" formatCode="0;[Red]0"/>
  </numFmts>
  <fonts count="10" x14ac:knownFonts="1">
    <font>
      <sz val="11"/>
      <color theme="1"/>
      <name val="Calibri"/>
      <family val="2"/>
      <scheme val="minor"/>
    </font>
    <font>
      <sz val="11"/>
      <color theme="1"/>
      <name val="Calibri"/>
      <family val="2"/>
      <scheme val="minor"/>
    </font>
    <font>
      <b/>
      <sz val="10"/>
      <name val="Arial"/>
      <family val="2"/>
    </font>
    <font>
      <sz val="12"/>
      <name val="Arial"/>
      <family val="2"/>
    </font>
    <font>
      <sz val="12"/>
      <color theme="1"/>
      <name val="Arial"/>
      <family val="2"/>
    </font>
    <font>
      <sz val="11"/>
      <name val="Calibri"/>
      <family val="2"/>
      <scheme val="minor"/>
    </font>
    <font>
      <sz val="14"/>
      <name val="Arial"/>
      <family val="2"/>
    </font>
    <font>
      <sz val="11"/>
      <name val="Arial"/>
      <family val="2"/>
    </font>
    <font>
      <sz val="11"/>
      <color theme="1"/>
      <name val="Arial"/>
      <family val="2"/>
    </font>
    <font>
      <sz val="10"/>
      <name val="Calibri"/>
      <family val="2"/>
    </font>
  </fonts>
  <fills count="3">
    <fill>
      <patternFill patternType="none"/>
    </fill>
    <fill>
      <patternFill patternType="gray125"/>
    </fill>
    <fill>
      <patternFill patternType="solid">
        <fgColor rgb="FFB0142B"/>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23">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164" fontId="3" fillId="0" borderId="1" xfId="1"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165" fontId="5" fillId="0" borderId="1" xfId="0" applyNumberFormat="1" applyFont="1" applyFill="1" applyBorder="1" applyAlignment="1">
      <alignment vertical="center" wrapText="1"/>
    </xf>
    <xf numFmtId="1" fontId="6"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165" fontId="7" fillId="0" borderId="1" xfId="0" applyNumberFormat="1" applyFont="1" applyFill="1" applyBorder="1" applyAlignment="1">
      <alignment vertical="center" wrapText="1"/>
    </xf>
    <xf numFmtId="0" fontId="7" fillId="0" borderId="1" xfId="0" applyFont="1" applyFill="1" applyBorder="1" applyAlignment="1">
      <alignment vertical="center" wrapText="1"/>
    </xf>
    <xf numFmtId="0" fontId="6" fillId="0" borderId="1" xfId="0" applyFont="1" applyFill="1" applyBorder="1" applyAlignment="1">
      <alignment horizontal="center" vertical="center" wrapText="1"/>
    </xf>
    <xf numFmtId="164" fontId="5" fillId="0" borderId="1" xfId="1" applyFont="1" applyFill="1" applyBorder="1" applyAlignment="1">
      <alignment vertical="center" wrapText="1"/>
    </xf>
    <xf numFmtId="165" fontId="8" fillId="0" borderId="1" xfId="0" applyNumberFormat="1" applyFont="1" applyFill="1" applyBorder="1" applyAlignment="1" applyProtection="1">
      <alignment vertical="center" wrapText="1"/>
    </xf>
    <xf numFmtId="0" fontId="9" fillId="0" borderId="1" xfId="0"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3" fillId="0" borderId="1" xfId="0" applyFont="1" applyFill="1" applyBorder="1" applyAlignment="1" applyProtection="1">
      <alignment horizontal="center" vertical="center" wrapText="1"/>
    </xf>
    <xf numFmtId="165" fontId="4" fillId="0" borderId="1" xfId="0" applyNumberFormat="1" applyFont="1" applyFill="1" applyBorder="1" applyAlignment="1" applyProtection="1">
      <alignment horizontal="left" vertical="center" wrapText="1"/>
    </xf>
    <xf numFmtId="165" fontId="5" fillId="0" borderId="1" xfId="0" applyNumberFormat="1" applyFont="1" applyFill="1" applyBorder="1" applyAlignment="1">
      <alignment horizontal="left" vertical="center" wrapText="1"/>
    </xf>
    <xf numFmtId="1" fontId="7" fillId="0" borderId="1" xfId="0" applyNumberFormat="1" applyFont="1" applyFill="1" applyBorder="1" applyAlignment="1">
      <alignment vertical="center" wrapText="1"/>
    </xf>
    <xf numFmtId="164" fontId="7" fillId="0" borderId="1" xfId="1" applyFont="1" applyFill="1" applyBorder="1" applyAlignment="1">
      <alignment vertical="center"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J172"/>
  <sheetViews>
    <sheetView tabSelected="1" workbookViewId="0">
      <selection activeCell="G4" sqref="G4"/>
    </sheetView>
  </sheetViews>
  <sheetFormatPr baseColWidth="10" defaultRowHeight="15" x14ac:dyDescent="0.25"/>
  <cols>
    <col min="2" max="2" width="19.140625" customWidth="1"/>
    <col min="3" max="3" width="15.5703125" customWidth="1"/>
    <col min="5" max="5" width="17.7109375" customWidth="1"/>
    <col min="6" max="6" width="17.28515625" customWidth="1"/>
    <col min="7" max="7" width="18.85546875" customWidth="1"/>
    <col min="8" max="8" width="19.7109375" customWidth="1"/>
    <col min="9" max="9" width="28.5703125" customWidth="1"/>
    <col min="10" max="10" width="22.7109375" customWidth="1"/>
  </cols>
  <sheetData>
    <row r="3" spans="1:10" ht="51" x14ac:dyDescent="0.25">
      <c r="A3" s="1" t="s">
        <v>0</v>
      </c>
      <c r="B3" s="1" t="s">
        <v>1</v>
      </c>
      <c r="C3" s="1" t="s">
        <v>2</v>
      </c>
      <c r="D3" s="1" t="s">
        <v>3</v>
      </c>
      <c r="E3" s="1" t="s">
        <v>4</v>
      </c>
      <c r="F3" s="1" t="s">
        <v>5</v>
      </c>
      <c r="G3" s="1" t="s">
        <v>6</v>
      </c>
      <c r="H3" s="1" t="s">
        <v>7</v>
      </c>
      <c r="I3" s="1" t="s">
        <v>8</v>
      </c>
      <c r="J3" s="2" t="s">
        <v>9</v>
      </c>
    </row>
    <row r="4" spans="1:10" ht="409.5" x14ac:dyDescent="0.25">
      <c r="A4" s="3" t="s">
        <v>10</v>
      </c>
      <c r="B4" s="4" t="s">
        <v>11</v>
      </c>
      <c r="C4" s="4" t="s">
        <v>12</v>
      </c>
      <c r="D4" s="4" t="s">
        <v>13</v>
      </c>
      <c r="E4" s="4" t="s">
        <v>14</v>
      </c>
      <c r="F4" s="5">
        <v>438122</v>
      </c>
      <c r="G4" s="4" t="s">
        <v>15</v>
      </c>
      <c r="H4" s="6">
        <v>11050992</v>
      </c>
      <c r="I4" s="4" t="s">
        <v>16</v>
      </c>
      <c r="J4" s="7" t="s">
        <v>17</v>
      </c>
    </row>
    <row r="5" spans="1:10" ht="409.5" x14ac:dyDescent="0.25">
      <c r="A5" s="3" t="s">
        <v>18</v>
      </c>
      <c r="B5" s="4" t="s">
        <v>19</v>
      </c>
      <c r="C5" s="4" t="s">
        <v>12</v>
      </c>
      <c r="D5" s="4" t="s">
        <v>20</v>
      </c>
      <c r="E5" s="4" t="s">
        <v>21</v>
      </c>
      <c r="F5" s="5">
        <v>36167946</v>
      </c>
      <c r="G5" s="4" t="s">
        <v>22</v>
      </c>
      <c r="H5" s="6">
        <v>34491674</v>
      </c>
      <c r="I5" s="4" t="s">
        <v>23</v>
      </c>
      <c r="J5" s="7" t="s">
        <v>24</v>
      </c>
    </row>
    <row r="6" spans="1:10" ht="409.5" x14ac:dyDescent="0.25">
      <c r="A6" s="3" t="s">
        <v>25</v>
      </c>
      <c r="B6" s="4" t="s">
        <v>11</v>
      </c>
      <c r="C6" s="4" t="s">
        <v>26</v>
      </c>
      <c r="D6" s="4" t="s">
        <v>27</v>
      </c>
      <c r="E6" s="4" t="s">
        <v>28</v>
      </c>
      <c r="F6" s="5">
        <v>12126367</v>
      </c>
      <c r="G6" s="4" t="s">
        <v>29</v>
      </c>
      <c r="H6" s="6">
        <v>486991484</v>
      </c>
      <c r="I6" s="4" t="s">
        <v>30</v>
      </c>
      <c r="J6" s="7" t="s">
        <v>31</v>
      </c>
    </row>
    <row r="7" spans="1:10" ht="409.5" x14ac:dyDescent="0.25">
      <c r="A7" s="3" t="s">
        <v>32</v>
      </c>
      <c r="B7" s="4" t="s">
        <v>11</v>
      </c>
      <c r="C7" s="4" t="s">
        <v>33</v>
      </c>
      <c r="D7" s="4" t="s">
        <v>34</v>
      </c>
      <c r="E7" s="4" t="s">
        <v>35</v>
      </c>
      <c r="F7" s="5">
        <v>4111428</v>
      </c>
      <c r="G7" s="4" t="s">
        <v>36</v>
      </c>
      <c r="H7" s="6">
        <v>10000000</v>
      </c>
      <c r="I7" s="4" t="s">
        <v>37</v>
      </c>
      <c r="J7" s="7" t="s">
        <v>38</v>
      </c>
    </row>
    <row r="8" spans="1:10" ht="409.5" x14ac:dyDescent="0.25">
      <c r="A8" s="3" t="s">
        <v>39</v>
      </c>
      <c r="B8" s="4" t="s">
        <v>11</v>
      </c>
      <c r="C8" s="4" t="s">
        <v>40</v>
      </c>
      <c r="D8" s="4" t="s">
        <v>41</v>
      </c>
      <c r="E8" s="4" t="s">
        <v>42</v>
      </c>
      <c r="F8" s="5">
        <v>4907424</v>
      </c>
      <c r="G8" s="4" t="s">
        <v>43</v>
      </c>
      <c r="H8" s="6">
        <f>54087969/2</f>
        <v>27043984.5</v>
      </c>
      <c r="I8" s="4" t="s">
        <v>44</v>
      </c>
      <c r="J8" s="7" t="s">
        <v>45</v>
      </c>
    </row>
    <row r="9" spans="1:10" ht="409.5" x14ac:dyDescent="0.25">
      <c r="A9" s="3" t="s">
        <v>39</v>
      </c>
      <c r="B9" s="4" t="s">
        <v>11</v>
      </c>
      <c r="C9" s="4" t="s">
        <v>40</v>
      </c>
      <c r="D9" s="4" t="s">
        <v>41</v>
      </c>
      <c r="E9" s="4" t="s">
        <v>42</v>
      </c>
      <c r="F9" s="5">
        <v>36173806</v>
      </c>
      <c r="G9" s="4" t="s">
        <v>43</v>
      </c>
      <c r="H9" s="6">
        <f>54087969/2</f>
        <v>27043984.5</v>
      </c>
      <c r="I9" s="4" t="s">
        <v>44</v>
      </c>
      <c r="J9" s="7" t="s">
        <v>45</v>
      </c>
    </row>
    <row r="10" spans="1:10" ht="409.5" x14ac:dyDescent="0.25">
      <c r="A10" s="3" t="s">
        <v>46</v>
      </c>
      <c r="B10" s="4" t="s">
        <v>19</v>
      </c>
      <c r="C10" s="4" t="s">
        <v>12</v>
      </c>
      <c r="D10" s="4" t="s">
        <v>47</v>
      </c>
      <c r="E10" s="4" t="s">
        <v>48</v>
      </c>
      <c r="F10" s="5">
        <v>55161231</v>
      </c>
      <c r="G10" s="4" t="s">
        <v>49</v>
      </c>
      <c r="H10" s="6">
        <f>60668953/3</f>
        <v>20222984.333333332</v>
      </c>
      <c r="I10" s="4" t="s">
        <v>23</v>
      </c>
      <c r="J10" s="7" t="s">
        <v>24</v>
      </c>
    </row>
    <row r="11" spans="1:10" ht="409.5" x14ac:dyDescent="0.25">
      <c r="A11" s="3" t="s">
        <v>46</v>
      </c>
      <c r="B11" s="4" t="s">
        <v>19</v>
      </c>
      <c r="C11" s="4" t="s">
        <v>12</v>
      </c>
      <c r="D11" s="4" t="s">
        <v>47</v>
      </c>
      <c r="E11" s="4" t="s">
        <v>48</v>
      </c>
      <c r="F11" s="5">
        <v>52115682</v>
      </c>
      <c r="G11" s="4" t="s">
        <v>49</v>
      </c>
      <c r="H11" s="6">
        <f>60668953/3</f>
        <v>20222984.333333332</v>
      </c>
      <c r="I11" s="4" t="s">
        <v>23</v>
      </c>
      <c r="J11" s="7" t="s">
        <v>24</v>
      </c>
    </row>
    <row r="12" spans="1:10" ht="409.5" x14ac:dyDescent="0.25">
      <c r="A12" s="3" t="s">
        <v>46</v>
      </c>
      <c r="B12" s="4" t="s">
        <v>19</v>
      </c>
      <c r="C12" s="4" t="s">
        <v>12</v>
      </c>
      <c r="D12" s="4" t="s">
        <v>47</v>
      </c>
      <c r="E12" s="4" t="s">
        <v>48</v>
      </c>
      <c r="F12" s="5">
        <v>12128314</v>
      </c>
      <c r="G12" s="4" t="s">
        <v>49</v>
      </c>
      <c r="H12" s="6">
        <f>60668953/3</f>
        <v>20222984.333333332</v>
      </c>
      <c r="I12" s="4" t="s">
        <v>23</v>
      </c>
      <c r="J12" s="7" t="s">
        <v>24</v>
      </c>
    </row>
    <row r="13" spans="1:10" ht="409.5" x14ac:dyDescent="0.25">
      <c r="A13" s="3" t="s">
        <v>50</v>
      </c>
      <c r="B13" s="4" t="s">
        <v>19</v>
      </c>
      <c r="C13" s="4" t="s">
        <v>12</v>
      </c>
      <c r="D13" s="4" t="s">
        <v>20</v>
      </c>
      <c r="E13" s="4" t="s">
        <v>51</v>
      </c>
      <c r="F13" s="5">
        <v>7688625</v>
      </c>
      <c r="G13" s="4" t="s">
        <v>22</v>
      </c>
      <c r="H13" s="6">
        <v>21559310</v>
      </c>
      <c r="I13" s="4" t="s">
        <v>23</v>
      </c>
      <c r="J13" s="7" t="s">
        <v>24</v>
      </c>
    </row>
    <row r="14" spans="1:10" ht="409.5" x14ac:dyDescent="0.25">
      <c r="A14" s="3" t="s">
        <v>52</v>
      </c>
      <c r="B14" s="4" t="s">
        <v>11</v>
      </c>
      <c r="C14" s="4" t="s">
        <v>12</v>
      </c>
      <c r="D14" s="4" t="s">
        <v>53</v>
      </c>
      <c r="E14" s="4" t="s">
        <v>54</v>
      </c>
      <c r="F14" s="5">
        <v>7690289</v>
      </c>
      <c r="G14" s="4" t="s">
        <v>55</v>
      </c>
      <c r="H14" s="6">
        <v>20492525</v>
      </c>
      <c r="I14" s="4" t="s">
        <v>56</v>
      </c>
      <c r="J14" s="7" t="s">
        <v>57</v>
      </c>
    </row>
    <row r="15" spans="1:10" ht="409.5" x14ac:dyDescent="0.25">
      <c r="A15" s="3" t="s">
        <v>58</v>
      </c>
      <c r="B15" s="4" t="s">
        <v>19</v>
      </c>
      <c r="C15" s="4" t="s">
        <v>12</v>
      </c>
      <c r="D15" s="4" t="s">
        <v>59</v>
      </c>
      <c r="E15" s="4" t="s">
        <v>60</v>
      </c>
      <c r="F15" s="5">
        <v>7690308</v>
      </c>
      <c r="G15" s="4" t="s">
        <v>49</v>
      </c>
      <c r="H15" s="6">
        <v>17056990</v>
      </c>
      <c r="I15" s="4" t="s">
        <v>61</v>
      </c>
      <c r="J15" s="7" t="s">
        <v>24</v>
      </c>
    </row>
    <row r="16" spans="1:10" ht="409.5" x14ac:dyDescent="0.25">
      <c r="A16" s="3" t="s">
        <v>62</v>
      </c>
      <c r="B16" s="4" t="s">
        <v>11</v>
      </c>
      <c r="C16" s="4" t="s">
        <v>12</v>
      </c>
      <c r="D16" s="4" t="s">
        <v>63</v>
      </c>
      <c r="E16" s="4" t="s">
        <v>64</v>
      </c>
      <c r="F16" s="5">
        <v>7695429</v>
      </c>
      <c r="G16" s="4" t="s">
        <v>65</v>
      </c>
      <c r="H16" s="6">
        <v>199694006</v>
      </c>
      <c r="I16" s="4" t="s">
        <v>66</v>
      </c>
      <c r="J16" s="7" t="s">
        <v>67</v>
      </c>
    </row>
    <row r="17" spans="1:10" ht="409.5" x14ac:dyDescent="0.25">
      <c r="A17" s="3" t="s">
        <v>68</v>
      </c>
      <c r="B17" s="4" t="s">
        <v>19</v>
      </c>
      <c r="C17" s="4" t="s">
        <v>12</v>
      </c>
      <c r="D17" s="4" t="s">
        <v>69</v>
      </c>
      <c r="E17" s="4" t="s">
        <v>70</v>
      </c>
      <c r="F17" s="5">
        <v>7703621</v>
      </c>
      <c r="G17" s="4" t="s">
        <v>49</v>
      </c>
      <c r="H17" s="6">
        <v>24519737</v>
      </c>
      <c r="I17" s="4" t="s">
        <v>71</v>
      </c>
      <c r="J17" s="7" t="s">
        <v>24</v>
      </c>
    </row>
    <row r="18" spans="1:10" ht="409.5" x14ac:dyDescent="0.25">
      <c r="A18" s="3" t="s">
        <v>72</v>
      </c>
      <c r="B18" s="4" t="s">
        <v>11</v>
      </c>
      <c r="C18" s="4" t="s">
        <v>12</v>
      </c>
      <c r="D18" s="4" t="s">
        <v>73</v>
      </c>
      <c r="E18" s="4" t="s">
        <v>74</v>
      </c>
      <c r="F18" s="5">
        <v>7712669</v>
      </c>
      <c r="G18" s="4" t="s">
        <v>75</v>
      </c>
      <c r="H18" s="6">
        <v>200000000</v>
      </c>
      <c r="I18" s="4" t="s">
        <v>76</v>
      </c>
      <c r="J18" s="7" t="s">
        <v>77</v>
      </c>
    </row>
    <row r="19" spans="1:10" ht="375" x14ac:dyDescent="0.25">
      <c r="A19" s="3" t="s">
        <v>78</v>
      </c>
      <c r="B19" s="4" t="s">
        <v>11</v>
      </c>
      <c r="C19" s="4" t="s">
        <v>79</v>
      </c>
      <c r="D19" s="4" t="s">
        <v>80</v>
      </c>
      <c r="E19" s="4" t="s">
        <v>81</v>
      </c>
      <c r="F19" s="5">
        <v>12139201</v>
      </c>
      <c r="G19" s="4" t="s">
        <v>82</v>
      </c>
      <c r="H19" s="6">
        <v>166080000</v>
      </c>
      <c r="I19" s="4" t="s">
        <v>83</v>
      </c>
      <c r="J19" s="7" t="s">
        <v>84</v>
      </c>
    </row>
    <row r="20" spans="1:10" ht="409.5" x14ac:dyDescent="0.25">
      <c r="A20" s="3" t="s">
        <v>85</v>
      </c>
      <c r="B20" s="4" t="s">
        <v>11</v>
      </c>
      <c r="C20" s="4" t="s">
        <v>12</v>
      </c>
      <c r="D20" s="4" t="s">
        <v>86</v>
      </c>
      <c r="E20" s="4" t="s">
        <v>87</v>
      </c>
      <c r="F20" s="5">
        <v>7716620</v>
      </c>
      <c r="G20" s="4" t="s">
        <v>88</v>
      </c>
      <c r="H20" s="6">
        <v>17044052</v>
      </c>
      <c r="I20" s="4" t="s">
        <v>89</v>
      </c>
      <c r="J20" s="7" t="s">
        <v>90</v>
      </c>
    </row>
    <row r="21" spans="1:10" ht="409.5" x14ac:dyDescent="0.25">
      <c r="A21" s="8" t="s">
        <v>91</v>
      </c>
      <c r="B21" s="4" t="s">
        <v>11</v>
      </c>
      <c r="C21" s="4" t="s">
        <v>12</v>
      </c>
      <c r="D21" s="4" t="s">
        <v>63</v>
      </c>
      <c r="E21" s="4" t="s">
        <v>92</v>
      </c>
      <c r="F21" s="5">
        <v>7722852</v>
      </c>
      <c r="G21" s="4" t="s">
        <v>93</v>
      </c>
      <c r="H21" s="6">
        <f>23249614/2</f>
        <v>11624807</v>
      </c>
      <c r="I21" s="4" t="s">
        <v>94</v>
      </c>
      <c r="J21" s="7" t="s">
        <v>95</v>
      </c>
    </row>
    <row r="22" spans="1:10" ht="409.5" x14ac:dyDescent="0.25">
      <c r="A22" s="8" t="s">
        <v>91</v>
      </c>
      <c r="B22" s="4" t="s">
        <v>11</v>
      </c>
      <c r="C22" s="4" t="s">
        <v>12</v>
      </c>
      <c r="D22" s="4" t="s">
        <v>63</v>
      </c>
      <c r="E22" s="4" t="s">
        <v>92</v>
      </c>
      <c r="F22" s="5">
        <v>12114546</v>
      </c>
      <c r="G22" s="4" t="s">
        <v>93</v>
      </c>
      <c r="H22" s="6">
        <f>23249614/2</f>
        <v>11624807</v>
      </c>
      <c r="I22" s="4" t="s">
        <v>94</v>
      </c>
      <c r="J22" s="7" t="s">
        <v>95</v>
      </c>
    </row>
    <row r="23" spans="1:10" ht="409.5" x14ac:dyDescent="0.25">
      <c r="A23" s="3" t="s">
        <v>96</v>
      </c>
      <c r="B23" s="4" t="s">
        <v>11</v>
      </c>
      <c r="C23" s="4" t="s">
        <v>12</v>
      </c>
      <c r="D23" s="4" t="s">
        <v>97</v>
      </c>
      <c r="E23" s="4" t="s">
        <v>98</v>
      </c>
      <c r="F23" s="5">
        <v>1075209599</v>
      </c>
      <c r="G23" s="4" t="s">
        <v>99</v>
      </c>
      <c r="H23" s="6">
        <f>21059184/2</f>
        <v>10529592</v>
      </c>
      <c r="I23" s="4" t="s">
        <v>100</v>
      </c>
      <c r="J23" s="7" t="s">
        <v>101</v>
      </c>
    </row>
    <row r="24" spans="1:10" ht="409.5" x14ac:dyDescent="0.25">
      <c r="A24" s="3" t="s">
        <v>96</v>
      </c>
      <c r="B24" s="4" t="s">
        <v>11</v>
      </c>
      <c r="C24" s="4" t="s">
        <v>12</v>
      </c>
      <c r="D24" s="4" t="s">
        <v>97</v>
      </c>
      <c r="E24" s="4" t="s">
        <v>98</v>
      </c>
      <c r="F24" s="5">
        <v>10225809</v>
      </c>
      <c r="G24" s="4" t="s">
        <v>99</v>
      </c>
      <c r="H24" s="6">
        <f>21059184/2</f>
        <v>10529592</v>
      </c>
      <c r="I24" s="4" t="s">
        <v>100</v>
      </c>
      <c r="J24" s="7" t="s">
        <v>101</v>
      </c>
    </row>
    <row r="25" spans="1:10" ht="409.5" x14ac:dyDescent="0.25">
      <c r="A25" s="3" t="s">
        <v>102</v>
      </c>
      <c r="B25" s="4" t="s">
        <v>11</v>
      </c>
      <c r="C25" s="4" t="s">
        <v>12</v>
      </c>
      <c r="D25" s="4" t="s">
        <v>13</v>
      </c>
      <c r="E25" s="4" t="s">
        <v>103</v>
      </c>
      <c r="F25" s="5">
        <v>79522455</v>
      </c>
      <c r="G25" s="4" t="s">
        <v>104</v>
      </c>
      <c r="H25" s="6">
        <v>9319701</v>
      </c>
      <c r="I25" s="4" t="s">
        <v>100</v>
      </c>
      <c r="J25" s="7" t="s">
        <v>101</v>
      </c>
    </row>
    <row r="26" spans="1:10" ht="409.5" x14ac:dyDescent="0.25">
      <c r="A26" s="3" t="s">
        <v>105</v>
      </c>
      <c r="B26" s="4" t="s">
        <v>11</v>
      </c>
      <c r="C26" s="4" t="s">
        <v>33</v>
      </c>
      <c r="D26" s="4" t="s">
        <v>106</v>
      </c>
      <c r="E26" s="4" t="s">
        <v>107</v>
      </c>
      <c r="F26" s="5">
        <v>12098980</v>
      </c>
      <c r="G26" s="4" t="s">
        <v>108</v>
      </c>
      <c r="H26" s="6">
        <v>20662660</v>
      </c>
      <c r="I26" s="4" t="s">
        <v>109</v>
      </c>
      <c r="J26" s="7" t="s">
        <v>38</v>
      </c>
    </row>
    <row r="27" spans="1:10" ht="409.5" x14ac:dyDescent="0.25">
      <c r="A27" s="3" t="s">
        <v>110</v>
      </c>
      <c r="B27" s="4" t="s">
        <v>11</v>
      </c>
      <c r="C27" s="4" t="s">
        <v>111</v>
      </c>
      <c r="D27" s="4" t="s">
        <v>112</v>
      </c>
      <c r="E27" s="4" t="s">
        <v>113</v>
      </c>
      <c r="F27" s="5">
        <v>12106720</v>
      </c>
      <c r="G27" s="4" t="s">
        <v>114</v>
      </c>
      <c r="H27" s="6">
        <v>23382008</v>
      </c>
      <c r="I27" s="4" t="s">
        <v>115</v>
      </c>
      <c r="J27" s="7" t="s">
        <v>116</v>
      </c>
    </row>
    <row r="28" spans="1:10" ht="409.5" x14ac:dyDescent="0.25">
      <c r="A28" s="3" t="s">
        <v>117</v>
      </c>
      <c r="B28" s="4" t="s">
        <v>11</v>
      </c>
      <c r="C28" s="4" t="s">
        <v>118</v>
      </c>
      <c r="D28" s="4" t="s">
        <v>119</v>
      </c>
      <c r="E28" s="4" t="s">
        <v>120</v>
      </c>
      <c r="F28" s="5">
        <v>12108047</v>
      </c>
      <c r="G28" s="4" t="s">
        <v>121</v>
      </c>
      <c r="H28" s="6">
        <v>22413309</v>
      </c>
      <c r="I28" s="4" t="s">
        <v>122</v>
      </c>
      <c r="J28" s="7" t="s">
        <v>123</v>
      </c>
    </row>
    <row r="29" spans="1:10" ht="409.5" x14ac:dyDescent="0.25">
      <c r="A29" s="3" t="s">
        <v>124</v>
      </c>
      <c r="B29" s="4" t="s">
        <v>11</v>
      </c>
      <c r="C29" s="4" t="s">
        <v>12</v>
      </c>
      <c r="D29" s="4" t="s">
        <v>86</v>
      </c>
      <c r="E29" s="4" t="s">
        <v>125</v>
      </c>
      <c r="F29" s="5">
        <v>12110875</v>
      </c>
      <c r="G29" s="4" t="s">
        <v>126</v>
      </c>
      <c r="H29" s="6">
        <f>19383321/2</f>
        <v>9691660.5</v>
      </c>
      <c r="I29" s="4" t="s">
        <v>127</v>
      </c>
      <c r="J29" s="7" t="s">
        <v>128</v>
      </c>
    </row>
    <row r="30" spans="1:10" ht="409.5" x14ac:dyDescent="0.25">
      <c r="A30" s="3" t="s">
        <v>124</v>
      </c>
      <c r="B30" s="4" t="s">
        <v>11</v>
      </c>
      <c r="C30" s="4" t="s">
        <v>12</v>
      </c>
      <c r="D30" s="4" t="s">
        <v>86</v>
      </c>
      <c r="E30" s="4" t="s">
        <v>125</v>
      </c>
      <c r="F30" s="5">
        <v>12196458</v>
      </c>
      <c r="G30" s="4" t="s">
        <v>126</v>
      </c>
      <c r="H30" s="6">
        <f>19383321/2</f>
        <v>9691660.5</v>
      </c>
      <c r="I30" s="4" t="s">
        <v>127</v>
      </c>
      <c r="J30" s="7" t="s">
        <v>128</v>
      </c>
    </row>
    <row r="31" spans="1:10" ht="409.5" x14ac:dyDescent="0.25">
      <c r="A31" s="3" t="s">
        <v>129</v>
      </c>
      <c r="B31" s="4" t="s">
        <v>11</v>
      </c>
      <c r="C31" s="4" t="s">
        <v>118</v>
      </c>
      <c r="D31" s="4" t="s">
        <v>119</v>
      </c>
      <c r="E31" s="4" t="s">
        <v>130</v>
      </c>
      <c r="F31" s="5">
        <v>12113079</v>
      </c>
      <c r="G31" s="4" t="s">
        <v>131</v>
      </c>
      <c r="H31" s="6">
        <f>45049503/2</f>
        <v>22524751.5</v>
      </c>
      <c r="I31" s="4" t="s">
        <v>132</v>
      </c>
      <c r="J31" s="7" t="s">
        <v>38</v>
      </c>
    </row>
    <row r="32" spans="1:10" ht="409.5" x14ac:dyDescent="0.25">
      <c r="A32" s="3" t="s">
        <v>129</v>
      </c>
      <c r="B32" s="4" t="s">
        <v>11</v>
      </c>
      <c r="C32" s="4" t="s">
        <v>118</v>
      </c>
      <c r="D32" s="4" t="s">
        <v>119</v>
      </c>
      <c r="E32" s="4" t="s">
        <v>130</v>
      </c>
      <c r="F32" s="5">
        <v>1075242684</v>
      </c>
      <c r="G32" s="4" t="s">
        <v>131</v>
      </c>
      <c r="H32" s="6">
        <f>45049503/2</f>
        <v>22524751.5</v>
      </c>
      <c r="I32" s="4" t="s">
        <v>132</v>
      </c>
      <c r="J32" s="7" t="s">
        <v>38</v>
      </c>
    </row>
    <row r="33" spans="1:10" ht="409.5" x14ac:dyDescent="0.25">
      <c r="A33" s="3" t="s">
        <v>133</v>
      </c>
      <c r="B33" s="4" t="s">
        <v>11</v>
      </c>
      <c r="C33" s="4" t="s">
        <v>12</v>
      </c>
      <c r="D33" s="4" t="s">
        <v>86</v>
      </c>
      <c r="E33" s="4" t="s">
        <v>134</v>
      </c>
      <c r="F33" s="5">
        <v>94501773</v>
      </c>
      <c r="G33" s="4" t="s">
        <v>135</v>
      </c>
      <c r="H33" s="6">
        <v>18008943</v>
      </c>
      <c r="I33" s="4" t="s">
        <v>100</v>
      </c>
      <c r="J33" s="7" t="s">
        <v>136</v>
      </c>
    </row>
    <row r="34" spans="1:10" ht="409.5" x14ac:dyDescent="0.25">
      <c r="A34" s="3" t="s">
        <v>137</v>
      </c>
      <c r="B34" s="4" t="s">
        <v>11</v>
      </c>
      <c r="C34" s="4" t="s">
        <v>12</v>
      </c>
      <c r="D34" s="4" t="s">
        <v>138</v>
      </c>
      <c r="E34" s="4" t="s">
        <v>139</v>
      </c>
      <c r="F34" s="5">
        <v>12114117</v>
      </c>
      <c r="G34" s="4" t="s">
        <v>140</v>
      </c>
      <c r="H34" s="6">
        <f>36016651/2</f>
        <v>18008325.5</v>
      </c>
      <c r="I34" s="4" t="s">
        <v>100</v>
      </c>
      <c r="J34" s="7" t="s">
        <v>141</v>
      </c>
    </row>
    <row r="35" spans="1:10" ht="409.5" x14ac:dyDescent="0.25">
      <c r="A35" s="3" t="s">
        <v>137</v>
      </c>
      <c r="B35" s="4" t="s">
        <v>11</v>
      </c>
      <c r="C35" s="4" t="s">
        <v>12</v>
      </c>
      <c r="D35" s="4" t="s">
        <v>138</v>
      </c>
      <c r="E35" s="4" t="s">
        <v>139</v>
      </c>
      <c r="F35" s="5">
        <v>55176683</v>
      </c>
      <c r="G35" s="4" t="s">
        <v>140</v>
      </c>
      <c r="H35" s="6">
        <f>36016651/2</f>
        <v>18008325.5</v>
      </c>
      <c r="I35" s="4" t="s">
        <v>100</v>
      </c>
      <c r="J35" s="7" t="s">
        <v>141</v>
      </c>
    </row>
    <row r="36" spans="1:10" ht="409.5" x14ac:dyDescent="0.25">
      <c r="A36" s="3" t="s">
        <v>142</v>
      </c>
      <c r="B36" s="4" t="s">
        <v>11</v>
      </c>
      <c r="C36" s="4" t="s">
        <v>12</v>
      </c>
      <c r="D36" s="4" t="s">
        <v>53</v>
      </c>
      <c r="E36" s="4" t="s">
        <v>143</v>
      </c>
      <c r="F36" s="5">
        <v>12114557</v>
      </c>
      <c r="G36" s="4" t="s">
        <v>144</v>
      </c>
      <c r="H36" s="6">
        <v>144650000</v>
      </c>
      <c r="I36" s="4" t="s">
        <v>145</v>
      </c>
      <c r="J36" s="7" t="s">
        <v>146</v>
      </c>
    </row>
    <row r="37" spans="1:10" ht="409.5" x14ac:dyDescent="0.25">
      <c r="A37" s="3" t="s">
        <v>147</v>
      </c>
      <c r="B37" s="4" t="s">
        <v>19</v>
      </c>
      <c r="C37" s="4" t="s">
        <v>12</v>
      </c>
      <c r="D37" s="4" t="s">
        <v>148</v>
      </c>
      <c r="E37" s="4" t="s">
        <v>149</v>
      </c>
      <c r="F37" s="5">
        <v>12116296</v>
      </c>
      <c r="G37" s="4" t="s">
        <v>150</v>
      </c>
      <c r="H37" s="6">
        <v>23782947</v>
      </c>
      <c r="I37" s="4" t="s">
        <v>71</v>
      </c>
      <c r="J37" s="7" t="s">
        <v>24</v>
      </c>
    </row>
    <row r="38" spans="1:10" ht="409.5" x14ac:dyDescent="0.25">
      <c r="A38" s="3" t="s">
        <v>151</v>
      </c>
      <c r="B38" s="4" t="s">
        <v>11</v>
      </c>
      <c r="C38" s="4" t="s">
        <v>12</v>
      </c>
      <c r="D38" s="4" t="s">
        <v>152</v>
      </c>
      <c r="E38" s="4" t="s">
        <v>153</v>
      </c>
      <c r="F38" s="5">
        <v>12118036</v>
      </c>
      <c r="G38" s="4" t="s">
        <v>154</v>
      </c>
      <c r="H38" s="6">
        <f>46056983/2</f>
        <v>23028491.5</v>
      </c>
      <c r="I38" s="4" t="s">
        <v>155</v>
      </c>
      <c r="J38" s="7" t="s">
        <v>101</v>
      </c>
    </row>
    <row r="39" spans="1:10" ht="409.5" x14ac:dyDescent="0.25">
      <c r="A39" s="3" t="s">
        <v>151</v>
      </c>
      <c r="B39" s="4" t="s">
        <v>11</v>
      </c>
      <c r="C39" s="4" t="s">
        <v>12</v>
      </c>
      <c r="D39" s="4" t="s">
        <v>152</v>
      </c>
      <c r="E39" s="4" t="s">
        <v>153</v>
      </c>
      <c r="F39" s="5">
        <v>41754487</v>
      </c>
      <c r="G39" s="4" t="s">
        <v>154</v>
      </c>
      <c r="H39" s="6">
        <f>46056983/2</f>
        <v>23028491.5</v>
      </c>
      <c r="I39" s="4" t="s">
        <v>155</v>
      </c>
      <c r="J39" s="7" t="s">
        <v>101</v>
      </c>
    </row>
    <row r="40" spans="1:10" ht="409.5" x14ac:dyDescent="0.25">
      <c r="A40" s="3" t="s">
        <v>156</v>
      </c>
      <c r="B40" s="4" t="s">
        <v>19</v>
      </c>
      <c r="C40" s="4" t="s">
        <v>12</v>
      </c>
      <c r="D40" s="4" t="s">
        <v>157</v>
      </c>
      <c r="E40" s="4" t="s">
        <v>158</v>
      </c>
      <c r="F40" s="5">
        <v>12120380</v>
      </c>
      <c r="G40" s="4" t="s">
        <v>22</v>
      </c>
      <c r="H40" s="6">
        <v>18678800</v>
      </c>
      <c r="I40" s="4" t="s">
        <v>23</v>
      </c>
      <c r="J40" s="7" t="s">
        <v>24</v>
      </c>
    </row>
    <row r="41" spans="1:10" ht="409.5" x14ac:dyDescent="0.25">
      <c r="A41" s="3" t="s">
        <v>159</v>
      </c>
      <c r="B41" s="4" t="s">
        <v>19</v>
      </c>
      <c r="C41" s="4" t="s">
        <v>12</v>
      </c>
      <c r="D41" s="4" t="s">
        <v>160</v>
      </c>
      <c r="E41" s="4" t="s">
        <v>161</v>
      </c>
      <c r="F41" s="5">
        <v>12121077</v>
      </c>
      <c r="G41" s="4" t="s">
        <v>49</v>
      </c>
      <c r="H41" s="6">
        <v>21742659</v>
      </c>
      <c r="I41" s="4" t="s">
        <v>162</v>
      </c>
      <c r="J41" s="7" t="s">
        <v>24</v>
      </c>
    </row>
    <row r="42" spans="1:10" ht="409.5" x14ac:dyDescent="0.25">
      <c r="A42" s="3" t="s">
        <v>163</v>
      </c>
      <c r="B42" s="4" t="s">
        <v>11</v>
      </c>
      <c r="C42" s="4" t="s">
        <v>12</v>
      </c>
      <c r="D42" s="4" t="s">
        <v>138</v>
      </c>
      <c r="E42" s="4" t="s">
        <v>164</v>
      </c>
      <c r="F42" s="5">
        <v>12125816</v>
      </c>
      <c r="G42" s="4" t="s">
        <v>165</v>
      </c>
      <c r="H42" s="6">
        <v>17906302</v>
      </c>
      <c r="I42" s="4" t="s">
        <v>166</v>
      </c>
      <c r="J42" s="7" t="s">
        <v>167</v>
      </c>
    </row>
    <row r="43" spans="1:10" ht="409.5" x14ac:dyDescent="0.25">
      <c r="A43" s="3" t="s">
        <v>168</v>
      </c>
      <c r="B43" s="4" t="s">
        <v>19</v>
      </c>
      <c r="C43" s="4" t="s">
        <v>12</v>
      </c>
      <c r="D43" s="4" t="s">
        <v>169</v>
      </c>
      <c r="E43" s="4" t="s">
        <v>170</v>
      </c>
      <c r="F43" s="9">
        <v>12131436</v>
      </c>
      <c r="G43" s="4" t="s">
        <v>171</v>
      </c>
      <c r="H43" s="6">
        <v>132173112</v>
      </c>
      <c r="I43" s="4" t="s">
        <v>162</v>
      </c>
      <c r="J43" s="7" t="s">
        <v>24</v>
      </c>
    </row>
    <row r="44" spans="1:10" ht="409.5" x14ac:dyDescent="0.25">
      <c r="A44" s="3" t="s">
        <v>172</v>
      </c>
      <c r="B44" s="4" t="s">
        <v>19</v>
      </c>
      <c r="C44" s="4" t="s">
        <v>12</v>
      </c>
      <c r="D44" s="4" t="s">
        <v>20</v>
      </c>
      <c r="E44" s="4" t="s">
        <v>173</v>
      </c>
      <c r="F44" s="5">
        <v>12134899</v>
      </c>
      <c r="G44" s="4" t="s">
        <v>22</v>
      </c>
      <c r="H44" s="6">
        <v>31079976</v>
      </c>
      <c r="I44" s="4" t="s">
        <v>23</v>
      </c>
      <c r="J44" s="7" t="s">
        <v>24</v>
      </c>
    </row>
    <row r="45" spans="1:10" ht="409.5" x14ac:dyDescent="0.25">
      <c r="A45" s="3" t="s">
        <v>174</v>
      </c>
      <c r="B45" s="4" t="s">
        <v>11</v>
      </c>
      <c r="C45" s="4" t="s">
        <v>12</v>
      </c>
      <c r="D45" s="4" t="s">
        <v>175</v>
      </c>
      <c r="E45" s="4" t="s">
        <v>176</v>
      </c>
      <c r="F45" s="5">
        <v>12137479</v>
      </c>
      <c r="G45" s="4" t="s">
        <v>177</v>
      </c>
      <c r="H45" s="6">
        <v>25634418</v>
      </c>
      <c r="I45" s="4" t="s">
        <v>89</v>
      </c>
      <c r="J45" s="7" t="s">
        <v>90</v>
      </c>
    </row>
    <row r="46" spans="1:10" ht="409.5" x14ac:dyDescent="0.25">
      <c r="A46" s="3" t="s">
        <v>178</v>
      </c>
      <c r="B46" s="4" t="s">
        <v>11</v>
      </c>
      <c r="C46" s="4" t="s">
        <v>111</v>
      </c>
      <c r="D46" s="4" t="s">
        <v>179</v>
      </c>
      <c r="E46" s="4" t="s">
        <v>180</v>
      </c>
      <c r="F46" s="5">
        <v>12128667</v>
      </c>
      <c r="G46" s="4" t="s">
        <v>181</v>
      </c>
      <c r="H46" s="6">
        <v>100000000</v>
      </c>
      <c r="I46" s="4" t="s">
        <v>23</v>
      </c>
      <c r="J46" s="7" t="s">
        <v>116</v>
      </c>
    </row>
    <row r="47" spans="1:10" ht="409.5" x14ac:dyDescent="0.25">
      <c r="A47" s="8" t="s">
        <v>182</v>
      </c>
      <c r="B47" s="4" t="s">
        <v>11</v>
      </c>
      <c r="C47" s="4" t="s">
        <v>12</v>
      </c>
      <c r="D47" s="4" t="s">
        <v>183</v>
      </c>
      <c r="E47" s="10" t="s">
        <v>184</v>
      </c>
      <c r="F47" s="5">
        <v>79591809</v>
      </c>
      <c r="G47" s="4" t="s">
        <v>93</v>
      </c>
      <c r="H47" s="6">
        <f>100000000/2</f>
        <v>50000000</v>
      </c>
      <c r="I47" s="4" t="s">
        <v>185</v>
      </c>
      <c r="J47" s="7" t="s">
        <v>186</v>
      </c>
    </row>
    <row r="48" spans="1:10" ht="409.5" x14ac:dyDescent="0.25">
      <c r="A48" s="8" t="s">
        <v>182</v>
      </c>
      <c r="B48" s="4" t="s">
        <v>11</v>
      </c>
      <c r="C48" s="4" t="s">
        <v>12</v>
      </c>
      <c r="D48" s="4" t="s">
        <v>183</v>
      </c>
      <c r="E48" s="10" t="s">
        <v>184</v>
      </c>
      <c r="F48" s="5">
        <v>4880971</v>
      </c>
      <c r="G48" s="4" t="s">
        <v>93</v>
      </c>
      <c r="H48" s="6">
        <f>100000000/2</f>
        <v>50000000</v>
      </c>
      <c r="I48" s="4" t="s">
        <v>185</v>
      </c>
      <c r="J48" s="7" t="s">
        <v>186</v>
      </c>
    </row>
    <row r="49" spans="1:10" ht="409.5" x14ac:dyDescent="0.25">
      <c r="A49" s="8" t="s">
        <v>187</v>
      </c>
      <c r="B49" s="4" t="s">
        <v>11</v>
      </c>
      <c r="C49" s="4" t="s">
        <v>12</v>
      </c>
      <c r="D49" s="4" t="s">
        <v>183</v>
      </c>
      <c r="E49" s="10" t="s">
        <v>188</v>
      </c>
      <c r="F49" s="5">
        <v>6758007</v>
      </c>
      <c r="G49" s="4" t="s">
        <v>93</v>
      </c>
      <c r="H49" s="6">
        <f>21189959/2</f>
        <v>10594979.5</v>
      </c>
      <c r="I49" s="4" t="s">
        <v>189</v>
      </c>
      <c r="J49" s="7" t="s">
        <v>190</v>
      </c>
    </row>
    <row r="50" spans="1:10" ht="409.5" x14ac:dyDescent="0.25">
      <c r="A50" s="8" t="s">
        <v>187</v>
      </c>
      <c r="B50" s="4" t="s">
        <v>11</v>
      </c>
      <c r="C50" s="4" t="s">
        <v>12</v>
      </c>
      <c r="D50" s="4" t="s">
        <v>183</v>
      </c>
      <c r="E50" s="10" t="s">
        <v>188</v>
      </c>
      <c r="F50" s="5">
        <v>55162414</v>
      </c>
      <c r="G50" s="4" t="s">
        <v>93</v>
      </c>
      <c r="H50" s="6">
        <f>21189959/2</f>
        <v>10594979.5</v>
      </c>
      <c r="I50" s="4" t="s">
        <v>189</v>
      </c>
      <c r="J50" s="7" t="s">
        <v>190</v>
      </c>
    </row>
    <row r="51" spans="1:10" ht="409.5" x14ac:dyDescent="0.25">
      <c r="A51" s="11" t="s">
        <v>191</v>
      </c>
      <c r="B51" s="4" t="s">
        <v>11</v>
      </c>
      <c r="C51" s="4" t="s">
        <v>12</v>
      </c>
      <c r="D51" s="4" t="s">
        <v>192</v>
      </c>
      <c r="E51" s="10" t="s">
        <v>193</v>
      </c>
      <c r="F51" s="5">
        <v>12100927</v>
      </c>
      <c r="G51" s="4" t="s">
        <v>194</v>
      </c>
      <c r="H51" s="6">
        <f>60345184/3</f>
        <v>20115061.333333332</v>
      </c>
      <c r="I51" s="4" t="s">
        <v>195</v>
      </c>
      <c r="J51" s="7" t="s">
        <v>196</v>
      </c>
    </row>
    <row r="52" spans="1:10" ht="409.5" x14ac:dyDescent="0.25">
      <c r="A52" s="11" t="s">
        <v>191</v>
      </c>
      <c r="B52" s="4" t="s">
        <v>11</v>
      </c>
      <c r="C52" s="4" t="s">
        <v>12</v>
      </c>
      <c r="D52" s="4" t="s">
        <v>192</v>
      </c>
      <c r="E52" s="10" t="s">
        <v>193</v>
      </c>
      <c r="F52" s="5">
        <v>1080185380</v>
      </c>
      <c r="G52" s="4" t="s">
        <v>194</v>
      </c>
      <c r="H52" s="6">
        <f>60345184/3</f>
        <v>20115061.333333332</v>
      </c>
      <c r="I52" s="4" t="s">
        <v>195</v>
      </c>
      <c r="J52" s="7" t="s">
        <v>196</v>
      </c>
    </row>
    <row r="53" spans="1:10" ht="409.5" x14ac:dyDescent="0.25">
      <c r="A53" s="11" t="s">
        <v>191</v>
      </c>
      <c r="B53" s="4" t="s">
        <v>11</v>
      </c>
      <c r="C53" s="4" t="s">
        <v>12</v>
      </c>
      <c r="D53" s="4" t="s">
        <v>192</v>
      </c>
      <c r="E53" s="10" t="s">
        <v>193</v>
      </c>
      <c r="F53" s="5">
        <v>36156742</v>
      </c>
      <c r="G53" s="4" t="s">
        <v>194</v>
      </c>
      <c r="H53" s="6">
        <f>60345184/3</f>
        <v>20115061.333333332</v>
      </c>
      <c r="I53" s="4" t="s">
        <v>195</v>
      </c>
      <c r="J53" s="7" t="s">
        <v>196</v>
      </c>
    </row>
    <row r="54" spans="1:10" ht="409.5" x14ac:dyDescent="0.25">
      <c r="A54" s="3" t="s">
        <v>197</v>
      </c>
      <c r="B54" s="4" t="s">
        <v>11</v>
      </c>
      <c r="C54" s="4" t="s">
        <v>23</v>
      </c>
      <c r="D54" s="4" t="s">
        <v>198</v>
      </c>
      <c r="E54" s="4" t="s">
        <v>199</v>
      </c>
      <c r="F54" s="5">
        <v>12198837</v>
      </c>
      <c r="G54" s="4" t="s">
        <v>200</v>
      </c>
      <c r="H54" s="6">
        <v>5079801</v>
      </c>
      <c r="I54" s="4" t="s">
        <v>201</v>
      </c>
      <c r="J54" s="7" t="s">
        <v>101</v>
      </c>
    </row>
    <row r="55" spans="1:10" ht="409.5" x14ac:dyDescent="0.25">
      <c r="A55" s="3" t="s">
        <v>202</v>
      </c>
      <c r="B55" s="4" t="s">
        <v>11</v>
      </c>
      <c r="C55" s="4" t="s">
        <v>12</v>
      </c>
      <c r="D55" s="4" t="s">
        <v>138</v>
      </c>
      <c r="E55" s="4" t="s">
        <v>203</v>
      </c>
      <c r="F55" s="5">
        <v>12114416</v>
      </c>
      <c r="G55" s="4" t="s">
        <v>204</v>
      </c>
      <c r="H55" s="6">
        <v>1007933358</v>
      </c>
      <c r="I55" s="4" t="s">
        <v>205</v>
      </c>
      <c r="J55" s="7" t="s">
        <v>206</v>
      </c>
    </row>
    <row r="56" spans="1:10" ht="409.5" x14ac:dyDescent="0.25">
      <c r="A56" s="8" t="s">
        <v>207</v>
      </c>
      <c r="B56" s="4" t="s">
        <v>11</v>
      </c>
      <c r="C56" s="4" t="s">
        <v>12</v>
      </c>
      <c r="D56" s="4" t="s">
        <v>183</v>
      </c>
      <c r="E56" s="10" t="s">
        <v>208</v>
      </c>
      <c r="F56" s="5">
        <v>16238283</v>
      </c>
      <c r="G56" s="4" t="s">
        <v>93</v>
      </c>
      <c r="H56" s="6">
        <v>46689238</v>
      </c>
      <c r="I56" s="4" t="s">
        <v>209</v>
      </c>
      <c r="J56" s="7" t="s">
        <v>210</v>
      </c>
    </row>
    <row r="57" spans="1:10" ht="409.5" x14ac:dyDescent="0.25">
      <c r="A57" s="3" t="s">
        <v>211</v>
      </c>
      <c r="B57" s="4" t="s">
        <v>11</v>
      </c>
      <c r="C57" s="4" t="s">
        <v>12</v>
      </c>
      <c r="D57" s="4" t="s">
        <v>53</v>
      </c>
      <c r="E57" s="4" t="s">
        <v>212</v>
      </c>
      <c r="F57" s="5">
        <v>17062792</v>
      </c>
      <c r="G57" s="4" t="s">
        <v>213</v>
      </c>
      <c r="H57" s="6">
        <f>55768217/2</f>
        <v>27884108.5</v>
      </c>
      <c r="I57" s="4" t="s">
        <v>214</v>
      </c>
      <c r="J57" s="7" t="s">
        <v>57</v>
      </c>
    </row>
    <row r="58" spans="1:10" ht="409.5" x14ac:dyDescent="0.25">
      <c r="A58" s="3" t="s">
        <v>211</v>
      </c>
      <c r="B58" s="4" t="s">
        <v>11</v>
      </c>
      <c r="C58" s="4" t="s">
        <v>12</v>
      </c>
      <c r="D58" s="4" t="s">
        <v>53</v>
      </c>
      <c r="E58" s="4" t="s">
        <v>212</v>
      </c>
      <c r="F58" s="5">
        <v>38226535</v>
      </c>
      <c r="G58" s="4" t="s">
        <v>213</v>
      </c>
      <c r="H58" s="6">
        <f>55768217/2</f>
        <v>27884108.5</v>
      </c>
      <c r="I58" s="4" t="s">
        <v>214</v>
      </c>
      <c r="J58" s="7" t="s">
        <v>57</v>
      </c>
    </row>
    <row r="59" spans="1:10" ht="409.5" x14ac:dyDescent="0.25">
      <c r="A59" s="3" t="s">
        <v>215</v>
      </c>
      <c r="B59" s="4" t="s">
        <v>11</v>
      </c>
      <c r="C59" s="4" t="s">
        <v>12</v>
      </c>
      <c r="D59" s="4" t="s">
        <v>216</v>
      </c>
      <c r="E59" s="4" t="s">
        <v>217</v>
      </c>
      <c r="F59" s="5">
        <v>17176206</v>
      </c>
      <c r="G59" s="4" t="s">
        <v>218</v>
      </c>
      <c r="H59" s="6">
        <v>21216218</v>
      </c>
      <c r="I59" s="4" t="s">
        <v>100</v>
      </c>
      <c r="J59" s="7" t="s">
        <v>219</v>
      </c>
    </row>
    <row r="60" spans="1:10" ht="409.5" x14ac:dyDescent="0.25">
      <c r="A60" s="3" t="s">
        <v>220</v>
      </c>
      <c r="B60" s="4" t="s">
        <v>19</v>
      </c>
      <c r="C60" s="4" t="s">
        <v>12</v>
      </c>
      <c r="D60" s="4" t="s">
        <v>157</v>
      </c>
      <c r="E60" s="4" t="s">
        <v>221</v>
      </c>
      <c r="F60" s="5">
        <v>17318304</v>
      </c>
      <c r="G60" s="4" t="s">
        <v>222</v>
      </c>
      <c r="H60" s="6">
        <v>18780135</v>
      </c>
      <c r="I60" s="4" t="s">
        <v>23</v>
      </c>
      <c r="J60" s="7" t="s">
        <v>24</v>
      </c>
    </row>
    <row r="61" spans="1:10" ht="409.5" x14ac:dyDescent="0.25">
      <c r="A61" s="3" t="s">
        <v>223</v>
      </c>
      <c r="B61" s="4" t="s">
        <v>11</v>
      </c>
      <c r="C61" s="4" t="s">
        <v>111</v>
      </c>
      <c r="D61" s="4" t="s">
        <v>224</v>
      </c>
      <c r="E61" s="4" t="s">
        <v>225</v>
      </c>
      <c r="F61" s="5">
        <v>26551580</v>
      </c>
      <c r="G61" s="4" t="s">
        <v>114</v>
      </c>
      <c r="H61" s="6">
        <v>19707377</v>
      </c>
      <c r="I61" s="4" t="s">
        <v>226</v>
      </c>
      <c r="J61" s="7" t="s">
        <v>227</v>
      </c>
    </row>
    <row r="62" spans="1:10" ht="409.5" x14ac:dyDescent="0.25">
      <c r="A62" s="3" t="s">
        <v>228</v>
      </c>
      <c r="B62" s="4" t="s">
        <v>11</v>
      </c>
      <c r="C62" s="4" t="s">
        <v>12</v>
      </c>
      <c r="D62" s="4" t="s">
        <v>53</v>
      </c>
      <c r="E62" s="4" t="s">
        <v>229</v>
      </c>
      <c r="F62" s="5">
        <v>17654668</v>
      </c>
      <c r="G62" s="4" t="s">
        <v>230</v>
      </c>
      <c r="H62" s="6">
        <v>170000000</v>
      </c>
      <c r="I62" s="4" t="s">
        <v>231</v>
      </c>
      <c r="J62" s="7" t="s">
        <v>232</v>
      </c>
    </row>
    <row r="63" spans="1:10" ht="409.5" x14ac:dyDescent="0.25">
      <c r="A63" s="3" t="s">
        <v>233</v>
      </c>
      <c r="B63" s="4" t="s">
        <v>19</v>
      </c>
      <c r="C63" s="4" t="s">
        <v>12</v>
      </c>
      <c r="D63" s="4" t="s">
        <v>47</v>
      </c>
      <c r="E63" s="4" t="s">
        <v>234</v>
      </c>
      <c r="F63" s="5">
        <v>19153955</v>
      </c>
      <c r="G63" s="4" t="s">
        <v>49</v>
      </c>
      <c r="H63" s="6">
        <v>19552993</v>
      </c>
      <c r="I63" s="4" t="s">
        <v>23</v>
      </c>
      <c r="J63" s="7" t="s">
        <v>235</v>
      </c>
    </row>
    <row r="64" spans="1:10" ht="409.5" x14ac:dyDescent="0.25">
      <c r="A64" s="3" t="s">
        <v>236</v>
      </c>
      <c r="B64" s="4" t="s">
        <v>11</v>
      </c>
      <c r="C64" s="4" t="s">
        <v>12</v>
      </c>
      <c r="D64" s="4" t="s">
        <v>237</v>
      </c>
      <c r="E64" s="4" t="s">
        <v>238</v>
      </c>
      <c r="F64" s="5">
        <v>19286513</v>
      </c>
      <c r="G64" s="4" t="s">
        <v>239</v>
      </c>
      <c r="H64" s="6">
        <f>40302815/2</f>
        <v>20151407.5</v>
      </c>
      <c r="I64" s="4" t="s">
        <v>240</v>
      </c>
      <c r="J64" s="7" t="s">
        <v>241</v>
      </c>
    </row>
    <row r="65" spans="1:10" ht="409.5" x14ac:dyDescent="0.25">
      <c r="A65" s="3" t="s">
        <v>236</v>
      </c>
      <c r="B65" s="4" t="s">
        <v>11</v>
      </c>
      <c r="C65" s="4" t="s">
        <v>12</v>
      </c>
      <c r="D65" s="4" t="s">
        <v>237</v>
      </c>
      <c r="E65" s="4" t="s">
        <v>238</v>
      </c>
      <c r="F65" s="5">
        <v>55152157</v>
      </c>
      <c r="G65" s="4" t="s">
        <v>239</v>
      </c>
      <c r="H65" s="6">
        <f>40302815/2</f>
        <v>20151407.5</v>
      </c>
      <c r="I65" s="4" t="s">
        <v>240</v>
      </c>
      <c r="J65" s="7" t="s">
        <v>241</v>
      </c>
    </row>
    <row r="66" spans="1:10" ht="409.5" x14ac:dyDescent="0.25">
      <c r="A66" s="3" t="s">
        <v>242</v>
      </c>
      <c r="B66" s="4" t="s">
        <v>11</v>
      </c>
      <c r="C66" s="4" t="s">
        <v>111</v>
      </c>
      <c r="D66" s="4" t="s">
        <v>112</v>
      </c>
      <c r="E66" s="12" t="s">
        <v>243</v>
      </c>
      <c r="F66" s="5">
        <v>36178454</v>
      </c>
      <c r="G66" s="4" t="s">
        <v>244</v>
      </c>
      <c r="H66" s="6">
        <f>34172874/2</f>
        <v>17086437</v>
      </c>
      <c r="I66" s="4" t="s">
        <v>115</v>
      </c>
      <c r="J66" s="7" t="s">
        <v>116</v>
      </c>
    </row>
    <row r="67" spans="1:10" ht="409.5" x14ac:dyDescent="0.25">
      <c r="A67" s="3" t="s">
        <v>242</v>
      </c>
      <c r="B67" s="4" t="s">
        <v>11</v>
      </c>
      <c r="C67" s="4" t="s">
        <v>111</v>
      </c>
      <c r="D67" s="4" t="s">
        <v>112</v>
      </c>
      <c r="E67" s="12" t="s">
        <v>243</v>
      </c>
      <c r="F67" s="5">
        <v>7701976</v>
      </c>
      <c r="G67" s="4" t="s">
        <v>244</v>
      </c>
      <c r="H67" s="6">
        <f>34172874/2</f>
        <v>17086437</v>
      </c>
      <c r="I67" s="4" t="s">
        <v>115</v>
      </c>
      <c r="J67" s="7" t="s">
        <v>116</v>
      </c>
    </row>
    <row r="68" spans="1:10" ht="409.5" x14ac:dyDescent="0.25">
      <c r="A68" s="3" t="s">
        <v>245</v>
      </c>
      <c r="B68" s="4" t="s">
        <v>11</v>
      </c>
      <c r="C68" s="4" t="s">
        <v>111</v>
      </c>
      <c r="D68" s="4" t="s">
        <v>112</v>
      </c>
      <c r="E68" s="4" t="s">
        <v>246</v>
      </c>
      <c r="F68" s="5">
        <v>36179980</v>
      </c>
      <c r="G68" s="4" t="s">
        <v>114</v>
      </c>
      <c r="H68" s="6">
        <v>15299079</v>
      </c>
      <c r="I68" s="4" t="s">
        <v>115</v>
      </c>
      <c r="J68" s="7" t="s">
        <v>116</v>
      </c>
    </row>
    <row r="69" spans="1:10" ht="315" x14ac:dyDescent="0.25">
      <c r="A69" s="8" t="s">
        <v>247</v>
      </c>
      <c r="B69" s="4" t="s">
        <v>11</v>
      </c>
      <c r="C69" s="4" t="s">
        <v>248</v>
      </c>
      <c r="D69" s="4" t="s">
        <v>63</v>
      </c>
      <c r="E69" s="4" t="s">
        <v>249</v>
      </c>
      <c r="F69" s="5">
        <v>19166665</v>
      </c>
      <c r="G69" s="4" t="s">
        <v>250</v>
      </c>
      <c r="H69" s="6">
        <v>131661085</v>
      </c>
      <c r="I69" s="4" t="s">
        <v>94</v>
      </c>
      <c r="J69" s="7" t="s">
        <v>251</v>
      </c>
    </row>
    <row r="70" spans="1:10" ht="409.5" x14ac:dyDescent="0.25">
      <c r="A70" s="8" t="s">
        <v>252</v>
      </c>
      <c r="B70" s="4" t="s">
        <v>11</v>
      </c>
      <c r="C70" s="4" t="s">
        <v>12</v>
      </c>
      <c r="D70" s="4" t="s">
        <v>63</v>
      </c>
      <c r="E70" s="4" t="s">
        <v>253</v>
      </c>
      <c r="F70" s="5">
        <v>36151531</v>
      </c>
      <c r="G70" s="4" t="s">
        <v>254</v>
      </c>
      <c r="H70" s="6">
        <v>1396899696</v>
      </c>
      <c r="I70" s="4" t="s">
        <v>94</v>
      </c>
      <c r="J70" s="7" t="s">
        <v>255</v>
      </c>
    </row>
    <row r="71" spans="1:10" ht="345" x14ac:dyDescent="0.25">
      <c r="A71" s="8" t="s">
        <v>256</v>
      </c>
      <c r="B71" s="8" t="s">
        <v>11</v>
      </c>
      <c r="C71" s="8" t="s">
        <v>248</v>
      </c>
      <c r="D71" s="8" t="s">
        <v>63</v>
      </c>
      <c r="E71" s="13" t="s">
        <v>257</v>
      </c>
      <c r="F71" s="9">
        <v>1004301846</v>
      </c>
      <c r="G71" s="8" t="s">
        <v>258</v>
      </c>
      <c r="H71" s="14">
        <v>515711592</v>
      </c>
      <c r="I71" s="8" t="s">
        <v>259</v>
      </c>
      <c r="J71" s="15" t="s">
        <v>260</v>
      </c>
    </row>
    <row r="72" spans="1:10" ht="409.5" x14ac:dyDescent="0.25">
      <c r="A72" s="3" t="s">
        <v>261</v>
      </c>
      <c r="B72" s="4" t="s">
        <v>19</v>
      </c>
      <c r="C72" s="4" t="s">
        <v>12</v>
      </c>
      <c r="D72" s="4" t="s">
        <v>59</v>
      </c>
      <c r="E72" s="4" t="s">
        <v>262</v>
      </c>
      <c r="F72" s="5">
        <v>26500950</v>
      </c>
      <c r="G72" s="4" t="s">
        <v>49</v>
      </c>
      <c r="H72" s="6">
        <v>12609969</v>
      </c>
      <c r="I72" s="4" t="s">
        <v>71</v>
      </c>
      <c r="J72" s="7" t="s">
        <v>24</v>
      </c>
    </row>
    <row r="73" spans="1:10" ht="409.5" x14ac:dyDescent="0.25">
      <c r="A73" s="11" t="s">
        <v>263</v>
      </c>
      <c r="B73" s="4" t="s">
        <v>11</v>
      </c>
      <c r="C73" s="4" t="s">
        <v>12</v>
      </c>
      <c r="D73" s="4" t="s">
        <v>264</v>
      </c>
      <c r="E73" s="10" t="s">
        <v>265</v>
      </c>
      <c r="F73" s="5">
        <v>12127768</v>
      </c>
      <c r="G73" s="4" t="s">
        <v>266</v>
      </c>
      <c r="H73" s="6">
        <v>41853532</v>
      </c>
      <c r="I73" s="4" t="s">
        <v>267</v>
      </c>
      <c r="J73" s="7" t="s">
        <v>268</v>
      </c>
    </row>
    <row r="74" spans="1:10" ht="409.5" x14ac:dyDescent="0.25">
      <c r="A74" s="11" t="s">
        <v>269</v>
      </c>
      <c r="B74" s="4" t="s">
        <v>11</v>
      </c>
      <c r="C74" s="4" t="s">
        <v>12</v>
      </c>
      <c r="D74" s="16" t="s">
        <v>270</v>
      </c>
      <c r="E74" s="10" t="s">
        <v>271</v>
      </c>
      <c r="F74" s="5">
        <v>55178689</v>
      </c>
      <c r="G74" s="4" t="s">
        <v>93</v>
      </c>
      <c r="H74" s="6">
        <v>16477208</v>
      </c>
      <c r="I74" s="4" t="s">
        <v>189</v>
      </c>
      <c r="J74" s="7" t="s">
        <v>196</v>
      </c>
    </row>
    <row r="75" spans="1:10" ht="210" x14ac:dyDescent="0.25">
      <c r="A75" s="17" t="s">
        <v>272</v>
      </c>
      <c r="B75" s="4" t="s">
        <v>11</v>
      </c>
      <c r="C75" s="4" t="s">
        <v>12</v>
      </c>
      <c r="D75" s="4" t="s">
        <v>273</v>
      </c>
      <c r="E75" s="10" t="s">
        <v>274</v>
      </c>
      <c r="F75" s="5">
        <v>36155895</v>
      </c>
      <c r="G75" s="4" t="s">
        <v>275</v>
      </c>
      <c r="H75" s="6">
        <v>200656222</v>
      </c>
      <c r="I75" s="4" t="s">
        <v>276</v>
      </c>
      <c r="J75" s="18" t="s">
        <v>277</v>
      </c>
    </row>
    <row r="76" spans="1:10" ht="409.5" x14ac:dyDescent="0.25">
      <c r="A76" s="19">
        <v>4.1001333370520097E+22</v>
      </c>
      <c r="B76" s="4" t="s">
        <v>11</v>
      </c>
      <c r="C76" s="4" t="s">
        <v>12</v>
      </c>
      <c r="D76" s="4" t="s">
        <v>80</v>
      </c>
      <c r="E76" s="10" t="s">
        <v>278</v>
      </c>
      <c r="F76" s="5">
        <v>40015592</v>
      </c>
      <c r="G76" s="4" t="s">
        <v>194</v>
      </c>
      <c r="H76" s="6">
        <v>19490577</v>
      </c>
      <c r="I76" s="4" t="s">
        <v>89</v>
      </c>
      <c r="J76" s="7" t="s">
        <v>279</v>
      </c>
    </row>
    <row r="77" spans="1:10" ht="409.5" x14ac:dyDescent="0.25">
      <c r="A77" s="8" t="s">
        <v>280</v>
      </c>
      <c r="B77" s="4" t="s">
        <v>11</v>
      </c>
      <c r="C77" s="4" t="s">
        <v>12</v>
      </c>
      <c r="D77" s="4" t="s">
        <v>281</v>
      </c>
      <c r="E77" s="10" t="s">
        <v>282</v>
      </c>
      <c r="F77" s="5">
        <v>12120351</v>
      </c>
      <c r="G77" s="4" t="s">
        <v>93</v>
      </c>
      <c r="H77" s="6">
        <v>12801924</v>
      </c>
      <c r="I77" s="4" t="s">
        <v>283</v>
      </c>
      <c r="J77" s="7" t="s">
        <v>38</v>
      </c>
    </row>
    <row r="78" spans="1:10" ht="360" x14ac:dyDescent="0.25">
      <c r="A78" s="8" t="s">
        <v>284</v>
      </c>
      <c r="B78" s="4" t="s">
        <v>11</v>
      </c>
      <c r="C78" s="4" t="s">
        <v>285</v>
      </c>
      <c r="D78" s="4" t="s">
        <v>286</v>
      </c>
      <c r="E78" s="10" t="s">
        <v>287</v>
      </c>
      <c r="F78" s="5">
        <v>79415420</v>
      </c>
      <c r="G78" s="4" t="s">
        <v>288</v>
      </c>
      <c r="H78" s="6">
        <v>276213894</v>
      </c>
      <c r="I78" s="4" t="s">
        <v>289</v>
      </c>
      <c r="J78" s="7" t="s">
        <v>290</v>
      </c>
    </row>
    <row r="79" spans="1:10" ht="409.5" x14ac:dyDescent="0.25">
      <c r="A79" s="8" t="s">
        <v>291</v>
      </c>
      <c r="B79" s="4" t="s">
        <v>11</v>
      </c>
      <c r="C79" s="4" t="s">
        <v>285</v>
      </c>
      <c r="D79" s="4" t="s">
        <v>292</v>
      </c>
      <c r="E79" s="10" t="s">
        <v>293</v>
      </c>
      <c r="F79" s="5">
        <v>900837406</v>
      </c>
      <c r="G79" s="4" t="s">
        <v>294</v>
      </c>
      <c r="H79" s="6">
        <v>14533472</v>
      </c>
      <c r="I79" s="4" t="s">
        <v>295</v>
      </c>
      <c r="J79" s="7" t="s">
        <v>296</v>
      </c>
    </row>
    <row r="80" spans="1:10" ht="315" x14ac:dyDescent="0.25">
      <c r="A80" s="8" t="s">
        <v>297</v>
      </c>
      <c r="B80" s="4" t="s">
        <v>11</v>
      </c>
      <c r="C80" s="4" t="s">
        <v>285</v>
      </c>
      <c r="D80" s="4" t="s">
        <v>298</v>
      </c>
      <c r="E80" s="10" t="s">
        <v>299</v>
      </c>
      <c r="F80" s="5">
        <v>891180009</v>
      </c>
      <c r="G80" s="4" t="s">
        <v>300</v>
      </c>
      <c r="H80" s="6">
        <v>213918440</v>
      </c>
      <c r="I80" s="4" t="s">
        <v>301</v>
      </c>
      <c r="J80" s="7" t="s">
        <v>251</v>
      </c>
    </row>
    <row r="81" spans="1:10" ht="409.5" x14ac:dyDescent="0.25">
      <c r="A81" s="3" t="s">
        <v>302</v>
      </c>
      <c r="B81" s="4" t="s">
        <v>11</v>
      </c>
      <c r="C81" s="4" t="s">
        <v>111</v>
      </c>
      <c r="D81" s="4" t="s">
        <v>224</v>
      </c>
      <c r="E81" s="4" t="s">
        <v>303</v>
      </c>
      <c r="F81" s="5">
        <v>36178816</v>
      </c>
      <c r="G81" s="4" t="s">
        <v>114</v>
      </c>
      <c r="H81" s="6">
        <f>43436459/2</f>
        <v>21718229.5</v>
      </c>
      <c r="I81" s="4" t="s">
        <v>23</v>
      </c>
      <c r="J81" s="7" t="s">
        <v>304</v>
      </c>
    </row>
    <row r="82" spans="1:10" ht="409.5" x14ac:dyDescent="0.25">
      <c r="A82" s="3" t="s">
        <v>302</v>
      </c>
      <c r="B82" s="4" t="s">
        <v>11</v>
      </c>
      <c r="C82" s="4" t="s">
        <v>111</v>
      </c>
      <c r="D82" s="4" t="s">
        <v>224</v>
      </c>
      <c r="E82" s="4" t="s">
        <v>303</v>
      </c>
      <c r="F82" s="5">
        <v>41610506</v>
      </c>
      <c r="G82" s="4" t="s">
        <v>114</v>
      </c>
      <c r="H82" s="6">
        <f>43436459/2</f>
        <v>21718229.5</v>
      </c>
      <c r="I82" s="4" t="s">
        <v>23</v>
      </c>
      <c r="J82" s="7" t="s">
        <v>304</v>
      </c>
    </row>
    <row r="83" spans="1:10" ht="409.5" x14ac:dyDescent="0.25">
      <c r="A83" s="8" t="s">
        <v>305</v>
      </c>
      <c r="B83" s="4" t="s">
        <v>11</v>
      </c>
      <c r="C83" s="4" t="s">
        <v>12</v>
      </c>
      <c r="D83" s="4" t="s">
        <v>306</v>
      </c>
      <c r="E83" s="10" t="s">
        <v>307</v>
      </c>
      <c r="F83" s="5">
        <v>800110570</v>
      </c>
      <c r="G83" s="4" t="s">
        <v>308</v>
      </c>
      <c r="H83" s="6">
        <v>604290517</v>
      </c>
      <c r="I83" s="4" t="s">
        <v>309</v>
      </c>
      <c r="J83" s="7" t="s">
        <v>310</v>
      </c>
    </row>
    <row r="84" spans="1:10" ht="409.5" x14ac:dyDescent="0.25">
      <c r="A84" s="8" t="s">
        <v>311</v>
      </c>
      <c r="B84" s="4" t="s">
        <v>11</v>
      </c>
      <c r="C84" s="4" t="s">
        <v>12</v>
      </c>
      <c r="D84" s="4" t="s">
        <v>63</v>
      </c>
      <c r="E84" s="4" t="s">
        <v>312</v>
      </c>
      <c r="F84" s="5">
        <v>36065646</v>
      </c>
      <c r="G84" s="4" t="s">
        <v>93</v>
      </c>
      <c r="H84" s="6">
        <v>10526894</v>
      </c>
      <c r="I84" s="4" t="s">
        <v>313</v>
      </c>
      <c r="J84" s="7" t="s">
        <v>95</v>
      </c>
    </row>
    <row r="85" spans="1:10" ht="409.5" x14ac:dyDescent="0.25">
      <c r="A85" s="20" t="s">
        <v>314</v>
      </c>
      <c r="B85" s="4" t="s">
        <v>11</v>
      </c>
      <c r="C85" s="4" t="s">
        <v>248</v>
      </c>
      <c r="D85" s="4" t="s">
        <v>63</v>
      </c>
      <c r="E85" s="4" t="s">
        <v>315</v>
      </c>
      <c r="F85" s="5">
        <v>1081158334</v>
      </c>
      <c r="G85" s="4" t="s">
        <v>316</v>
      </c>
      <c r="H85" s="6">
        <v>135585000</v>
      </c>
      <c r="I85" s="4" t="s">
        <v>94</v>
      </c>
      <c r="J85" s="7" t="s">
        <v>317</v>
      </c>
    </row>
    <row r="86" spans="1:10" ht="409.5" x14ac:dyDescent="0.25">
      <c r="A86" s="3" t="s">
        <v>318</v>
      </c>
      <c r="B86" s="4" t="s">
        <v>11</v>
      </c>
      <c r="C86" s="4" t="s">
        <v>12</v>
      </c>
      <c r="D86" s="4" t="s">
        <v>63</v>
      </c>
      <c r="E86" s="4" t="s">
        <v>319</v>
      </c>
      <c r="F86" s="5">
        <v>36157412</v>
      </c>
      <c r="G86" s="4" t="s">
        <v>320</v>
      </c>
      <c r="H86" s="6">
        <v>3726720</v>
      </c>
      <c r="I86" s="4" t="s">
        <v>321</v>
      </c>
      <c r="J86" s="7" t="s">
        <v>322</v>
      </c>
    </row>
    <row r="87" spans="1:10" ht="409.5" x14ac:dyDescent="0.25">
      <c r="A87" s="3" t="s">
        <v>323</v>
      </c>
      <c r="B87" s="4" t="s">
        <v>19</v>
      </c>
      <c r="C87" s="4" t="s">
        <v>12</v>
      </c>
      <c r="D87" s="4" t="s">
        <v>324</v>
      </c>
      <c r="E87" s="4" t="s">
        <v>325</v>
      </c>
      <c r="F87" s="5">
        <v>36174989</v>
      </c>
      <c r="G87" s="4" t="s">
        <v>326</v>
      </c>
      <c r="H87" s="6">
        <v>105000000</v>
      </c>
      <c r="I87" s="4" t="s">
        <v>327</v>
      </c>
      <c r="J87" s="7" t="s">
        <v>24</v>
      </c>
    </row>
    <row r="88" spans="1:10" ht="409.5" x14ac:dyDescent="0.25">
      <c r="A88" s="3" t="s">
        <v>328</v>
      </c>
      <c r="B88" s="4" t="s">
        <v>19</v>
      </c>
      <c r="C88" s="4" t="s">
        <v>12</v>
      </c>
      <c r="D88" s="4" t="s">
        <v>329</v>
      </c>
      <c r="E88" s="4" t="s">
        <v>330</v>
      </c>
      <c r="F88" s="5">
        <v>36178753</v>
      </c>
      <c r="G88" s="4" t="s">
        <v>49</v>
      </c>
      <c r="H88" s="6">
        <v>15238971</v>
      </c>
      <c r="I88" s="4" t="s">
        <v>162</v>
      </c>
      <c r="J88" s="7" t="s">
        <v>24</v>
      </c>
    </row>
    <row r="89" spans="1:10" ht="409.5" x14ac:dyDescent="0.25">
      <c r="A89" s="3" t="s">
        <v>331</v>
      </c>
      <c r="B89" s="4" t="s">
        <v>11</v>
      </c>
      <c r="C89" s="4" t="s">
        <v>12</v>
      </c>
      <c r="D89" s="4" t="s">
        <v>332</v>
      </c>
      <c r="E89" s="4" t="s">
        <v>333</v>
      </c>
      <c r="F89" s="5">
        <v>40412900</v>
      </c>
      <c r="G89" s="4" t="s">
        <v>334</v>
      </c>
      <c r="H89" s="6">
        <v>17943559</v>
      </c>
      <c r="I89" s="4" t="s">
        <v>100</v>
      </c>
      <c r="J89" s="7" t="s">
        <v>335</v>
      </c>
    </row>
    <row r="90" spans="1:10" ht="405" x14ac:dyDescent="0.25">
      <c r="A90" s="3" t="s">
        <v>336</v>
      </c>
      <c r="B90" s="4" t="s">
        <v>11</v>
      </c>
      <c r="C90" s="4" t="s">
        <v>337</v>
      </c>
      <c r="D90" s="4" t="s">
        <v>338</v>
      </c>
      <c r="E90" s="4" t="s">
        <v>339</v>
      </c>
      <c r="F90" s="5">
        <v>860027404</v>
      </c>
      <c r="G90" s="4" t="s">
        <v>340</v>
      </c>
      <c r="H90" s="6">
        <v>130079417</v>
      </c>
      <c r="I90" s="4" t="s">
        <v>327</v>
      </c>
      <c r="J90" s="7" t="s">
        <v>341</v>
      </c>
    </row>
    <row r="91" spans="1:10" ht="409.5" x14ac:dyDescent="0.25">
      <c r="A91" s="3" t="s">
        <v>342</v>
      </c>
      <c r="B91" s="4" t="s">
        <v>11</v>
      </c>
      <c r="C91" s="4" t="s">
        <v>40</v>
      </c>
      <c r="D91" s="4" t="s">
        <v>343</v>
      </c>
      <c r="E91" s="4" t="s">
        <v>344</v>
      </c>
      <c r="F91" s="5">
        <v>36377574</v>
      </c>
      <c r="G91" s="4" t="s">
        <v>345</v>
      </c>
      <c r="H91" s="6">
        <v>29000000</v>
      </c>
      <c r="I91" s="4" t="s">
        <v>346</v>
      </c>
      <c r="J91" s="7" t="s">
        <v>347</v>
      </c>
    </row>
    <row r="92" spans="1:10" ht="409.5" x14ac:dyDescent="0.25">
      <c r="A92" s="3" t="s">
        <v>348</v>
      </c>
      <c r="B92" s="4" t="s">
        <v>11</v>
      </c>
      <c r="C92" s="4" t="s">
        <v>12</v>
      </c>
      <c r="D92" s="4" t="s">
        <v>86</v>
      </c>
      <c r="E92" s="4" t="s">
        <v>349</v>
      </c>
      <c r="F92" s="5">
        <v>36182334</v>
      </c>
      <c r="G92" s="4" t="s">
        <v>350</v>
      </c>
      <c r="H92" s="6">
        <v>11972906</v>
      </c>
      <c r="I92" s="4" t="s">
        <v>89</v>
      </c>
      <c r="J92" s="7" t="s">
        <v>351</v>
      </c>
    </row>
    <row r="93" spans="1:10" ht="409.5" x14ac:dyDescent="0.25">
      <c r="A93" s="3" t="s">
        <v>352</v>
      </c>
      <c r="B93" s="4" t="s">
        <v>11</v>
      </c>
      <c r="C93" s="4" t="s">
        <v>12</v>
      </c>
      <c r="D93" s="4" t="s">
        <v>138</v>
      </c>
      <c r="E93" s="4" t="s">
        <v>353</v>
      </c>
      <c r="F93" s="5">
        <v>55162672</v>
      </c>
      <c r="G93" s="4" t="s">
        <v>354</v>
      </c>
      <c r="H93" s="6">
        <f>41020657/2</f>
        <v>20510328.5</v>
      </c>
      <c r="I93" s="4" t="s">
        <v>100</v>
      </c>
      <c r="J93" s="7" t="s">
        <v>355</v>
      </c>
    </row>
    <row r="94" spans="1:10" ht="409.5" x14ac:dyDescent="0.25">
      <c r="A94" s="3" t="s">
        <v>352</v>
      </c>
      <c r="B94" s="4" t="s">
        <v>11</v>
      </c>
      <c r="C94" s="4" t="s">
        <v>12</v>
      </c>
      <c r="D94" s="4" t="s">
        <v>138</v>
      </c>
      <c r="E94" s="4" t="s">
        <v>353</v>
      </c>
      <c r="F94" s="5">
        <v>83233455</v>
      </c>
      <c r="G94" s="4" t="s">
        <v>354</v>
      </c>
      <c r="H94" s="6">
        <f>41020657/2</f>
        <v>20510328.5</v>
      </c>
      <c r="I94" s="4" t="s">
        <v>100</v>
      </c>
      <c r="J94" s="7" t="s">
        <v>355</v>
      </c>
    </row>
    <row r="95" spans="1:10" ht="409.5" x14ac:dyDescent="0.25">
      <c r="A95" s="3" t="s">
        <v>356</v>
      </c>
      <c r="B95" s="4" t="s">
        <v>11</v>
      </c>
      <c r="C95" s="4" t="s">
        <v>12</v>
      </c>
      <c r="D95" s="4" t="s">
        <v>86</v>
      </c>
      <c r="E95" s="4" t="s">
        <v>357</v>
      </c>
      <c r="F95" s="5">
        <v>36311974</v>
      </c>
      <c r="G95" s="4" t="s">
        <v>358</v>
      </c>
      <c r="H95" s="6">
        <f>25338306/2</f>
        <v>12669153</v>
      </c>
      <c r="I95" s="4" t="s">
        <v>100</v>
      </c>
      <c r="J95" s="7" t="s">
        <v>359</v>
      </c>
    </row>
    <row r="96" spans="1:10" ht="409.5" x14ac:dyDescent="0.25">
      <c r="A96" s="3" t="s">
        <v>356</v>
      </c>
      <c r="B96" s="4" t="s">
        <v>11</v>
      </c>
      <c r="C96" s="4" t="s">
        <v>12</v>
      </c>
      <c r="D96" s="4" t="s">
        <v>86</v>
      </c>
      <c r="E96" s="4" t="s">
        <v>357</v>
      </c>
      <c r="F96" s="5">
        <v>22460702</v>
      </c>
      <c r="G96" s="4" t="s">
        <v>358</v>
      </c>
      <c r="H96" s="6">
        <f>25338306/2</f>
        <v>12669153</v>
      </c>
      <c r="I96" s="4" t="s">
        <v>100</v>
      </c>
      <c r="J96" s="7" t="s">
        <v>359</v>
      </c>
    </row>
    <row r="97" spans="1:10" ht="409.5" x14ac:dyDescent="0.25">
      <c r="A97" s="3" t="s">
        <v>360</v>
      </c>
      <c r="B97" s="4" t="s">
        <v>11</v>
      </c>
      <c r="C97" s="4" t="s">
        <v>12</v>
      </c>
      <c r="D97" s="4" t="s">
        <v>361</v>
      </c>
      <c r="E97" s="4" t="s">
        <v>362</v>
      </c>
      <c r="F97" s="5">
        <v>36171766</v>
      </c>
      <c r="G97" s="4" t="s">
        <v>363</v>
      </c>
      <c r="H97" s="6">
        <v>36515552</v>
      </c>
      <c r="I97" s="4" t="s">
        <v>89</v>
      </c>
      <c r="J97" s="7" t="s">
        <v>90</v>
      </c>
    </row>
    <row r="98" spans="1:10" ht="409.5" x14ac:dyDescent="0.25">
      <c r="A98" s="3" t="s">
        <v>364</v>
      </c>
      <c r="B98" s="4" t="s">
        <v>11</v>
      </c>
      <c r="C98" s="4" t="s">
        <v>111</v>
      </c>
      <c r="D98" s="4" t="s">
        <v>112</v>
      </c>
      <c r="E98" s="4" t="s">
        <v>365</v>
      </c>
      <c r="F98" s="5">
        <v>36270314</v>
      </c>
      <c r="G98" s="4" t="s">
        <v>114</v>
      </c>
      <c r="H98" s="6">
        <v>29934720</v>
      </c>
      <c r="I98" s="4" t="s">
        <v>115</v>
      </c>
      <c r="J98" s="7" t="s">
        <v>116</v>
      </c>
    </row>
    <row r="99" spans="1:10" ht="409.5" x14ac:dyDescent="0.25">
      <c r="A99" s="3" t="s">
        <v>366</v>
      </c>
      <c r="B99" s="4" t="s">
        <v>11</v>
      </c>
      <c r="C99" s="4" t="s">
        <v>367</v>
      </c>
      <c r="D99" s="4" t="s">
        <v>152</v>
      </c>
      <c r="E99" s="4" t="s">
        <v>368</v>
      </c>
      <c r="F99" s="5">
        <v>19142534</v>
      </c>
      <c r="G99" s="4" t="s">
        <v>369</v>
      </c>
      <c r="H99" s="6">
        <f>805532820/2</f>
        <v>402766410</v>
      </c>
      <c r="I99" s="4" t="s">
        <v>370</v>
      </c>
      <c r="J99" s="7" t="s">
        <v>371</v>
      </c>
    </row>
    <row r="100" spans="1:10" ht="409.5" x14ac:dyDescent="0.25">
      <c r="A100" s="3" t="s">
        <v>366</v>
      </c>
      <c r="B100" s="4" t="s">
        <v>11</v>
      </c>
      <c r="C100" s="4" t="s">
        <v>367</v>
      </c>
      <c r="D100" s="4" t="s">
        <v>152</v>
      </c>
      <c r="E100" s="4" t="s">
        <v>368</v>
      </c>
      <c r="F100" s="5">
        <v>800060428</v>
      </c>
      <c r="G100" s="4" t="s">
        <v>369</v>
      </c>
      <c r="H100" s="6">
        <f>805532820/2</f>
        <v>402766410</v>
      </c>
      <c r="I100" s="4" t="s">
        <v>370</v>
      </c>
      <c r="J100" s="7" t="s">
        <v>371</v>
      </c>
    </row>
    <row r="101" spans="1:10" ht="409.5" x14ac:dyDescent="0.25">
      <c r="A101" s="3" t="s">
        <v>372</v>
      </c>
      <c r="B101" s="4" t="s">
        <v>11</v>
      </c>
      <c r="C101" s="4" t="s">
        <v>373</v>
      </c>
      <c r="D101" s="4" t="s">
        <v>374</v>
      </c>
      <c r="E101" s="4" t="s">
        <v>375</v>
      </c>
      <c r="F101" s="5">
        <v>26572377</v>
      </c>
      <c r="G101" s="4" t="s">
        <v>376</v>
      </c>
      <c r="H101" s="6">
        <v>972240000</v>
      </c>
      <c r="I101" s="4" t="s">
        <v>377</v>
      </c>
      <c r="J101" s="7" t="s">
        <v>378</v>
      </c>
    </row>
    <row r="102" spans="1:10" ht="409.5" x14ac:dyDescent="0.25">
      <c r="A102" s="3" t="s">
        <v>379</v>
      </c>
      <c r="B102" s="4" t="s">
        <v>11</v>
      </c>
      <c r="C102" s="4" t="s">
        <v>373</v>
      </c>
      <c r="D102" s="4" t="s">
        <v>380</v>
      </c>
      <c r="E102" s="4" t="s">
        <v>381</v>
      </c>
      <c r="F102" s="5">
        <v>36158699</v>
      </c>
      <c r="G102" s="4" t="s">
        <v>382</v>
      </c>
      <c r="H102" s="6">
        <v>794528748</v>
      </c>
      <c r="I102" s="4" t="s">
        <v>383</v>
      </c>
      <c r="J102" s="7" t="s">
        <v>384</v>
      </c>
    </row>
    <row r="103" spans="1:10" ht="409.5" x14ac:dyDescent="0.25">
      <c r="A103" s="8" t="s">
        <v>385</v>
      </c>
      <c r="B103" s="4" t="s">
        <v>11</v>
      </c>
      <c r="C103" s="4" t="s">
        <v>12</v>
      </c>
      <c r="D103" s="4" t="s">
        <v>183</v>
      </c>
      <c r="E103" s="10" t="s">
        <v>386</v>
      </c>
      <c r="F103" s="5">
        <v>12130077</v>
      </c>
      <c r="G103" s="4" t="s">
        <v>93</v>
      </c>
      <c r="H103" s="6">
        <v>12484919</v>
      </c>
      <c r="I103" s="4" t="s">
        <v>387</v>
      </c>
      <c r="J103" s="7" t="s">
        <v>388</v>
      </c>
    </row>
    <row r="104" spans="1:10" ht="409.5" x14ac:dyDescent="0.25">
      <c r="A104" s="11" t="s">
        <v>389</v>
      </c>
      <c r="B104" s="4" t="s">
        <v>11</v>
      </c>
      <c r="C104" s="4" t="s">
        <v>12</v>
      </c>
      <c r="D104" s="4" t="s">
        <v>192</v>
      </c>
      <c r="E104" s="10" t="s">
        <v>390</v>
      </c>
      <c r="F104" s="5">
        <v>26428223</v>
      </c>
      <c r="G104" s="4" t="s">
        <v>194</v>
      </c>
      <c r="H104" s="6">
        <f>10541361/2</f>
        <v>5270680.5</v>
      </c>
      <c r="I104" s="4" t="s">
        <v>195</v>
      </c>
      <c r="J104" s="7" t="s">
        <v>391</v>
      </c>
    </row>
    <row r="105" spans="1:10" ht="409.5" x14ac:dyDescent="0.25">
      <c r="A105" s="11" t="s">
        <v>389</v>
      </c>
      <c r="B105" s="4" t="s">
        <v>11</v>
      </c>
      <c r="C105" s="4" t="s">
        <v>12</v>
      </c>
      <c r="D105" s="4" t="s">
        <v>192</v>
      </c>
      <c r="E105" s="10" t="s">
        <v>390</v>
      </c>
      <c r="F105" s="5">
        <v>55156202</v>
      </c>
      <c r="G105" s="4" t="s">
        <v>194</v>
      </c>
      <c r="H105" s="6">
        <f>10541361/2</f>
        <v>5270680.5</v>
      </c>
      <c r="I105" s="4" t="s">
        <v>195</v>
      </c>
      <c r="J105" s="7" t="s">
        <v>391</v>
      </c>
    </row>
    <row r="106" spans="1:10" ht="409.5" x14ac:dyDescent="0.25">
      <c r="A106" s="3" t="s">
        <v>392</v>
      </c>
      <c r="B106" s="4" t="s">
        <v>19</v>
      </c>
      <c r="C106" s="4" t="s">
        <v>12</v>
      </c>
      <c r="D106" s="4" t="s">
        <v>393</v>
      </c>
      <c r="E106" s="4" t="s">
        <v>394</v>
      </c>
      <c r="F106" s="5">
        <v>37930351</v>
      </c>
      <c r="G106" s="4" t="s">
        <v>49</v>
      </c>
      <c r="H106" s="6">
        <v>22562521</v>
      </c>
      <c r="I106" s="4" t="s">
        <v>162</v>
      </c>
      <c r="J106" s="7" t="s">
        <v>24</v>
      </c>
    </row>
    <row r="107" spans="1:10" ht="409.5" x14ac:dyDescent="0.25">
      <c r="A107" s="3" t="s">
        <v>395</v>
      </c>
      <c r="B107" s="4" t="s">
        <v>19</v>
      </c>
      <c r="C107" s="4" t="s">
        <v>12</v>
      </c>
      <c r="D107" s="4" t="s">
        <v>157</v>
      </c>
      <c r="E107" s="4" t="s">
        <v>396</v>
      </c>
      <c r="F107" s="5">
        <v>41436718</v>
      </c>
      <c r="G107" s="4" t="s">
        <v>49</v>
      </c>
      <c r="H107" s="6">
        <v>17642453</v>
      </c>
      <c r="I107" s="4" t="s">
        <v>162</v>
      </c>
      <c r="J107" s="7" t="s">
        <v>24</v>
      </c>
    </row>
    <row r="108" spans="1:10" ht="315" x14ac:dyDescent="0.25">
      <c r="A108" s="8" t="s">
        <v>397</v>
      </c>
      <c r="B108" s="4" t="s">
        <v>11</v>
      </c>
      <c r="C108" s="4" t="s">
        <v>12</v>
      </c>
      <c r="D108" s="4" t="s">
        <v>264</v>
      </c>
      <c r="E108" s="10" t="s">
        <v>398</v>
      </c>
      <c r="F108" s="5">
        <v>41797333</v>
      </c>
      <c r="G108" s="4" t="s">
        <v>93</v>
      </c>
      <c r="H108" s="6">
        <f>41685977/2</f>
        <v>20842988.5</v>
      </c>
      <c r="I108" s="4" t="s">
        <v>399</v>
      </c>
      <c r="J108" s="7" t="s">
        <v>400</v>
      </c>
    </row>
    <row r="109" spans="1:10" ht="315" x14ac:dyDescent="0.25">
      <c r="A109" s="8" t="s">
        <v>397</v>
      </c>
      <c r="B109" s="4" t="s">
        <v>11</v>
      </c>
      <c r="C109" s="4" t="s">
        <v>12</v>
      </c>
      <c r="D109" s="4" t="s">
        <v>264</v>
      </c>
      <c r="E109" s="10" t="s">
        <v>398</v>
      </c>
      <c r="F109" s="5">
        <v>79487284</v>
      </c>
      <c r="G109" s="4" t="s">
        <v>93</v>
      </c>
      <c r="H109" s="6">
        <f>41685977/2</f>
        <v>20842988.5</v>
      </c>
      <c r="I109" s="4" t="s">
        <v>399</v>
      </c>
      <c r="J109" s="7" t="s">
        <v>400</v>
      </c>
    </row>
    <row r="110" spans="1:10" ht="409.5" x14ac:dyDescent="0.25">
      <c r="A110" s="3" t="s">
        <v>401</v>
      </c>
      <c r="B110" s="4" t="s">
        <v>19</v>
      </c>
      <c r="C110" s="4" t="s">
        <v>12</v>
      </c>
      <c r="D110" s="4" t="s">
        <v>160</v>
      </c>
      <c r="E110" s="4" t="s">
        <v>402</v>
      </c>
      <c r="F110" s="5">
        <v>51894144</v>
      </c>
      <c r="G110" s="4" t="s">
        <v>49</v>
      </c>
      <c r="H110" s="6">
        <v>24356579</v>
      </c>
      <c r="I110" s="4" t="s">
        <v>23</v>
      </c>
      <c r="J110" s="7" t="s">
        <v>186</v>
      </c>
    </row>
    <row r="111" spans="1:10" ht="409.5" x14ac:dyDescent="0.25">
      <c r="A111" s="3" t="s">
        <v>403</v>
      </c>
      <c r="B111" s="4" t="s">
        <v>11</v>
      </c>
      <c r="C111" s="4" t="s">
        <v>373</v>
      </c>
      <c r="D111" s="4" t="s">
        <v>34</v>
      </c>
      <c r="E111" s="4" t="s">
        <v>404</v>
      </c>
      <c r="F111" s="5">
        <v>1004343810</v>
      </c>
      <c r="G111" s="4" t="s">
        <v>405</v>
      </c>
      <c r="H111" s="6">
        <v>156248400</v>
      </c>
      <c r="I111" s="4" t="s">
        <v>406</v>
      </c>
      <c r="J111" s="7" t="s">
        <v>407</v>
      </c>
    </row>
    <row r="112" spans="1:10" ht="409.5" x14ac:dyDescent="0.25">
      <c r="A112" s="3" t="s">
        <v>408</v>
      </c>
      <c r="B112" s="4" t="s">
        <v>11</v>
      </c>
      <c r="C112" s="4" t="s">
        <v>12</v>
      </c>
      <c r="D112" s="4" t="s">
        <v>138</v>
      </c>
      <c r="E112" s="4" t="s">
        <v>409</v>
      </c>
      <c r="F112" s="5">
        <v>36087652</v>
      </c>
      <c r="G112" s="4" t="s">
        <v>410</v>
      </c>
      <c r="H112" s="6">
        <f>17071621/2</f>
        <v>8535810.5</v>
      </c>
      <c r="I112" s="4" t="s">
        <v>100</v>
      </c>
      <c r="J112" s="7" t="s">
        <v>347</v>
      </c>
    </row>
    <row r="113" spans="1:10" ht="409.5" x14ac:dyDescent="0.25">
      <c r="A113" s="3" t="s">
        <v>408</v>
      </c>
      <c r="B113" s="4" t="s">
        <v>11</v>
      </c>
      <c r="C113" s="4" t="s">
        <v>12</v>
      </c>
      <c r="D113" s="4" t="s">
        <v>138</v>
      </c>
      <c r="E113" s="4" t="s">
        <v>409</v>
      </c>
      <c r="F113" s="5">
        <v>7696519</v>
      </c>
      <c r="G113" s="4" t="s">
        <v>410</v>
      </c>
      <c r="H113" s="6">
        <f>17071621/2</f>
        <v>8535810.5</v>
      </c>
      <c r="I113" s="4" t="s">
        <v>100</v>
      </c>
      <c r="J113" s="7" t="s">
        <v>347</v>
      </c>
    </row>
    <row r="114" spans="1:10" ht="390" x14ac:dyDescent="0.25">
      <c r="A114" s="3" t="s">
        <v>411</v>
      </c>
      <c r="B114" s="4" t="s">
        <v>19</v>
      </c>
      <c r="C114" s="4" t="s">
        <v>12</v>
      </c>
      <c r="D114" s="4" t="s">
        <v>20</v>
      </c>
      <c r="E114" s="4" t="s">
        <v>412</v>
      </c>
      <c r="F114" s="5">
        <v>7693454</v>
      </c>
      <c r="G114" s="4" t="s">
        <v>22</v>
      </c>
      <c r="H114" s="6">
        <v>84735000</v>
      </c>
      <c r="I114" s="4" t="s">
        <v>413</v>
      </c>
      <c r="J114" s="7" t="s">
        <v>414</v>
      </c>
    </row>
    <row r="115" spans="1:10" ht="409.5" x14ac:dyDescent="0.25">
      <c r="A115" s="3" t="s">
        <v>415</v>
      </c>
      <c r="B115" s="4" t="s">
        <v>19</v>
      </c>
      <c r="C115" s="4" t="s">
        <v>416</v>
      </c>
      <c r="D115" s="4" t="s">
        <v>417</v>
      </c>
      <c r="E115" s="4" t="s">
        <v>418</v>
      </c>
      <c r="F115" s="5">
        <v>55152789</v>
      </c>
      <c r="G115" s="4" t="s">
        <v>49</v>
      </c>
      <c r="H115" s="6">
        <v>14026175</v>
      </c>
      <c r="I115" s="4" t="s">
        <v>419</v>
      </c>
      <c r="J115" s="7" t="s">
        <v>24</v>
      </c>
    </row>
    <row r="116" spans="1:10" ht="409.5" x14ac:dyDescent="0.25">
      <c r="A116" s="3" t="s">
        <v>420</v>
      </c>
      <c r="B116" s="4" t="s">
        <v>11</v>
      </c>
      <c r="C116" s="4" t="s">
        <v>12</v>
      </c>
      <c r="D116" s="4" t="s">
        <v>53</v>
      </c>
      <c r="E116" s="4" t="s">
        <v>421</v>
      </c>
      <c r="F116" s="5">
        <v>55169673</v>
      </c>
      <c r="G116" s="4" t="s">
        <v>422</v>
      </c>
      <c r="H116" s="6">
        <v>15261252</v>
      </c>
      <c r="I116" s="4" t="s">
        <v>423</v>
      </c>
      <c r="J116" s="7" t="s">
        <v>57</v>
      </c>
    </row>
    <row r="117" spans="1:10" ht="409.5" x14ac:dyDescent="0.25">
      <c r="A117" s="3" t="s">
        <v>424</v>
      </c>
      <c r="B117" s="4" t="s">
        <v>19</v>
      </c>
      <c r="C117" s="4" t="s">
        <v>12</v>
      </c>
      <c r="D117" s="4" t="s">
        <v>425</v>
      </c>
      <c r="E117" s="4" t="s">
        <v>426</v>
      </c>
      <c r="F117" s="5">
        <v>55172056</v>
      </c>
      <c r="G117" s="4" t="s">
        <v>49</v>
      </c>
      <c r="H117" s="6">
        <f>44000642/2</f>
        <v>22000321</v>
      </c>
      <c r="I117" s="4" t="s">
        <v>427</v>
      </c>
      <c r="J117" s="7" t="s">
        <v>24</v>
      </c>
    </row>
    <row r="118" spans="1:10" ht="409.5" x14ac:dyDescent="0.25">
      <c r="A118" s="3" t="s">
        <v>424</v>
      </c>
      <c r="B118" s="4" t="s">
        <v>19</v>
      </c>
      <c r="C118" s="4" t="s">
        <v>12</v>
      </c>
      <c r="D118" s="4" t="s">
        <v>425</v>
      </c>
      <c r="E118" s="4" t="s">
        <v>426</v>
      </c>
      <c r="F118" s="5">
        <v>83245857</v>
      </c>
      <c r="G118" s="4" t="s">
        <v>49</v>
      </c>
      <c r="H118" s="6">
        <f>44000642/2</f>
        <v>22000321</v>
      </c>
      <c r="I118" s="4" t="s">
        <v>427</v>
      </c>
      <c r="J118" s="7" t="s">
        <v>24</v>
      </c>
    </row>
    <row r="119" spans="1:10" ht="409.5" x14ac:dyDescent="0.25">
      <c r="A119" s="3" t="s">
        <v>428</v>
      </c>
      <c r="B119" s="4" t="s">
        <v>11</v>
      </c>
      <c r="C119" s="4" t="s">
        <v>12</v>
      </c>
      <c r="D119" s="4" t="s">
        <v>13</v>
      </c>
      <c r="E119" s="4" t="s">
        <v>429</v>
      </c>
      <c r="F119" s="5">
        <v>36174858</v>
      </c>
      <c r="G119" s="4" t="s">
        <v>430</v>
      </c>
      <c r="H119" s="6">
        <v>20443468</v>
      </c>
      <c r="I119" s="4" t="s">
        <v>100</v>
      </c>
      <c r="J119" s="7" t="s">
        <v>431</v>
      </c>
    </row>
    <row r="120" spans="1:10" ht="409.5" x14ac:dyDescent="0.25">
      <c r="A120" s="3" t="s">
        <v>432</v>
      </c>
      <c r="B120" s="4" t="s">
        <v>11</v>
      </c>
      <c r="C120" s="4" t="s">
        <v>12</v>
      </c>
      <c r="D120" s="4" t="s">
        <v>138</v>
      </c>
      <c r="E120" s="4" t="s">
        <v>433</v>
      </c>
      <c r="F120" s="5">
        <v>36377574</v>
      </c>
      <c r="G120" s="4" t="s">
        <v>434</v>
      </c>
      <c r="H120" s="6">
        <v>11117688</v>
      </c>
      <c r="I120" s="4" t="s">
        <v>100</v>
      </c>
      <c r="J120" s="7" t="s">
        <v>45</v>
      </c>
    </row>
    <row r="121" spans="1:10" ht="409.5" x14ac:dyDescent="0.25">
      <c r="A121" s="3" t="s">
        <v>435</v>
      </c>
      <c r="B121" s="4" t="s">
        <v>11</v>
      </c>
      <c r="C121" s="4" t="s">
        <v>12</v>
      </c>
      <c r="D121" s="4" t="s">
        <v>152</v>
      </c>
      <c r="E121" s="4" t="s">
        <v>436</v>
      </c>
      <c r="F121" s="5">
        <v>36281086</v>
      </c>
      <c r="G121" s="4" t="s">
        <v>437</v>
      </c>
      <c r="H121" s="6">
        <v>177851626</v>
      </c>
      <c r="I121" s="4" t="s">
        <v>155</v>
      </c>
      <c r="J121" s="7" t="s">
        <v>438</v>
      </c>
    </row>
    <row r="122" spans="1:10" ht="409.5" x14ac:dyDescent="0.25">
      <c r="A122" s="3" t="s">
        <v>439</v>
      </c>
      <c r="B122" s="4" t="s">
        <v>11</v>
      </c>
      <c r="C122" s="4" t="s">
        <v>12</v>
      </c>
      <c r="D122" s="4" t="s">
        <v>86</v>
      </c>
      <c r="E122" s="4" t="s">
        <v>440</v>
      </c>
      <c r="F122" s="5">
        <v>26428950</v>
      </c>
      <c r="G122" s="4" t="s">
        <v>441</v>
      </c>
      <c r="H122" s="6">
        <f>10062056/2</f>
        <v>5031028</v>
      </c>
      <c r="I122" s="4" t="s">
        <v>100</v>
      </c>
      <c r="J122" s="7" t="s">
        <v>136</v>
      </c>
    </row>
    <row r="123" spans="1:10" ht="409.5" x14ac:dyDescent="0.25">
      <c r="A123" s="3" t="s">
        <v>442</v>
      </c>
      <c r="B123" s="4" t="s">
        <v>11</v>
      </c>
      <c r="C123" s="4" t="s">
        <v>12</v>
      </c>
      <c r="D123" s="4" t="s">
        <v>63</v>
      </c>
      <c r="E123" s="4" t="s">
        <v>443</v>
      </c>
      <c r="F123" s="5">
        <v>79151203</v>
      </c>
      <c r="G123" s="4" t="s">
        <v>444</v>
      </c>
      <c r="H123" s="6">
        <f>20213996/2</f>
        <v>10106998</v>
      </c>
      <c r="I123" s="4" t="s">
        <v>166</v>
      </c>
      <c r="J123" s="7" t="s">
        <v>445</v>
      </c>
    </row>
    <row r="124" spans="1:10" ht="409.5" x14ac:dyDescent="0.25">
      <c r="A124" s="3" t="s">
        <v>442</v>
      </c>
      <c r="B124" s="4" t="s">
        <v>11</v>
      </c>
      <c r="C124" s="4" t="s">
        <v>12</v>
      </c>
      <c r="D124" s="4" t="s">
        <v>63</v>
      </c>
      <c r="E124" s="4" t="s">
        <v>443</v>
      </c>
      <c r="F124" s="5">
        <v>26422675</v>
      </c>
      <c r="G124" s="4" t="s">
        <v>444</v>
      </c>
      <c r="H124" s="6">
        <f>20213996/2</f>
        <v>10106998</v>
      </c>
      <c r="I124" s="4" t="s">
        <v>166</v>
      </c>
      <c r="J124" s="7" t="s">
        <v>445</v>
      </c>
    </row>
    <row r="125" spans="1:10" ht="409.5" x14ac:dyDescent="0.25">
      <c r="A125" s="3" t="s">
        <v>446</v>
      </c>
      <c r="B125" s="4" t="s">
        <v>11</v>
      </c>
      <c r="C125" s="4" t="s">
        <v>12</v>
      </c>
      <c r="D125" s="4" t="s">
        <v>13</v>
      </c>
      <c r="E125" s="4" t="s">
        <v>447</v>
      </c>
      <c r="F125" s="5">
        <v>36172761</v>
      </c>
      <c r="G125" s="4" t="s">
        <v>448</v>
      </c>
      <c r="H125" s="6">
        <v>19916341</v>
      </c>
      <c r="I125" s="4" t="s">
        <v>89</v>
      </c>
      <c r="J125" s="7" t="s">
        <v>449</v>
      </c>
    </row>
    <row r="126" spans="1:10" ht="409.5" x14ac:dyDescent="0.25">
      <c r="A126" s="3" t="s">
        <v>450</v>
      </c>
      <c r="B126" s="4" t="s">
        <v>19</v>
      </c>
      <c r="C126" s="4" t="s">
        <v>451</v>
      </c>
      <c r="D126" s="4" t="s">
        <v>452</v>
      </c>
      <c r="E126" s="4" t="s">
        <v>453</v>
      </c>
      <c r="F126" s="5">
        <v>79692541</v>
      </c>
      <c r="G126" s="4" t="s">
        <v>454</v>
      </c>
      <c r="H126" s="6">
        <v>180000000</v>
      </c>
      <c r="I126" s="4" t="s">
        <v>162</v>
      </c>
      <c r="J126" s="7" t="s">
        <v>24</v>
      </c>
    </row>
    <row r="127" spans="1:10" ht="409.5" x14ac:dyDescent="0.25">
      <c r="A127" s="3" t="s">
        <v>455</v>
      </c>
      <c r="B127" s="4" t="s">
        <v>19</v>
      </c>
      <c r="C127" s="4" t="s">
        <v>12</v>
      </c>
      <c r="D127" s="4" t="s">
        <v>456</v>
      </c>
      <c r="E127" s="4" t="s">
        <v>457</v>
      </c>
      <c r="F127" s="5">
        <v>80131347</v>
      </c>
      <c r="G127" s="4" t="s">
        <v>49</v>
      </c>
      <c r="H127" s="6">
        <f>20218791/2</f>
        <v>10109395.5</v>
      </c>
      <c r="I127" s="4" t="s">
        <v>162</v>
      </c>
      <c r="J127" s="7" t="s">
        <v>24</v>
      </c>
    </row>
    <row r="128" spans="1:10" ht="409.5" x14ac:dyDescent="0.25">
      <c r="A128" s="3" t="s">
        <v>455</v>
      </c>
      <c r="B128" s="4" t="s">
        <v>19</v>
      </c>
      <c r="C128" s="4" t="s">
        <v>12</v>
      </c>
      <c r="D128" s="4" t="s">
        <v>456</v>
      </c>
      <c r="E128" s="4" t="s">
        <v>457</v>
      </c>
      <c r="F128" s="5">
        <v>26428435</v>
      </c>
      <c r="G128" s="4" t="s">
        <v>49</v>
      </c>
      <c r="H128" s="6">
        <f>20218791/2</f>
        <v>10109395.5</v>
      </c>
      <c r="I128" s="4" t="s">
        <v>162</v>
      </c>
      <c r="J128" s="7" t="s">
        <v>24</v>
      </c>
    </row>
    <row r="129" spans="1:10" ht="409.5" x14ac:dyDescent="0.25">
      <c r="A129" s="3" t="s">
        <v>458</v>
      </c>
      <c r="B129" s="4" t="s">
        <v>19</v>
      </c>
      <c r="C129" s="4" t="s">
        <v>12</v>
      </c>
      <c r="D129" s="4" t="s">
        <v>160</v>
      </c>
      <c r="E129" s="4" t="s">
        <v>459</v>
      </c>
      <c r="F129" s="5">
        <v>36274279</v>
      </c>
      <c r="G129" s="4" t="s">
        <v>49</v>
      </c>
      <c r="H129" s="6">
        <v>27377016</v>
      </c>
      <c r="I129" s="4" t="s">
        <v>23</v>
      </c>
      <c r="J129" s="7" t="s">
        <v>460</v>
      </c>
    </row>
    <row r="130" spans="1:10" ht="409.5" x14ac:dyDescent="0.25">
      <c r="A130" s="3" t="s">
        <v>461</v>
      </c>
      <c r="B130" s="4" t="s">
        <v>19</v>
      </c>
      <c r="C130" s="4" t="s">
        <v>12</v>
      </c>
      <c r="D130" s="4" t="s">
        <v>160</v>
      </c>
      <c r="E130" s="4" t="s">
        <v>462</v>
      </c>
      <c r="F130" s="5">
        <v>36280366</v>
      </c>
      <c r="G130" s="4" t="s">
        <v>49</v>
      </c>
      <c r="H130" s="6">
        <v>8655974</v>
      </c>
      <c r="I130" s="4" t="s">
        <v>23</v>
      </c>
      <c r="J130" s="7" t="s">
        <v>460</v>
      </c>
    </row>
    <row r="131" spans="1:10" ht="409.5" x14ac:dyDescent="0.25">
      <c r="A131" s="3" t="s">
        <v>463</v>
      </c>
      <c r="B131" s="4" t="s">
        <v>11</v>
      </c>
      <c r="C131" s="4" t="s">
        <v>12</v>
      </c>
      <c r="D131" s="4" t="s">
        <v>216</v>
      </c>
      <c r="E131" s="4" t="s">
        <v>464</v>
      </c>
      <c r="F131" s="5">
        <v>79297049</v>
      </c>
      <c r="G131" s="4" t="s">
        <v>465</v>
      </c>
      <c r="H131" s="6">
        <v>40989096</v>
      </c>
      <c r="I131" s="4" t="s">
        <v>100</v>
      </c>
      <c r="J131" s="7" t="s">
        <v>101</v>
      </c>
    </row>
    <row r="132" spans="1:10" ht="409.5" x14ac:dyDescent="0.25">
      <c r="A132" s="3" t="s">
        <v>466</v>
      </c>
      <c r="B132" s="4" t="s">
        <v>19</v>
      </c>
      <c r="C132" s="4" t="s">
        <v>12</v>
      </c>
      <c r="D132" s="4" t="s">
        <v>157</v>
      </c>
      <c r="E132" s="4" t="s">
        <v>467</v>
      </c>
      <c r="F132" s="5">
        <v>36164991</v>
      </c>
      <c r="G132" s="4" t="s">
        <v>49</v>
      </c>
      <c r="H132" s="6">
        <v>24675136</v>
      </c>
      <c r="I132" s="4" t="s">
        <v>23</v>
      </c>
      <c r="J132" s="7" t="s">
        <v>24</v>
      </c>
    </row>
    <row r="133" spans="1:10" ht="409.5" x14ac:dyDescent="0.25">
      <c r="A133" s="3" t="s">
        <v>468</v>
      </c>
      <c r="B133" s="4" t="s">
        <v>11</v>
      </c>
      <c r="C133" s="4" t="s">
        <v>12</v>
      </c>
      <c r="D133" s="4" t="s">
        <v>86</v>
      </c>
      <c r="E133" s="4" t="s">
        <v>469</v>
      </c>
      <c r="F133" s="5">
        <v>7697265</v>
      </c>
      <c r="G133" s="4" t="s">
        <v>470</v>
      </c>
      <c r="H133" s="6">
        <f>39978759/2</f>
        <v>19989379.5</v>
      </c>
      <c r="I133" s="4" t="s">
        <v>100</v>
      </c>
      <c r="J133" s="7" t="s">
        <v>359</v>
      </c>
    </row>
    <row r="134" spans="1:10" ht="409.5" x14ac:dyDescent="0.25">
      <c r="A134" s="3" t="s">
        <v>471</v>
      </c>
      <c r="B134" s="4" t="s">
        <v>19</v>
      </c>
      <c r="C134" s="4" t="s">
        <v>12</v>
      </c>
      <c r="D134" s="4" t="s">
        <v>472</v>
      </c>
      <c r="E134" s="4" t="s">
        <v>473</v>
      </c>
      <c r="F134" s="5">
        <v>12264336</v>
      </c>
      <c r="G134" s="4" t="s">
        <v>49</v>
      </c>
      <c r="H134" s="6">
        <f>32243080/2</f>
        <v>16121540</v>
      </c>
      <c r="I134" s="4" t="s">
        <v>162</v>
      </c>
      <c r="J134" s="7" t="s">
        <v>24</v>
      </c>
    </row>
    <row r="135" spans="1:10" ht="409.5" x14ac:dyDescent="0.25">
      <c r="A135" s="3" t="s">
        <v>471</v>
      </c>
      <c r="B135" s="4" t="s">
        <v>19</v>
      </c>
      <c r="C135" s="4" t="s">
        <v>12</v>
      </c>
      <c r="D135" s="4" t="s">
        <v>472</v>
      </c>
      <c r="E135" s="4" t="s">
        <v>473</v>
      </c>
      <c r="F135" s="5">
        <v>12117002</v>
      </c>
      <c r="G135" s="4" t="s">
        <v>49</v>
      </c>
      <c r="H135" s="6">
        <f>32243080/2</f>
        <v>16121540</v>
      </c>
      <c r="I135" s="4" t="s">
        <v>162</v>
      </c>
      <c r="J135" s="7" t="s">
        <v>24</v>
      </c>
    </row>
    <row r="136" spans="1:10" ht="409.5" x14ac:dyDescent="0.25">
      <c r="A136" s="3" t="s">
        <v>474</v>
      </c>
      <c r="B136" s="4" t="s">
        <v>11</v>
      </c>
      <c r="C136" s="4" t="s">
        <v>12</v>
      </c>
      <c r="D136" s="4" t="s">
        <v>175</v>
      </c>
      <c r="E136" s="4" t="s">
        <v>475</v>
      </c>
      <c r="F136" s="5">
        <v>36069669</v>
      </c>
      <c r="G136" s="4" t="s">
        <v>476</v>
      </c>
      <c r="H136" s="6">
        <f>32104271/2</f>
        <v>16052135.5</v>
      </c>
      <c r="I136" s="4" t="s">
        <v>89</v>
      </c>
      <c r="J136" s="7" t="s">
        <v>90</v>
      </c>
    </row>
    <row r="137" spans="1:10" ht="409.5" x14ac:dyDescent="0.25">
      <c r="A137" s="3" t="s">
        <v>474</v>
      </c>
      <c r="B137" s="4" t="s">
        <v>11</v>
      </c>
      <c r="C137" s="4" t="s">
        <v>12</v>
      </c>
      <c r="D137" s="4" t="s">
        <v>175</v>
      </c>
      <c r="E137" s="4" t="s">
        <v>475</v>
      </c>
      <c r="F137" s="5">
        <v>12132721</v>
      </c>
      <c r="G137" s="4" t="s">
        <v>476</v>
      </c>
      <c r="H137" s="6">
        <f>32104271/2</f>
        <v>16052135.5</v>
      </c>
      <c r="I137" s="4" t="s">
        <v>89</v>
      </c>
      <c r="J137" s="7" t="s">
        <v>90</v>
      </c>
    </row>
    <row r="138" spans="1:10" ht="409.5" x14ac:dyDescent="0.25">
      <c r="A138" s="3" t="s">
        <v>477</v>
      </c>
      <c r="B138" s="4" t="s">
        <v>11</v>
      </c>
      <c r="C138" s="4" t="s">
        <v>12</v>
      </c>
      <c r="D138" s="4" t="s">
        <v>478</v>
      </c>
      <c r="E138" s="4" t="s">
        <v>479</v>
      </c>
      <c r="F138" s="5">
        <v>51900896</v>
      </c>
      <c r="G138" s="4" t="s">
        <v>480</v>
      </c>
      <c r="H138" s="6">
        <f>42372663/2</f>
        <v>21186331.5</v>
      </c>
      <c r="I138" s="4" t="s">
        <v>481</v>
      </c>
      <c r="J138" s="7" t="s">
        <v>101</v>
      </c>
    </row>
    <row r="139" spans="1:10" ht="409.5" x14ac:dyDescent="0.25">
      <c r="A139" s="3" t="s">
        <v>477</v>
      </c>
      <c r="B139" s="4" t="s">
        <v>11</v>
      </c>
      <c r="C139" s="4" t="s">
        <v>12</v>
      </c>
      <c r="D139" s="4" t="s">
        <v>478</v>
      </c>
      <c r="E139" s="4" t="s">
        <v>479</v>
      </c>
      <c r="F139" s="4">
        <v>12093080</v>
      </c>
      <c r="G139" s="4" t="s">
        <v>480</v>
      </c>
      <c r="H139" s="6">
        <f>42372663/2</f>
        <v>21186331.5</v>
      </c>
      <c r="I139" s="4" t="s">
        <v>481</v>
      </c>
      <c r="J139" s="7" t="s">
        <v>101</v>
      </c>
    </row>
    <row r="140" spans="1:10" ht="315" x14ac:dyDescent="0.25">
      <c r="A140" s="3" t="s">
        <v>482</v>
      </c>
      <c r="B140" s="4" t="s">
        <v>19</v>
      </c>
      <c r="C140" s="4" t="s">
        <v>416</v>
      </c>
      <c r="D140" s="4" t="s">
        <v>472</v>
      </c>
      <c r="E140" s="4" t="s">
        <v>483</v>
      </c>
      <c r="F140" s="5">
        <v>1075299945</v>
      </c>
      <c r="G140" s="4" t="s">
        <v>484</v>
      </c>
      <c r="H140" s="6">
        <v>275781600</v>
      </c>
      <c r="I140" s="4" t="s">
        <v>485</v>
      </c>
      <c r="J140" s="7" t="s">
        <v>486</v>
      </c>
    </row>
    <row r="141" spans="1:10" ht="409.5" x14ac:dyDescent="0.25">
      <c r="A141" s="3" t="s">
        <v>487</v>
      </c>
      <c r="B141" s="4" t="s">
        <v>11</v>
      </c>
      <c r="C141" s="4" t="s">
        <v>118</v>
      </c>
      <c r="D141" s="4" t="s">
        <v>119</v>
      </c>
      <c r="E141" s="4" t="s">
        <v>488</v>
      </c>
      <c r="F141" s="5">
        <v>7710824</v>
      </c>
      <c r="G141" s="4" t="s">
        <v>489</v>
      </c>
      <c r="H141" s="6">
        <f>57548657/2</f>
        <v>28774328.5</v>
      </c>
      <c r="I141" s="4" t="s">
        <v>490</v>
      </c>
      <c r="J141" s="7" t="s">
        <v>445</v>
      </c>
    </row>
    <row r="142" spans="1:10" ht="409.5" x14ac:dyDescent="0.25">
      <c r="A142" s="3" t="s">
        <v>487</v>
      </c>
      <c r="B142" s="4" t="s">
        <v>11</v>
      </c>
      <c r="C142" s="4" t="s">
        <v>118</v>
      </c>
      <c r="D142" s="4" t="s">
        <v>119</v>
      </c>
      <c r="E142" s="4" t="s">
        <v>488</v>
      </c>
      <c r="F142" s="5">
        <v>40761959</v>
      </c>
      <c r="G142" s="4" t="s">
        <v>489</v>
      </c>
      <c r="H142" s="6">
        <f>57548657/2</f>
        <v>28774328.5</v>
      </c>
      <c r="I142" s="4" t="s">
        <v>490</v>
      </c>
      <c r="J142" s="7" t="s">
        <v>445</v>
      </c>
    </row>
    <row r="143" spans="1:10" ht="409.5" x14ac:dyDescent="0.25">
      <c r="A143" s="3" t="s">
        <v>491</v>
      </c>
      <c r="B143" s="4" t="s">
        <v>11</v>
      </c>
      <c r="C143" s="4" t="s">
        <v>12</v>
      </c>
      <c r="D143" s="4" t="s">
        <v>332</v>
      </c>
      <c r="E143" s="4" t="s">
        <v>492</v>
      </c>
      <c r="F143" s="5">
        <v>79321887</v>
      </c>
      <c r="G143" s="4" t="s">
        <v>493</v>
      </c>
      <c r="H143" s="6">
        <f>34259302/2</f>
        <v>17129651</v>
      </c>
      <c r="I143" s="4" t="s">
        <v>89</v>
      </c>
      <c r="J143" s="7" t="s">
        <v>90</v>
      </c>
    </row>
    <row r="144" spans="1:10" ht="409.5" x14ac:dyDescent="0.25">
      <c r="A144" s="3" t="s">
        <v>491</v>
      </c>
      <c r="B144" s="4" t="s">
        <v>11</v>
      </c>
      <c r="C144" s="4" t="s">
        <v>12</v>
      </c>
      <c r="D144" s="4" t="s">
        <v>332</v>
      </c>
      <c r="E144" s="4" t="s">
        <v>492</v>
      </c>
      <c r="F144" s="5">
        <v>12240507</v>
      </c>
      <c r="G144" s="4" t="s">
        <v>493</v>
      </c>
      <c r="H144" s="6">
        <f>34259302/2</f>
        <v>17129651</v>
      </c>
      <c r="I144" s="4" t="s">
        <v>89</v>
      </c>
      <c r="J144" s="7" t="s">
        <v>90</v>
      </c>
    </row>
    <row r="145" spans="1:10" ht="409.5" x14ac:dyDescent="0.25">
      <c r="A145" s="8" t="s">
        <v>494</v>
      </c>
      <c r="B145" s="4" t="s">
        <v>11</v>
      </c>
      <c r="C145" s="4" t="s">
        <v>285</v>
      </c>
      <c r="D145" s="4" t="s">
        <v>63</v>
      </c>
      <c r="E145" s="4" t="s">
        <v>495</v>
      </c>
      <c r="F145" s="5">
        <v>860526744</v>
      </c>
      <c r="G145" s="4" t="s">
        <v>496</v>
      </c>
      <c r="H145" s="6">
        <v>450867244</v>
      </c>
      <c r="I145" s="4" t="s">
        <v>497</v>
      </c>
      <c r="J145" s="7" t="s">
        <v>498</v>
      </c>
    </row>
    <row r="146" spans="1:10" ht="409.5" x14ac:dyDescent="0.25">
      <c r="A146" s="8" t="s">
        <v>499</v>
      </c>
      <c r="B146" s="4" t="s">
        <v>11</v>
      </c>
      <c r="C146" s="4" t="s">
        <v>285</v>
      </c>
      <c r="D146" s="4" t="s">
        <v>63</v>
      </c>
      <c r="E146" s="4" t="s">
        <v>500</v>
      </c>
      <c r="F146" s="5">
        <v>860526744</v>
      </c>
      <c r="G146" s="4" t="s">
        <v>501</v>
      </c>
      <c r="H146" s="6">
        <f>512415020/2</f>
        <v>256207510</v>
      </c>
      <c r="I146" s="4" t="s">
        <v>502</v>
      </c>
      <c r="J146" s="7" t="s">
        <v>123</v>
      </c>
    </row>
    <row r="147" spans="1:10" ht="409.5" x14ac:dyDescent="0.25">
      <c r="A147" s="8" t="s">
        <v>499</v>
      </c>
      <c r="B147" s="4" t="s">
        <v>11</v>
      </c>
      <c r="C147" s="4" t="s">
        <v>285</v>
      </c>
      <c r="D147" s="4" t="s">
        <v>63</v>
      </c>
      <c r="E147" s="4" t="s">
        <v>500</v>
      </c>
      <c r="F147" s="5">
        <v>813001340</v>
      </c>
      <c r="G147" s="4" t="s">
        <v>501</v>
      </c>
      <c r="H147" s="6">
        <f>512415020/2</f>
        <v>256207510</v>
      </c>
      <c r="I147" s="4" t="s">
        <v>502</v>
      </c>
      <c r="J147" s="7" t="s">
        <v>123</v>
      </c>
    </row>
    <row r="148" spans="1:10" ht="409.5" x14ac:dyDescent="0.25">
      <c r="A148" s="8" t="s">
        <v>503</v>
      </c>
      <c r="B148" s="4" t="s">
        <v>11</v>
      </c>
      <c r="C148" s="4" t="s">
        <v>285</v>
      </c>
      <c r="D148" s="4" t="s">
        <v>63</v>
      </c>
      <c r="E148" s="4" t="s">
        <v>299</v>
      </c>
      <c r="F148" s="5">
        <v>891180009</v>
      </c>
      <c r="G148" s="4" t="s">
        <v>504</v>
      </c>
      <c r="H148" s="6">
        <v>1119333025</v>
      </c>
      <c r="I148" s="4" t="s">
        <v>267</v>
      </c>
      <c r="J148" s="7" t="s">
        <v>260</v>
      </c>
    </row>
    <row r="149" spans="1:10" ht="300" x14ac:dyDescent="0.25">
      <c r="A149" s="8" t="s">
        <v>505</v>
      </c>
      <c r="B149" s="4" t="s">
        <v>11</v>
      </c>
      <c r="C149" s="4" t="s">
        <v>285</v>
      </c>
      <c r="D149" s="4" t="s">
        <v>298</v>
      </c>
      <c r="E149" s="10" t="s">
        <v>299</v>
      </c>
      <c r="F149" s="5">
        <v>891180009</v>
      </c>
      <c r="G149" s="4" t="s">
        <v>506</v>
      </c>
      <c r="H149" s="6">
        <v>43584773</v>
      </c>
      <c r="I149" s="4" t="s">
        <v>507</v>
      </c>
      <c r="J149" s="7" t="s">
        <v>296</v>
      </c>
    </row>
    <row r="150" spans="1:10" ht="409.5" x14ac:dyDescent="0.25">
      <c r="A150" s="3" t="s">
        <v>508</v>
      </c>
      <c r="B150" s="4" t="s">
        <v>19</v>
      </c>
      <c r="C150" s="4" t="s">
        <v>416</v>
      </c>
      <c r="D150" s="4" t="s">
        <v>509</v>
      </c>
      <c r="E150" s="4" t="s">
        <v>510</v>
      </c>
      <c r="F150" s="5">
        <v>36312025</v>
      </c>
      <c r="G150" s="4" t="s">
        <v>511</v>
      </c>
      <c r="H150" s="6">
        <v>1141738800</v>
      </c>
      <c r="I150" s="4" t="s">
        <v>327</v>
      </c>
      <c r="J150" s="7" t="s">
        <v>24</v>
      </c>
    </row>
    <row r="151" spans="1:10" ht="270" x14ac:dyDescent="0.25">
      <c r="A151" s="12" t="s">
        <v>512</v>
      </c>
      <c r="B151" s="4" t="s">
        <v>19</v>
      </c>
      <c r="C151" s="12" t="s">
        <v>513</v>
      </c>
      <c r="D151" s="12" t="s">
        <v>514</v>
      </c>
      <c r="E151" s="12" t="s">
        <v>515</v>
      </c>
      <c r="F151" s="21">
        <v>36068809</v>
      </c>
      <c r="G151" s="12" t="s">
        <v>516</v>
      </c>
      <c r="H151" s="22">
        <v>13954884</v>
      </c>
      <c r="I151" s="12" t="s">
        <v>517</v>
      </c>
      <c r="J151" s="18" t="s">
        <v>518</v>
      </c>
    </row>
    <row r="152" spans="1:10" ht="240" x14ac:dyDescent="0.25">
      <c r="A152" s="12" t="s">
        <v>519</v>
      </c>
      <c r="B152" s="4" t="s">
        <v>19</v>
      </c>
      <c r="C152" s="12" t="s">
        <v>513</v>
      </c>
      <c r="D152" s="12" t="s">
        <v>520</v>
      </c>
      <c r="E152" s="12" t="s">
        <v>521</v>
      </c>
      <c r="F152" s="21">
        <v>12966487</v>
      </c>
      <c r="G152" s="12" t="s">
        <v>522</v>
      </c>
      <c r="H152" s="22">
        <f>36031851/2</f>
        <v>18015925.5</v>
      </c>
      <c r="I152" s="12" t="s">
        <v>517</v>
      </c>
      <c r="J152" s="18" t="s">
        <v>523</v>
      </c>
    </row>
    <row r="153" spans="1:10" ht="240" x14ac:dyDescent="0.25">
      <c r="A153" s="12" t="s">
        <v>519</v>
      </c>
      <c r="B153" s="4" t="s">
        <v>19</v>
      </c>
      <c r="C153" s="12" t="s">
        <v>513</v>
      </c>
      <c r="D153" s="12" t="s">
        <v>520</v>
      </c>
      <c r="E153" s="12" t="s">
        <v>521</v>
      </c>
      <c r="F153" s="21">
        <v>12118671</v>
      </c>
      <c r="G153" s="12" t="s">
        <v>522</v>
      </c>
      <c r="H153" s="22">
        <f>36031851/2</f>
        <v>18015925.5</v>
      </c>
      <c r="I153" s="12" t="s">
        <v>517</v>
      </c>
      <c r="J153" s="18" t="s">
        <v>523</v>
      </c>
    </row>
    <row r="154" spans="1:10" ht="240" x14ac:dyDescent="0.25">
      <c r="A154" s="12" t="s">
        <v>524</v>
      </c>
      <c r="B154" s="4" t="s">
        <v>19</v>
      </c>
      <c r="C154" s="12" t="s">
        <v>513</v>
      </c>
      <c r="D154" s="12" t="s">
        <v>525</v>
      </c>
      <c r="E154" s="12" t="s">
        <v>526</v>
      </c>
      <c r="F154" s="21">
        <v>36165597</v>
      </c>
      <c r="G154" s="12" t="s">
        <v>527</v>
      </c>
      <c r="H154" s="22">
        <v>15755970</v>
      </c>
      <c r="I154" s="12" t="s">
        <v>517</v>
      </c>
      <c r="J154" s="18" t="s">
        <v>523</v>
      </c>
    </row>
    <row r="155" spans="1:10" ht="240" x14ac:dyDescent="0.25">
      <c r="A155" s="12" t="s">
        <v>528</v>
      </c>
      <c r="B155" s="4" t="s">
        <v>19</v>
      </c>
      <c r="C155" s="12" t="s">
        <v>513</v>
      </c>
      <c r="D155" s="12" t="s">
        <v>529</v>
      </c>
      <c r="E155" s="12" t="s">
        <v>530</v>
      </c>
      <c r="F155" s="21">
        <v>17130727</v>
      </c>
      <c r="G155" s="12" t="s">
        <v>531</v>
      </c>
      <c r="H155" s="22">
        <f>41808582/2</f>
        <v>20904291</v>
      </c>
      <c r="I155" s="12" t="s">
        <v>517</v>
      </c>
      <c r="J155" s="18" t="s">
        <v>523</v>
      </c>
    </row>
    <row r="156" spans="1:10" ht="240" x14ac:dyDescent="0.25">
      <c r="A156" s="12" t="s">
        <v>528</v>
      </c>
      <c r="B156" s="4" t="s">
        <v>19</v>
      </c>
      <c r="C156" s="12" t="s">
        <v>513</v>
      </c>
      <c r="D156" s="12" t="s">
        <v>529</v>
      </c>
      <c r="E156" s="12" t="s">
        <v>530</v>
      </c>
      <c r="F156" s="21">
        <v>55163496</v>
      </c>
      <c r="G156" s="12" t="s">
        <v>531</v>
      </c>
      <c r="H156" s="22">
        <f>41808582/2</f>
        <v>20904291</v>
      </c>
      <c r="I156" s="12" t="s">
        <v>517</v>
      </c>
      <c r="J156" s="18" t="s">
        <v>523</v>
      </c>
    </row>
    <row r="157" spans="1:10" ht="240" x14ac:dyDescent="0.25">
      <c r="A157" s="12" t="s">
        <v>532</v>
      </c>
      <c r="B157" s="4" t="s">
        <v>19</v>
      </c>
      <c r="C157" s="12" t="s">
        <v>513</v>
      </c>
      <c r="D157" s="12" t="s">
        <v>533</v>
      </c>
      <c r="E157" s="12" t="s">
        <v>534</v>
      </c>
      <c r="F157" s="21">
        <v>12121443</v>
      </c>
      <c r="G157" s="12" t="s">
        <v>531</v>
      </c>
      <c r="H157" s="22">
        <f>37767376/2</f>
        <v>18883688</v>
      </c>
      <c r="I157" s="12" t="s">
        <v>517</v>
      </c>
      <c r="J157" s="18" t="s">
        <v>523</v>
      </c>
    </row>
    <row r="158" spans="1:10" ht="255" x14ac:dyDescent="0.25">
      <c r="A158" s="12" t="s">
        <v>532</v>
      </c>
      <c r="B158" s="4" t="s">
        <v>19</v>
      </c>
      <c r="C158" s="12" t="s">
        <v>513</v>
      </c>
      <c r="D158" s="12" t="s">
        <v>533</v>
      </c>
      <c r="E158" s="12" t="s">
        <v>534</v>
      </c>
      <c r="F158" s="21">
        <v>7699127</v>
      </c>
      <c r="G158" s="12" t="s">
        <v>531</v>
      </c>
      <c r="H158" s="22">
        <f>37767376/2</f>
        <v>18883688</v>
      </c>
      <c r="I158" s="12" t="s">
        <v>517</v>
      </c>
      <c r="J158" s="18" t="s">
        <v>535</v>
      </c>
    </row>
    <row r="159" spans="1:10" ht="255" x14ac:dyDescent="0.25">
      <c r="A159" s="12" t="s">
        <v>536</v>
      </c>
      <c r="B159" s="4" t="s">
        <v>19</v>
      </c>
      <c r="C159" s="12" t="s">
        <v>513</v>
      </c>
      <c r="D159" s="12" t="s">
        <v>537</v>
      </c>
      <c r="E159" s="12" t="s">
        <v>538</v>
      </c>
      <c r="F159" s="21">
        <v>7699288</v>
      </c>
      <c r="G159" s="12" t="s">
        <v>531</v>
      </c>
      <c r="H159" s="22">
        <f>36689087/2</f>
        <v>18344543.5</v>
      </c>
      <c r="I159" s="12" t="s">
        <v>517</v>
      </c>
      <c r="J159" s="18" t="s">
        <v>535</v>
      </c>
    </row>
    <row r="160" spans="1:10" ht="255" x14ac:dyDescent="0.25">
      <c r="A160" s="12" t="s">
        <v>536</v>
      </c>
      <c r="B160" s="4" t="s">
        <v>19</v>
      </c>
      <c r="C160" s="12" t="s">
        <v>513</v>
      </c>
      <c r="D160" s="12" t="s">
        <v>537</v>
      </c>
      <c r="E160" s="12" t="s">
        <v>538</v>
      </c>
      <c r="F160" s="21">
        <v>36069075</v>
      </c>
      <c r="G160" s="12" t="s">
        <v>531</v>
      </c>
      <c r="H160" s="22">
        <f>36689087/2</f>
        <v>18344543.5</v>
      </c>
      <c r="I160" s="12" t="s">
        <v>517</v>
      </c>
      <c r="J160" s="18" t="s">
        <v>535</v>
      </c>
    </row>
    <row r="161" spans="1:10" ht="313.5" x14ac:dyDescent="0.25">
      <c r="A161" s="12" t="s">
        <v>539</v>
      </c>
      <c r="B161" s="4" t="s">
        <v>19</v>
      </c>
      <c r="C161" s="12" t="s">
        <v>513</v>
      </c>
      <c r="D161" s="12" t="s">
        <v>540</v>
      </c>
      <c r="E161" s="12" t="s">
        <v>541</v>
      </c>
      <c r="F161" s="21">
        <v>12107737</v>
      </c>
      <c r="G161" s="12" t="s">
        <v>542</v>
      </c>
      <c r="H161" s="22">
        <f>17744958/2</f>
        <v>8872479</v>
      </c>
      <c r="I161" s="12" t="s">
        <v>543</v>
      </c>
      <c r="J161" s="18" t="s">
        <v>535</v>
      </c>
    </row>
    <row r="162" spans="1:10" ht="313.5" x14ac:dyDescent="0.25">
      <c r="A162" s="12" t="s">
        <v>539</v>
      </c>
      <c r="B162" s="4" t="s">
        <v>19</v>
      </c>
      <c r="C162" s="12" t="s">
        <v>513</v>
      </c>
      <c r="D162" s="12" t="s">
        <v>540</v>
      </c>
      <c r="E162" s="12" t="s">
        <v>541</v>
      </c>
      <c r="F162" s="21">
        <v>36067841</v>
      </c>
      <c r="G162" s="12" t="s">
        <v>542</v>
      </c>
      <c r="H162" s="22">
        <f>17744958/2</f>
        <v>8872479</v>
      </c>
      <c r="I162" s="12" t="s">
        <v>543</v>
      </c>
      <c r="J162" s="18" t="s">
        <v>535</v>
      </c>
    </row>
    <row r="163" spans="1:10" ht="255" x14ac:dyDescent="0.25">
      <c r="A163" s="12" t="s">
        <v>544</v>
      </c>
      <c r="B163" s="4" t="s">
        <v>19</v>
      </c>
      <c r="C163" s="12" t="s">
        <v>513</v>
      </c>
      <c r="D163" s="12" t="s">
        <v>545</v>
      </c>
      <c r="E163" s="12" t="s">
        <v>546</v>
      </c>
      <c r="F163" s="21">
        <v>12127356</v>
      </c>
      <c r="G163" s="12" t="s">
        <v>527</v>
      </c>
      <c r="H163" s="22">
        <v>17306245</v>
      </c>
      <c r="I163" s="12" t="s">
        <v>517</v>
      </c>
      <c r="J163" s="18" t="s">
        <v>535</v>
      </c>
    </row>
    <row r="164" spans="1:10" ht="225" x14ac:dyDescent="0.25">
      <c r="A164" s="12" t="s">
        <v>547</v>
      </c>
      <c r="B164" s="4" t="s">
        <v>19</v>
      </c>
      <c r="C164" s="12" t="s">
        <v>513</v>
      </c>
      <c r="D164" s="12" t="s">
        <v>548</v>
      </c>
      <c r="E164" s="12" t="s">
        <v>549</v>
      </c>
      <c r="F164" s="21">
        <v>55164223</v>
      </c>
      <c r="G164" s="12" t="s">
        <v>527</v>
      </c>
      <c r="H164" s="22">
        <v>10758948</v>
      </c>
      <c r="I164" s="12" t="s">
        <v>517</v>
      </c>
      <c r="J164" s="18" t="s">
        <v>550</v>
      </c>
    </row>
    <row r="165" spans="1:10" ht="225" x14ac:dyDescent="0.25">
      <c r="A165" s="12" t="s">
        <v>551</v>
      </c>
      <c r="B165" s="4" t="s">
        <v>19</v>
      </c>
      <c r="C165" s="12" t="s">
        <v>513</v>
      </c>
      <c r="D165" s="12" t="s">
        <v>552</v>
      </c>
      <c r="E165" s="12" t="s">
        <v>553</v>
      </c>
      <c r="F165" s="21">
        <v>55163770</v>
      </c>
      <c r="G165" s="12" t="s">
        <v>527</v>
      </c>
      <c r="H165" s="22">
        <v>9835657</v>
      </c>
      <c r="I165" s="12" t="s">
        <v>513</v>
      </c>
      <c r="J165" s="18" t="s">
        <v>550</v>
      </c>
    </row>
    <row r="166" spans="1:10" ht="225" x14ac:dyDescent="0.25">
      <c r="A166" s="12" t="s">
        <v>554</v>
      </c>
      <c r="B166" s="4" t="s">
        <v>19</v>
      </c>
      <c r="C166" s="12" t="s">
        <v>513</v>
      </c>
      <c r="D166" s="12" t="s">
        <v>555</v>
      </c>
      <c r="E166" s="12" t="s">
        <v>556</v>
      </c>
      <c r="F166" s="21">
        <v>19247254</v>
      </c>
      <c r="G166" s="12" t="s">
        <v>527</v>
      </c>
      <c r="H166" s="22">
        <v>12722225</v>
      </c>
      <c r="I166" s="12" t="s">
        <v>517</v>
      </c>
      <c r="J166" s="18" t="s">
        <v>550</v>
      </c>
    </row>
    <row r="167" spans="1:10" ht="156.75" x14ac:dyDescent="0.25">
      <c r="A167" s="12" t="s">
        <v>557</v>
      </c>
      <c r="B167" s="4" t="s">
        <v>19</v>
      </c>
      <c r="C167" s="12" t="s">
        <v>513</v>
      </c>
      <c r="D167" s="12" t="s">
        <v>558</v>
      </c>
      <c r="E167" s="12" t="s">
        <v>559</v>
      </c>
      <c r="F167" s="21">
        <v>55160563</v>
      </c>
      <c r="G167" s="12" t="s">
        <v>527</v>
      </c>
      <c r="H167" s="22">
        <v>16490433</v>
      </c>
      <c r="I167" s="12" t="s">
        <v>517</v>
      </c>
      <c r="J167" s="18" t="s">
        <v>560</v>
      </c>
    </row>
    <row r="168" spans="1:10" ht="370.5" x14ac:dyDescent="0.25">
      <c r="A168" s="12" t="s">
        <v>561</v>
      </c>
      <c r="B168" s="4" t="s">
        <v>19</v>
      </c>
      <c r="C168" s="12" t="s">
        <v>513</v>
      </c>
      <c r="D168" s="12" t="s">
        <v>562</v>
      </c>
      <c r="E168" s="12" t="s">
        <v>563</v>
      </c>
      <c r="F168" s="21">
        <v>12115558</v>
      </c>
      <c r="G168" s="12" t="s">
        <v>564</v>
      </c>
      <c r="H168" s="22">
        <v>30602563</v>
      </c>
      <c r="I168" s="12" t="s">
        <v>517</v>
      </c>
      <c r="J168" s="18" t="s">
        <v>560</v>
      </c>
    </row>
    <row r="169" spans="1:10" ht="114" x14ac:dyDescent="0.25">
      <c r="A169" s="12" t="s">
        <v>565</v>
      </c>
      <c r="B169" s="4" t="s">
        <v>19</v>
      </c>
      <c r="C169" s="12" t="s">
        <v>566</v>
      </c>
      <c r="D169" s="12" t="s">
        <v>567</v>
      </c>
      <c r="E169" s="12" t="s">
        <v>568</v>
      </c>
      <c r="F169" s="21">
        <v>36160481</v>
      </c>
      <c r="G169" s="12" t="s">
        <v>569</v>
      </c>
      <c r="H169" s="22">
        <v>11820882</v>
      </c>
      <c r="I169" s="12" t="s">
        <v>570</v>
      </c>
      <c r="J169" s="18" t="s">
        <v>560</v>
      </c>
    </row>
    <row r="170" spans="1:10" ht="242.25" x14ac:dyDescent="0.25">
      <c r="A170" s="12" t="s">
        <v>571</v>
      </c>
      <c r="B170" s="4" t="s">
        <v>19</v>
      </c>
      <c r="C170" s="12" t="s">
        <v>566</v>
      </c>
      <c r="D170" s="12" t="s">
        <v>572</v>
      </c>
      <c r="E170" s="12" t="s">
        <v>573</v>
      </c>
      <c r="F170" s="21">
        <v>7708993</v>
      </c>
      <c r="G170" s="12" t="s">
        <v>574</v>
      </c>
      <c r="H170" s="22">
        <f>16470961/2</f>
        <v>8235480.5</v>
      </c>
      <c r="I170" s="12" t="s">
        <v>575</v>
      </c>
      <c r="J170" s="18" t="s">
        <v>576</v>
      </c>
    </row>
    <row r="171" spans="1:10" ht="242.25" x14ac:dyDescent="0.25">
      <c r="A171" s="12" t="s">
        <v>571</v>
      </c>
      <c r="B171" s="4" t="s">
        <v>19</v>
      </c>
      <c r="C171" s="12" t="s">
        <v>566</v>
      </c>
      <c r="D171" s="12" t="s">
        <v>572</v>
      </c>
      <c r="E171" s="12" t="s">
        <v>573</v>
      </c>
      <c r="F171" s="21">
        <v>36069117</v>
      </c>
      <c r="G171" s="12" t="s">
        <v>574</v>
      </c>
      <c r="H171" s="22">
        <f>16470961/2</f>
        <v>8235480.5</v>
      </c>
      <c r="I171" s="12" t="s">
        <v>575</v>
      </c>
      <c r="J171" s="18" t="s">
        <v>576</v>
      </c>
    </row>
    <row r="172" spans="1:10" ht="99.75" x14ac:dyDescent="0.25">
      <c r="A172" s="12" t="s">
        <v>577</v>
      </c>
      <c r="B172" s="4" t="s">
        <v>19</v>
      </c>
      <c r="C172" s="12" t="s">
        <v>578</v>
      </c>
      <c r="D172" s="12" t="s">
        <v>579</v>
      </c>
      <c r="E172" s="12" t="s">
        <v>580</v>
      </c>
      <c r="F172" s="21">
        <v>52051119</v>
      </c>
      <c r="G172" s="12" t="s">
        <v>581</v>
      </c>
      <c r="H172" s="22">
        <v>23451044</v>
      </c>
      <c r="I172" s="12" t="s">
        <v>582</v>
      </c>
      <c r="J172" s="18" t="s">
        <v>583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Magdalena</dc:creator>
  <cp:lastModifiedBy>ACER</cp:lastModifiedBy>
  <dcterms:created xsi:type="dcterms:W3CDTF">2021-08-30T20:49:02Z</dcterms:created>
  <dcterms:modified xsi:type="dcterms:W3CDTF">2021-08-30T21:29:35Z</dcterms:modified>
</cp:coreProperties>
</file>