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ibliotecas\Desktop\DOCUMENTOS EDITH\INFORMACIÓN 2021\INFORMES EJECUCIÓN PLAN DE ACCIÓN 2021\"/>
    </mc:Choice>
  </mc:AlternateContent>
  <bookViews>
    <workbookView xWindow="0" yWindow="0" windowWidth="20490" windowHeight="7650" activeTab="1"/>
  </bookViews>
  <sheets>
    <sheet name="P. ACCIÓN A 28 FEB DE 2021  " sheetId="1" r:id="rId1"/>
    <sheet name="P. ACCIÓN CONSOLIDADO FEB  2021" sheetId="2" r:id="rId2"/>
  </sheets>
  <externalReferences>
    <externalReference r:id="rId3"/>
    <externalReference r:id="rId4"/>
    <externalReference r:id="rId5"/>
  </externalReferences>
  <definedNames>
    <definedName name="_xlnm.Print_Titles" localSheetId="0">'P. ACCIÓN A 28 FEB DE 2021  '!$C:$F,'P. ACCIÓN A 28 FEB DE 2021  '!$3:$5</definedName>
    <definedName name="_xlnm.Print_Titles" localSheetId="1">'P. ACCIÓN CONSOLIDADO FEB  2021'!$C:$F,'P. ACCIÓN CONSOLIDADO FEB  2021'!$3:$6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206" i="2" l="1"/>
  <c r="BD206" i="2"/>
  <c r="BC206" i="2"/>
  <c r="BB206" i="2"/>
  <c r="BA206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K206" i="2"/>
  <c r="AJ206" i="2"/>
  <c r="AI206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N206" i="2"/>
  <c r="M206" i="2"/>
  <c r="L206" i="2"/>
  <c r="K206" i="2"/>
  <c r="H206" i="2"/>
  <c r="AF205" i="2"/>
  <c r="J205" i="2"/>
  <c r="J204" i="2"/>
  <c r="AF204" i="2" s="1"/>
  <c r="AF203" i="2"/>
  <c r="J203" i="2"/>
  <c r="J202" i="2"/>
  <c r="AF202" i="2" s="1"/>
  <c r="AF201" i="2"/>
  <c r="J201" i="2"/>
  <c r="J206" i="2" s="1"/>
  <c r="EG26" i="2"/>
  <c r="EG27" i="2"/>
  <c r="EG29" i="2"/>
  <c r="EG32" i="2"/>
  <c r="EG33" i="2"/>
  <c r="EG35" i="2"/>
  <c r="EG36" i="2"/>
  <c r="EG37" i="2"/>
  <c r="EG46" i="2"/>
  <c r="EG52" i="2"/>
  <c r="EG65" i="2"/>
  <c r="EG73" i="2"/>
  <c r="EG74" i="2"/>
  <c r="EG75" i="2"/>
  <c r="EG77" i="2"/>
  <c r="EG80" i="2"/>
  <c r="EG82" i="2"/>
  <c r="EG83" i="2"/>
  <c r="EG86" i="2"/>
  <c r="EG88" i="2"/>
  <c r="EG89" i="2"/>
  <c r="EG93" i="2"/>
  <c r="EG95" i="2"/>
  <c r="EG99" i="2"/>
  <c r="EG100" i="2"/>
  <c r="EG101" i="2"/>
  <c r="EG102" i="2"/>
  <c r="EG103" i="2"/>
  <c r="EG104" i="2"/>
  <c r="EG105" i="2"/>
  <c r="EG106" i="2"/>
  <c r="EG107" i="2"/>
  <c r="EG108" i="2"/>
  <c r="EG109" i="2"/>
  <c r="EG110" i="2"/>
  <c r="EG111" i="2"/>
  <c r="EG112" i="2"/>
  <c r="EG113" i="2"/>
  <c r="EG114" i="2"/>
  <c r="EG115" i="2"/>
  <c r="EG116" i="2"/>
  <c r="EG120" i="2"/>
  <c r="EG122" i="2"/>
  <c r="EF26" i="2"/>
  <c r="EF27" i="2"/>
  <c r="EF29" i="2"/>
  <c r="EF32" i="2"/>
  <c r="EF33" i="2"/>
  <c r="EF35" i="2"/>
  <c r="EF36" i="2"/>
  <c r="EF37" i="2"/>
  <c r="EF46" i="2"/>
  <c r="EF52" i="2"/>
  <c r="EF65" i="2"/>
  <c r="EF73" i="2"/>
  <c r="EF74" i="2"/>
  <c r="EF75" i="2"/>
  <c r="EF77" i="2"/>
  <c r="EF80" i="2"/>
  <c r="EF82" i="2"/>
  <c r="EF83" i="2"/>
  <c r="EF86" i="2"/>
  <c r="EF88" i="2"/>
  <c r="EF89" i="2"/>
  <c r="EF93" i="2"/>
  <c r="EF95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20" i="2"/>
  <c r="EF122" i="2"/>
  <c r="EE132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25" i="2"/>
  <c r="AF206" i="2" l="1"/>
  <c r="AG206" i="2"/>
  <c r="DB140" i="2"/>
  <c r="DA140" i="2"/>
  <c r="CZ140" i="2"/>
  <c r="CY140" i="2"/>
  <c r="CX140" i="2"/>
  <c r="CW140" i="2"/>
  <c r="CU140" i="2"/>
  <c r="CT140" i="2"/>
  <c r="CS140" i="2"/>
  <c r="CR140" i="2"/>
  <c r="CQ140" i="2"/>
  <c r="CP140" i="2"/>
  <c r="CO140" i="2"/>
  <c r="CN140" i="2"/>
  <c r="CM140" i="2"/>
  <c r="CK140" i="2"/>
  <c r="CJ140" i="2"/>
  <c r="CI140" i="2"/>
  <c r="CG140" i="2"/>
  <c r="BD140" i="2"/>
  <c r="BC140" i="2"/>
  <c r="BB140" i="2"/>
  <c r="BA140" i="2"/>
  <c r="AZ140" i="2"/>
  <c r="AY140" i="2"/>
  <c r="AW140" i="2"/>
  <c r="AV140" i="2"/>
  <c r="AU140" i="2"/>
  <c r="AT140" i="2"/>
  <c r="AS140" i="2"/>
  <c r="AR140" i="2"/>
  <c r="AQ140" i="2"/>
  <c r="AP140" i="2"/>
  <c r="AO140" i="2"/>
  <c r="AM140" i="2"/>
  <c r="AL140" i="2"/>
  <c r="AK140" i="2"/>
  <c r="AI140" i="2"/>
  <c r="AF140" i="2"/>
  <c r="AE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Q140" i="2"/>
  <c r="P140" i="2"/>
  <c r="O140" i="2"/>
  <c r="N140" i="2"/>
  <c r="M140" i="2"/>
  <c r="L140" i="2"/>
  <c r="K140" i="2"/>
  <c r="J140" i="2"/>
  <c r="DB139" i="2"/>
  <c r="DA139" i="2"/>
  <c r="CZ139" i="2"/>
  <c r="CY139" i="2"/>
  <c r="CX139" i="2"/>
  <c r="CV139" i="2"/>
  <c r="CU139" i="2"/>
  <c r="CT139" i="2"/>
  <c r="CS139" i="2"/>
  <c r="CR139" i="2"/>
  <c r="CQ139" i="2"/>
  <c r="CP139" i="2"/>
  <c r="CO139" i="2"/>
  <c r="CN139" i="2"/>
  <c r="CM139" i="2"/>
  <c r="CL139" i="2"/>
  <c r="CK139" i="2"/>
  <c r="CJ139" i="2"/>
  <c r="CI139" i="2"/>
  <c r="CG139" i="2"/>
  <c r="BD139" i="2"/>
  <c r="BC139" i="2"/>
  <c r="BB139" i="2"/>
  <c r="BA139" i="2"/>
  <c r="AZ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I139" i="2"/>
  <c r="AF139" i="2"/>
  <c r="AE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Q139" i="2"/>
  <c r="P139" i="2"/>
  <c r="O139" i="2"/>
  <c r="N139" i="2"/>
  <c r="M139" i="2"/>
  <c r="L139" i="2"/>
  <c r="K139" i="2"/>
  <c r="J139" i="2"/>
  <c r="DB138" i="2"/>
  <c r="CZ138" i="2"/>
  <c r="CX138" i="2"/>
  <c r="CW138" i="2"/>
  <c r="CU138" i="2"/>
  <c r="CT138" i="2"/>
  <c r="CS138" i="2"/>
  <c r="CR138" i="2"/>
  <c r="CQ138" i="2"/>
  <c r="CP138" i="2"/>
  <c r="CO138" i="2"/>
  <c r="CM138" i="2"/>
  <c r="CL138" i="2"/>
  <c r="CK138" i="2"/>
  <c r="CJ138" i="2"/>
  <c r="CI138" i="2"/>
  <c r="CG138" i="2"/>
  <c r="BD138" i="2"/>
  <c r="BB138" i="2"/>
  <c r="AZ138" i="2"/>
  <c r="AY138" i="2"/>
  <c r="AW138" i="2"/>
  <c r="AV138" i="2"/>
  <c r="AU138" i="2"/>
  <c r="AT138" i="2"/>
  <c r="AS138" i="2"/>
  <c r="AQ138" i="2"/>
  <c r="AO138" i="2"/>
  <c r="AN138" i="2"/>
  <c r="AM138" i="2"/>
  <c r="AL138" i="2"/>
  <c r="AK138" i="2"/>
  <c r="AI138" i="2"/>
  <c r="AF138" i="2"/>
  <c r="AE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O138" i="2"/>
  <c r="N138" i="2"/>
  <c r="M138" i="2"/>
  <c r="L138" i="2"/>
  <c r="K138" i="2"/>
  <c r="J138" i="2"/>
  <c r="DC137" i="2"/>
  <c r="DB137" i="2"/>
  <c r="DA137" i="2"/>
  <c r="CZ137" i="2"/>
  <c r="CY137" i="2"/>
  <c r="CX137" i="2"/>
  <c r="CW137" i="2"/>
  <c r="CV137" i="2"/>
  <c r="CU137" i="2"/>
  <c r="CT137" i="2"/>
  <c r="CS137" i="2"/>
  <c r="CR137" i="2"/>
  <c r="CQ137" i="2"/>
  <c r="CP137" i="2"/>
  <c r="CO137" i="2"/>
  <c r="CN137" i="2"/>
  <c r="CM137" i="2"/>
  <c r="CL137" i="2"/>
  <c r="CK137" i="2"/>
  <c r="CJ137" i="2"/>
  <c r="CI137" i="2"/>
  <c r="CG137" i="2"/>
  <c r="BD137" i="2"/>
  <c r="BC137" i="2"/>
  <c r="BB137" i="2"/>
  <c r="BA137" i="2"/>
  <c r="AZ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I137" i="2"/>
  <c r="AF137" i="2"/>
  <c r="AE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Q137" i="2"/>
  <c r="P137" i="2"/>
  <c r="O137" i="2"/>
  <c r="N137" i="2"/>
  <c r="M137" i="2"/>
  <c r="L137" i="2"/>
  <c r="K137" i="2"/>
  <c r="J137" i="2"/>
  <c r="DC136" i="2"/>
  <c r="DB136" i="2"/>
  <c r="DA136" i="2"/>
  <c r="CY136" i="2"/>
  <c r="CX136" i="2"/>
  <c r="CV136" i="2"/>
  <c r="CU136" i="2"/>
  <c r="CT136" i="2"/>
  <c r="CS136" i="2"/>
  <c r="CR136" i="2"/>
  <c r="CQ136" i="2"/>
  <c r="CP136" i="2"/>
  <c r="CO136" i="2"/>
  <c r="CN136" i="2"/>
  <c r="CM136" i="2"/>
  <c r="CL136" i="2"/>
  <c r="CK136" i="2"/>
  <c r="CJ136" i="2"/>
  <c r="CI136" i="2"/>
  <c r="CG136" i="2"/>
  <c r="BD136" i="2"/>
  <c r="BC136" i="2"/>
  <c r="BA136" i="2"/>
  <c r="AZ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I136" i="2"/>
  <c r="AF136" i="2"/>
  <c r="AE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DC135" i="2"/>
  <c r="DB135" i="2"/>
  <c r="DA135" i="2"/>
  <c r="CZ135" i="2"/>
  <c r="CY135" i="2"/>
  <c r="CX135" i="2"/>
  <c r="CW135" i="2"/>
  <c r="CV135" i="2"/>
  <c r="CU135" i="2"/>
  <c r="CT135" i="2"/>
  <c r="CS135" i="2"/>
  <c r="CR135" i="2"/>
  <c r="CQ135" i="2"/>
  <c r="CP135" i="2"/>
  <c r="CO135" i="2"/>
  <c r="CN135" i="2"/>
  <c r="CM135" i="2"/>
  <c r="CL135" i="2"/>
  <c r="CK135" i="2"/>
  <c r="CJ135" i="2"/>
  <c r="CI135" i="2"/>
  <c r="CG135" i="2"/>
  <c r="BE135" i="2"/>
  <c r="BD135" i="2"/>
  <c r="BC135" i="2"/>
  <c r="BB135" i="2"/>
  <c r="BA135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I135" i="2"/>
  <c r="AF135" i="2"/>
  <c r="AE135" i="2"/>
  <c r="AC135" i="2"/>
  <c r="AB135" i="2"/>
  <c r="AA135" i="2"/>
  <c r="Z135" i="2"/>
  <c r="Y135" i="2"/>
  <c r="X135" i="2"/>
  <c r="W135" i="2"/>
  <c r="V135" i="2"/>
  <c r="U135" i="2"/>
  <c r="T135" i="2"/>
  <c r="S135" i="2"/>
  <c r="R135" i="2"/>
  <c r="Q135" i="2"/>
  <c r="P135" i="2"/>
  <c r="O135" i="2"/>
  <c r="N135" i="2"/>
  <c r="M135" i="2"/>
  <c r="L135" i="2"/>
  <c r="K135" i="2"/>
  <c r="J135" i="2"/>
  <c r="DC134" i="2"/>
  <c r="DB134" i="2"/>
  <c r="DA134" i="2"/>
  <c r="CZ134" i="2"/>
  <c r="CY134" i="2"/>
  <c r="CX134" i="2"/>
  <c r="CW134" i="2"/>
  <c r="CV134" i="2"/>
  <c r="CU134" i="2"/>
  <c r="CT134" i="2"/>
  <c r="CS134" i="2"/>
  <c r="CR134" i="2"/>
  <c r="CR141" i="2" s="1"/>
  <c r="CQ134" i="2"/>
  <c r="CP134" i="2"/>
  <c r="CO134" i="2"/>
  <c r="CN134" i="2"/>
  <c r="CM134" i="2"/>
  <c r="CL134" i="2"/>
  <c r="CK134" i="2"/>
  <c r="CJ134" i="2"/>
  <c r="CJ141" i="2" s="1"/>
  <c r="CI134" i="2"/>
  <c r="CH134" i="2"/>
  <c r="CG134" i="2"/>
  <c r="BE134" i="2"/>
  <c r="BD134" i="2"/>
  <c r="BC134" i="2"/>
  <c r="BB134" i="2"/>
  <c r="BA134" i="2"/>
  <c r="AZ134" i="2"/>
  <c r="AY134" i="2"/>
  <c r="AX134" i="2"/>
  <c r="AW134" i="2"/>
  <c r="AW141" i="2" s="1"/>
  <c r="AV134" i="2"/>
  <c r="AU134" i="2"/>
  <c r="AT134" i="2"/>
  <c r="AS134" i="2"/>
  <c r="AS141" i="2" s="1"/>
  <c r="AR134" i="2"/>
  <c r="AQ134" i="2"/>
  <c r="AP134" i="2"/>
  <c r="AO134" i="2"/>
  <c r="AO141" i="2" s="1"/>
  <c r="AN134" i="2"/>
  <c r="AM134" i="2"/>
  <c r="AL134" i="2"/>
  <c r="AK134" i="2"/>
  <c r="AK141" i="2" s="1"/>
  <c r="AJ134" i="2"/>
  <c r="AI134" i="2"/>
  <c r="AF134" i="2"/>
  <c r="AE134" i="2"/>
  <c r="AE141" i="2" s="1"/>
  <c r="AD134" i="2"/>
  <c r="AC134" i="2"/>
  <c r="AC141" i="2" s="1"/>
  <c r="AB134" i="2"/>
  <c r="AA134" i="2"/>
  <c r="AA141" i="2" s="1"/>
  <c r="Z134" i="2"/>
  <c r="Y134" i="2"/>
  <c r="Y141" i="2" s="1"/>
  <c r="X134" i="2"/>
  <c r="W134" i="2"/>
  <c r="W141" i="2" s="1"/>
  <c r="V134" i="2"/>
  <c r="U134" i="2"/>
  <c r="U141" i="2" s="1"/>
  <c r="T134" i="2"/>
  <c r="S134" i="2"/>
  <c r="S141" i="2" s="1"/>
  <c r="R134" i="2"/>
  <c r="Q134" i="2"/>
  <c r="Q141" i="2" s="1"/>
  <c r="P134" i="2"/>
  <c r="O134" i="2"/>
  <c r="O141" i="2" s="1"/>
  <c r="N134" i="2"/>
  <c r="M134" i="2"/>
  <c r="M141" i="2" s="1"/>
  <c r="L134" i="2"/>
  <c r="K134" i="2"/>
  <c r="K141" i="2" s="1"/>
  <c r="J134" i="2"/>
  <c r="DB130" i="2"/>
  <c r="DA130" i="2"/>
  <c r="CZ130" i="2"/>
  <c r="CY130" i="2"/>
  <c r="CX130" i="2"/>
  <c r="CW130" i="2"/>
  <c r="CV130" i="2"/>
  <c r="CU130" i="2"/>
  <c r="CT130" i="2"/>
  <c r="CS130" i="2"/>
  <c r="CR130" i="2"/>
  <c r="CQ130" i="2"/>
  <c r="CP130" i="2"/>
  <c r="CO130" i="2"/>
  <c r="CN130" i="2"/>
  <c r="CM130" i="2"/>
  <c r="CL130" i="2"/>
  <c r="CK130" i="2"/>
  <c r="CJ130" i="2"/>
  <c r="CI130" i="2"/>
  <c r="CG130" i="2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I130" i="2"/>
  <c r="AF130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N130" i="2"/>
  <c r="M130" i="2"/>
  <c r="L130" i="2"/>
  <c r="K130" i="2"/>
  <c r="J130" i="2"/>
  <c r="H130" i="2"/>
  <c r="EB129" i="2"/>
  <c r="EA129" i="2"/>
  <c r="DZ129" i="2"/>
  <c r="DY129" i="2"/>
  <c r="DX129" i="2"/>
  <c r="DW129" i="2"/>
  <c r="DV129" i="2"/>
  <c r="DU129" i="2"/>
  <c r="DT129" i="2"/>
  <c r="DS129" i="2"/>
  <c r="DR129" i="2"/>
  <c r="DQ129" i="2"/>
  <c r="DP129" i="2"/>
  <c r="DO129" i="2"/>
  <c r="DN129" i="2"/>
  <c r="DM129" i="2"/>
  <c r="DL129" i="2"/>
  <c r="DK129" i="2"/>
  <c r="DJ129" i="2"/>
  <c r="DI129" i="2"/>
  <c r="DH129" i="2"/>
  <c r="DF129" i="2"/>
  <c r="CH129" i="2"/>
  <c r="DG129" i="2" s="1"/>
  <c r="CD129" i="2"/>
  <c r="CC129" i="2"/>
  <c r="CB129" i="2"/>
  <c r="CA129" i="2"/>
  <c r="BZ129" i="2"/>
  <c r="BY129" i="2"/>
  <c r="BX129" i="2"/>
  <c r="BW129" i="2"/>
  <c r="BV129" i="2"/>
  <c r="BU129" i="2"/>
  <c r="BT129" i="2"/>
  <c r="BS129" i="2"/>
  <c r="BR129" i="2"/>
  <c r="BQ129" i="2"/>
  <c r="BP129" i="2"/>
  <c r="BO129" i="2"/>
  <c r="BN129" i="2"/>
  <c r="BM129" i="2"/>
  <c r="BL129" i="2"/>
  <c r="BK129" i="2"/>
  <c r="BJ129" i="2"/>
  <c r="BH129" i="2"/>
  <c r="AJ129" i="2"/>
  <c r="BI129" i="2" s="1"/>
  <c r="G129" i="2"/>
  <c r="I129" i="2" s="1"/>
  <c r="EB128" i="2"/>
  <c r="EA128" i="2"/>
  <c r="DZ128" i="2"/>
  <c r="DY128" i="2"/>
  <c r="DX128" i="2"/>
  <c r="DW128" i="2"/>
  <c r="DV128" i="2"/>
  <c r="DU128" i="2"/>
  <c r="DT128" i="2"/>
  <c r="DS128" i="2"/>
  <c r="DR128" i="2"/>
  <c r="DQ128" i="2"/>
  <c r="DP128" i="2"/>
  <c r="DO128" i="2"/>
  <c r="DN128" i="2"/>
  <c r="DM128" i="2"/>
  <c r="DL128" i="2"/>
  <c r="DK128" i="2"/>
  <c r="DJ128" i="2"/>
  <c r="DI128" i="2"/>
  <c r="DH128" i="2"/>
  <c r="DF128" i="2"/>
  <c r="CH128" i="2"/>
  <c r="DG128" i="2" s="1"/>
  <c r="CD128" i="2"/>
  <c r="CC128" i="2"/>
  <c r="CB128" i="2"/>
  <c r="CA128" i="2"/>
  <c r="BZ128" i="2"/>
  <c r="BY128" i="2"/>
  <c r="BX128" i="2"/>
  <c r="BW128" i="2"/>
  <c r="BV128" i="2"/>
  <c r="BU128" i="2"/>
  <c r="BT128" i="2"/>
  <c r="BS128" i="2"/>
  <c r="BR128" i="2"/>
  <c r="BQ128" i="2"/>
  <c r="BP128" i="2"/>
  <c r="BO128" i="2"/>
  <c r="BN128" i="2"/>
  <c r="BM128" i="2"/>
  <c r="BL128" i="2"/>
  <c r="BK128" i="2"/>
  <c r="BJ128" i="2"/>
  <c r="BH128" i="2"/>
  <c r="AJ128" i="2"/>
  <c r="BI128" i="2" s="1"/>
  <c r="BG128" i="2" s="1"/>
  <c r="G128" i="2"/>
  <c r="I128" i="2" s="1"/>
  <c r="EB127" i="2"/>
  <c r="EA127" i="2"/>
  <c r="DZ127" i="2"/>
  <c r="DY127" i="2"/>
  <c r="DX127" i="2"/>
  <c r="DW127" i="2"/>
  <c r="DV127" i="2"/>
  <c r="DU127" i="2"/>
  <c r="DT127" i="2"/>
  <c r="DS127" i="2"/>
  <c r="DR127" i="2"/>
  <c r="DQ127" i="2"/>
  <c r="DP127" i="2"/>
  <c r="DO127" i="2"/>
  <c r="DN127" i="2"/>
  <c r="DM127" i="2"/>
  <c r="DL127" i="2"/>
  <c r="DK127" i="2"/>
  <c r="DJ127" i="2"/>
  <c r="DI127" i="2"/>
  <c r="DH127" i="2"/>
  <c r="DF127" i="2"/>
  <c r="CH127" i="2"/>
  <c r="DG127" i="2" s="1"/>
  <c r="DE127" i="2" s="1"/>
  <c r="CD127" i="2"/>
  <c r="CC127" i="2"/>
  <c r="CB127" i="2"/>
  <c r="CA127" i="2"/>
  <c r="BZ127" i="2"/>
  <c r="BY127" i="2"/>
  <c r="BX127" i="2"/>
  <c r="BW127" i="2"/>
  <c r="BV127" i="2"/>
  <c r="BU127" i="2"/>
  <c r="BT127" i="2"/>
  <c r="BS127" i="2"/>
  <c r="BR127" i="2"/>
  <c r="BQ127" i="2"/>
  <c r="BP127" i="2"/>
  <c r="BO127" i="2"/>
  <c r="BN127" i="2"/>
  <c r="BM127" i="2"/>
  <c r="BL127" i="2"/>
  <c r="BK127" i="2"/>
  <c r="BJ127" i="2"/>
  <c r="BH127" i="2"/>
  <c r="AJ127" i="2"/>
  <c r="BI127" i="2" s="1"/>
  <c r="G127" i="2"/>
  <c r="I127" i="2" s="1"/>
  <c r="EA126" i="2"/>
  <c r="DZ126" i="2"/>
  <c r="DY126" i="2"/>
  <c r="DX126" i="2"/>
  <c r="DW126" i="2"/>
  <c r="DV126" i="2"/>
  <c r="DU126" i="2"/>
  <c r="DT126" i="2"/>
  <c r="DS126" i="2"/>
  <c r="DR126" i="2"/>
  <c r="DQ126" i="2"/>
  <c r="DP126" i="2"/>
  <c r="DO126" i="2"/>
  <c r="DN126" i="2"/>
  <c r="DM126" i="2"/>
  <c r="DL126" i="2"/>
  <c r="DK126" i="2"/>
  <c r="DJ126" i="2"/>
  <c r="DI126" i="2"/>
  <c r="DH126" i="2"/>
  <c r="DG126" i="2"/>
  <c r="DF126" i="2"/>
  <c r="DC126" i="2"/>
  <c r="EB126" i="2" s="1"/>
  <c r="CC126" i="2"/>
  <c r="CB126" i="2"/>
  <c r="CA126" i="2"/>
  <c r="BZ126" i="2"/>
  <c r="BY126" i="2"/>
  <c r="BX126" i="2"/>
  <c r="BW126" i="2"/>
  <c r="BV126" i="2"/>
  <c r="BU126" i="2"/>
  <c r="BT126" i="2"/>
  <c r="BS126" i="2"/>
  <c r="BR126" i="2"/>
  <c r="BQ126" i="2"/>
  <c r="BP126" i="2"/>
  <c r="BO126" i="2"/>
  <c r="BN126" i="2"/>
  <c r="BM126" i="2"/>
  <c r="BL126" i="2"/>
  <c r="BK126" i="2"/>
  <c r="BJ126" i="2"/>
  <c r="BI126" i="2"/>
  <c r="BH126" i="2"/>
  <c r="BE126" i="2"/>
  <c r="CD126" i="2" s="1"/>
  <c r="G126" i="2"/>
  <c r="I126" i="2" s="1"/>
  <c r="EB125" i="2"/>
  <c r="EA125" i="2"/>
  <c r="DZ125" i="2"/>
  <c r="DY125" i="2"/>
  <c r="DX125" i="2"/>
  <c r="DW125" i="2"/>
  <c r="DV125" i="2"/>
  <c r="DU125" i="2"/>
  <c r="DT125" i="2"/>
  <c r="DS125" i="2"/>
  <c r="DR125" i="2"/>
  <c r="DQ125" i="2"/>
  <c r="DP125" i="2"/>
  <c r="DO125" i="2"/>
  <c r="DN125" i="2"/>
  <c r="DM125" i="2"/>
  <c r="DL125" i="2"/>
  <c r="DK125" i="2"/>
  <c r="DJ125" i="2"/>
  <c r="DI125" i="2"/>
  <c r="DH125" i="2"/>
  <c r="DF125" i="2"/>
  <c r="CH125" i="2"/>
  <c r="DG125" i="2" s="1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H125" i="2"/>
  <c r="AJ125" i="2"/>
  <c r="BI125" i="2" s="1"/>
  <c r="G125" i="2"/>
  <c r="I125" i="2" s="1"/>
  <c r="EB124" i="2"/>
  <c r="EA124" i="2"/>
  <c r="DZ124" i="2"/>
  <c r="DY124" i="2"/>
  <c r="DX124" i="2"/>
  <c r="DW124" i="2"/>
  <c r="DV124" i="2"/>
  <c r="DU124" i="2"/>
  <c r="DT124" i="2"/>
  <c r="DS124" i="2"/>
  <c r="DR124" i="2"/>
  <c r="DQ124" i="2"/>
  <c r="DP124" i="2"/>
  <c r="DO124" i="2"/>
  <c r="DN124" i="2"/>
  <c r="DM124" i="2"/>
  <c r="DL124" i="2"/>
  <c r="DK124" i="2"/>
  <c r="DJ124" i="2"/>
  <c r="DI124" i="2"/>
  <c r="DH124" i="2"/>
  <c r="DF124" i="2"/>
  <c r="CH124" i="2"/>
  <c r="DG124" i="2" s="1"/>
  <c r="CD124" i="2"/>
  <c r="CC124" i="2"/>
  <c r="CB124" i="2"/>
  <c r="CA124" i="2"/>
  <c r="BZ124" i="2"/>
  <c r="BY124" i="2"/>
  <c r="BX124" i="2"/>
  <c r="BW124" i="2"/>
  <c r="BV124" i="2"/>
  <c r="BU124" i="2"/>
  <c r="BT124" i="2"/>
  <c r="BS124" i="2"/>
  <c r="BR124" i="2"/>
  <c r="BQ124" i="2"/>
  <c r="BP124" i="2"/>
  <c r="BO124" i="2"/>
  <c r="BN124" i="2"/>
  <c r="BM124" i="2"/>
  <c r="BL124" i="2"/>
  <c r="BK124" i="2"/>
  <c r="BJ124" i="2"/>
  <c r="BH124" i="2"/>
  <c r="AJ124" i="2"/>
  <c r="BI124" i="2" s="1"/>
  <c r="BG124" i="2" s="1"/>
  <c r="G124" i="2"/>
  <c r="I124" i="2" s="1"/>
  <c r="EB123" i="2"/>
  <c r="EA123" i="2"/>
  <c r="DZ123" i="2"/>
  <c r="DY123" i="2"/>
  <c r="DX123" i="2"/>
  <c r="DW123" i="2"/>
  <c r="DV123" i="2"/>
  <c r="DU123" i="2"/>
  <c r="DT123" i="2"/>
  <c r="DS123" i="2"/>
  <c r="DR123" i="2"/>
  <c r="DQ123" i="2"/>
  <c r="DP123" i="2"/>
  <c r="DO123" i="2"/>
  <c r="DN123" i="2"/>
  <c r="DM123" i="2"/>
  <c r="DL123" i="2"/>
  <c r="DK123" i="2"/>
  <c r="DJ123" i="2"/>
  <c r="DI123" i="2"/>
  <c r="DH123" i="2"/>
  <c r="DF123" i="2"/>
  <c r="CH123" i="2"/>
  <c r="CF123" i="2" s="1"/>
  <c r="CD123" i="2"/>
  <c r="CC123" i="2"/>
  <c r="CB123" i="2"/>
  <c r="CA123" i="2"/>
  <c r="BZ123" i="2"/>
  <c r="BY123" i="2"/>
  <c r="BX123" i="2"/>
  <c r="BW123" i="2"/>
  <c r="BV123" i="2"/>
  <c r="BU123" i="2"/>
  <c r="BT123" i="2"/>
  <c r="BS123" i="2"/>
  <c r="BR123" i="2"/>
  <c r="BQ123" i="2"/>
  <c r="BP123" i="2"/>
  <c r="BO123" i="2"/>
  <c r="BN123" i="2"/>
  <c r="BM123" i="2"/>
  <c r="BL123" i="2"/>
  <c r="BK123" i="2"/>
  <c r="BJ123" i="2"/>
  <c r="BH123" i="2"/>
  <c r="AJ123" i="2"/>
  <c r="AH123" i="2" s="1"/>
  <c r="AG123" i="2" s="1"/>
  <c r="BF123" i="2" s="1"/>
  <c r="G123" i="2"/>
  <c r="I123" i="2" s="1"/>
  <c r="EB122" i="2"/>
  <c r="EA122" i="2"/>
  <c r="DZ122" i="2"/>
  <c r="DY122" i="2"/>
  <c r="DX122" i="2"/>
  <c r="DW122" i="2"/>
  <c r="DV122" i="2"/>
  <c r="DU122" i="2"/>
  <c r="DT122" i="2"/>
  <c r="DS122" i="2"/>
  <c r="DR122" i="2"/>
  <c r="DQ122" i="2"/>
  <c r="DP122" i="2"/>
  <c r="DO122" i="2"/>
  <c r="DN122" i="2"/>
  <c r="DM122" i="2"/>
  <c r="DL122" i="2"/>
  <c r="DK122" i="2"/>
  <c r="DJ122" i="2"/>
  <c r="DI122" i="2"/>
  <c r="DH122" i="2"/>
  <c r="DG122" i="2"/>
  <c r="DF122" i="2"/>
  <c r="DE122" i="2" s="1"/>
  <c r="CF122" i="2"/>
  <c r="CD122" i="2"/>
  <c r="CC122" i="2"/>
  <c r="CB122" i="2"/>
  <c r="CA122" i="2"/>
  <c r="BZ122" i="2"/>
  <c r="BY122" i="2"/>
  <c r="BX122" i="2"/>
  <c r="BW122" i="2"/>
  <c r="BV122" i="2"/>
  <c r="BU122" i="2"/>
  <c r="BT122" i="2"/>
  <c r="BS122" i="2"/>
  <c r="BR122" i="2"/>
  <c r="BQ122" i="2"/>
  <c r="BP122" i="2"/>
  <c r="BO122" i="2"/>
  <c r="BN122" i="2"/>
  <c r="BM122" i="2"/>
  <c r="BL122" i="2"/>
  <c r="BK122" i="2"/>
  <c r="BJ122" i="2"/>
  <c r="BI122" i="2"/>
  <c r="BH122" i="2"/>
  <c r="AH122" i="2"/>
  <c r="G122" i="2"/>
  <c r="EB121" i="2"/>
  <c r="EA121" i="2"/>
  <c r="DZ121" i="2"/>
  <c r="DY121" i="2"/>
  <c r="DX121" i="2"/>
  <c r="DW121" i="2"/>
  <c r="DV121" i="2"/>
  <c r="DU121" i="2"/>
  <c r="DT121" i="2"/>
  <c r="DS121" i="2"/>
  <c r="DR121" i="2"/>
  <c r="DQ121" i="2"/>
  <c r="DP121" i="2"/>
  <c r="DO121" i="2"/>
  <c r="DN121" i="2"/>
  <c r="DM121" i="2"/>
  <c r="DL121" i="2"/>
  <c r="DK121" i="2"/>
  <c r="DJ121" i="2"/>
  <c r="DI121" i="2"/>
  <c r="DH121" i="2"/>
  <c r="DF121" i="2"/>
  <c r="CH121" i="2"/>
  <c r="DG121" i="2" s="1"/>
  <c r="CD121" i="2"/>
  <c r="CC121" i="2"/>
  <c r="CB121" i="2"/>
  <c r="CA121" i="2"/>
  <c r="BZ121" i="2"/>
  <c r="BY121" i="2"/>
  <c r="BX121" i="2"/>
  <c r="BW121" i="2"/>
  <c r="BV121" i="2"/>
  <c r="BU121" i="2"/>
  <c r="BT121" i="2"/>
  <c r="BS121" i="2"/>
  <c r="BR121" i="2"/>
  <c r="BQ121" i="2"/>
  <c r="BP121" i="2"/>
  <c r="BO121" i="2"/>
  <c r="BN121" i="2"/>
  <c r="BM121" i="2"/>
  <c r="BL121" i="2"/>
  <c r="BK121" i="2"/>
  <c r="BJ121" i="2"/>
  <c r="BH121" i="2"/>
  <c r="AJ121" i="2"/>
  <c r="BI121" i="2" s="1"/>
  <c r="G121" i="2"/>
  <c r="I121" i="2" s="1"/>
  <c r="EB120" i="2"/>
  <c r="EA120" i="2"/>
  <c r="DZ120" i="2"/>
  <c r="DY120" i="2"/>
  <c r="DX120" i="2"/>
  <c r="DW120" i="2"/>
  <c r="DV120" i="2"/>
  <c r="DU120" i="2"/>
  <c r="DT120" i="2"/>
  <c r="DS120" i="2"/>
  <c r="DR120" i="2"/>
  <c r="DQ120" i="2"/>
  <c r="DP120" i="2"/>
  <c r="DO120" i="2"/>
  <c r="DN120" i="2"/>
  <c r="DM120" i="2"/>
  <c r="DL120" i="2"/>
  <c r="DK120" i="2"/>
  <c r="DJ120" i="2"/>
  <c r="DI120" i="2"/>
  <c r="DH120" i="2"/>
  <c r="DG120" i="2"/>
  <c r="DF120" i="2"/>
  <c r="CF120" i="2"/>
  <c r="CE120" i="2" s="1"/>
  <c r="DD120" i="2" s="1"/>
  <c r="CD120" i="2"/>
  <c r="CC120" i="2"/>
  <c r="CB120" i="2"/>
  <c r="CA120" i="2"/>
  <c r="BZ120" i="2"/>
  <c r="BY120" i="2"/>
  <c r="BX120" i="2"/>
  <c r="BW120" i="2"/>
  <c r="BV120" i="2"/>
  <c r="BU120" i="2"/>
  <c r="BT120" i="2"/>
  <c r="BS120" i="2"/>
  <c r="BR120" i="2"/>
  <c r="BQ120" i="2"/>
  <c r="BP120" i="2"/>
  <c r="BO120" i="2"/>
  <c r="BN120" i="2"/>
  <c r="BM120" i="2"/>
  <c r="BL120" i="2"/>
  <c r="BK120" i="2"/>
  <c r="BJ120" i="2"/>
  <c r="BH120" i="2"/>
  <c r="AJ120" i="2"/>
  <c r="BI120" i="2" s="1"/>
  <c r="I120" i="2"/>
  <c r="G120" i="2"/>
  <c r="EB119" i="2"/>
  <c r="EA119" i="2"/>
  <c r="DZ119" i="2"/>
  <c r="DY119" i="2"/>
  <c r="DX119" i="2"/>
  <c r="DW119" i="2"/>
  <c r="DV119" i="2"/>
  <c r="DU119" i="2"/>
  <c r="DT119" i="2"/>
  <c r="DS119" i="2"/>
  <c r="DR119" i="2"/>
  <c r="DQ119" i="2"/>
  <c r="DP119" i="2"/>
  <c r="DO119" i="2"/>
  <c r="DN119" i="2"/>
  <c r="DM119" i="2"/>
  <c r="DL119" i="2"/>
  <c r="DK119" i="2"/>
  <c r="DJ119" i="2"/>
  <c r="DI119" i="2"/>
  <c r="DH119" i="2"/>
  <c r="DF119" i="2"/>
  <c r="CH119" i="2"/>
  <c r="DG119" i="2" s="1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H119" i="2"/>
  <c r="AJ119" i="2"/>
  <c r="BI119" i="2" s="1"/>
  <c r="I119" i="2"/>
  <c r="G119" i="2"/>
  <c r="EB118" i="2"/>
  <c r="EA118" i="2"/>
  <c r="DZ118" i="2"/>
  <c r="DY118" i="2"/>
  <c r="DX118" i="2"/>
  <c r="DW118" i="2"/>
  <c r="DV118" i="2"/>
  <c r="DU118" i="2"/>
  <c r="DT118" i="2"/>
  <c r="DS118" i="2"/>
  <c r="DR118" i="2"/>
  <c r="DQ118" i="2"/>
  <c r="DP118" i="2"/>
  <c r="DO118" i="2"/>
  <c r="DN118" i="2"/>
  <c r="DM118" i="2"/>
  <c r="DL118" i="2"/>
  <c r="DK118" i="2"/>
  <c r="DJ118" i="2"/>
  <c r="DI118" i="2"/>
  <c r="DH118" i="2"/>
  <c r="DF118" i="2"/>
  <c r="CH118" i="2"/>
  <c r="DG118" i="2" s="1"/>
  <c r="CD118" i="2"/>
  <c r="CC118" i="2"/>
  <c r="CB118" i="2"/>
  <c r="CA118" i="2"/>
  <c r="BZ118" i="2"/>
  <c r="BY118" i="2"/>
  <c r="BX118" i="2"/>
  <c r="BW118" i="2"/>
  <c r="BV118" i="2"/>
  <c r="BU118" i="2"/>
  <c r="BT118" i="2"/>
  <c r="BS118" i="2"/>
  <c r="BR118" i="2"/>
  <c r="BQ118" i="2"/>
  <c r="BP118" i="2"/>
  <c r="BO118" i="2"/>
  <c r="BN118" i="2"/>
  <c r="BM118" i="2"/>
  <c r="BL118" i="2"/>
  <c r="BK118" i="2"/>
  <c r="BJ118" i="2"/>
  <c r="BH118" i="2"/>
  <c r="AJ118" i="2"/>
  <c r="BI118" i="2" s="1"/>
  <c r="I118" i="2"/>
  <c r="G118" i="2"/>
  <c r="EB117" i="2"/>
  <c r="EA117" i="2"/>
  <c r="DZ117" i="2"/>
  <c r="DY117" i="2"/>
  <c r="DX117" i="2"/>
  <c r="DW117" i="2"/>
  <c r="DV117" i="2"/>
  <c r="DU117" i="2"/>
  <c r="DT117" i="2"/>
  <c r="DS117" i="2"/>
  <c r="DR117" i="2"/>
  <c r="DQ117" i="2"/>
  <c r="DP117" i="2"/>
  <c r="DO117" i="2"/>
  <c r="DN117" i="2"/>
  <c r="DM117" i="2"/>
  <c r="DL117" i="2"/>
  <c r="DK117" i="2"/>
  <c r="DJ117" i="2"/>
  <c r="DI117" i="2"/>
  <c r="DH117" i="2"/>
  <c r="DF117" i="2"/>
  <c r="CH117" i="2"/>
  <c r="CF117" i="2" s="1"/>
  <c r="EF117" i="2" s="1"/>
  <c r="CD117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H117" i="2"/>
  <c r="AJ117" i="2"/>
  <c r="I117" i="2"/>
  <c r="G117" i="2"/>
  <c r="EB116" i="2"/>
  <c r="EA116" i="2"/>
  <c r="DZ116" i="2"/>
  <c r="DY116" i="2"/>
  <c r="DX116" i="2"/>
  <c r="DW116" i="2"/>
  <c r="DV116" i="2"/>
  <c r="DU116" i="2"/>
  <c r="DT116" i="2"/>
  <c r="DS116" i="2"/>
  <c r="DR116" i="2"/>
  <c r="DQ116" i="2"/>
  <c r="DP116" i="2"/>
  <c r="DO116" i="2"/>
  <c r="DN116" i="2"/>
  <c r="DM116" i="2"/>
  <c r="DL116" i="2"/>
  <c r="DK116" i="2"/>
  <c r="DJ116" i="2"/>
  <c r="DI116" i="2"/>
  <c r="DH116" i="2"/>
  <c r="DG116" i="2"/>
  <c r="DF116" i="2"/>
  <c r="CF116" i="2"/>
  <c r="CE116" i="2"/>
  <c r="DD116" i="2" s="1"/>
  <c r="CD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AH116" i="2"/>
  <c r="AG116" i="2" s="1"/>
  <c r="BF116" i="2" s="1"/>
  <c r="G116" i="2"/>
  <c r="I116" i="2" s="1"/>
  <c r="EB115" i="2"/>
  <c r="EA115" i="2"/>
  <c r="DZ115" i="2"/>
  <c r="DY115" i="2"/>
  <c r="DX115" i="2"/>
  <c r="DW115" i="2"/>
  <c r="DV115" i="2"/>
  <c r="DU115" i="2"/>
  <c r="DT115" i="2"/>
  <c r="DS115" i="2"/>
  <c r="DR115" i="2"/>
  <c r="DQ115" i="2"/>
  <c r="DP115" i="2"/>
  <c r="DO115" i="2"/>
  <c r="DN115" i="2"/>
  <c r="DM115" i="2"/>
  <c r="DL115" i="2"/>
  <c r="DK115" i="2"/>
  <c r="DJ115" i="2"/>
  <c r="DI115" i="2"/>
  <c r="DH115" i="2"/>
  <c r="DG115" i="2"/>
  <c r="DF115" i="2"/>
  <c r="CF115" i="2"/>
  <c r="CE115" i="2"/>
  <c r="DD115" i="2" s="1"/>
  <c r="CD115" i="2"/>
  <c r="CC115" i="2"/>
  <c r="CB115" i="2"/>
  <c r="CA115" i="2"/>
  <c r="BZ115" i="2"/>
  <c r="BY115" i="2"/>
  <c r="BX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AH115" i="2"/>
  <c r="AG115" i="2" s="1"/>
  <c r="BF115" i="2" s="1"/>
  <c r="G115" i="2"/>
  <c r="I115" i="2" s="1"/>
  <c r="EB114" i="2"/>
  <c r="EA114" i="2"/>
  <c r="DZ114" i="2"/>
  <c r="DY114" i="2"/>
  <c r="DX114" i="2"/>
  <c r="DW114" i="2"/>
  <c r="DV114" i="2"/>
  <c r="DU114" i="2"/>
  <c r="DT114" i="2"/>
  <c r="DS114" i="2"/>
  <c r="DR114" i="2"/>
  <c r="DQ114" i="2"/>
  <c r="DP114" i="2"/>
  <c r="DO114" i="2"/>
  <c r="DN114" i="2"/>
  <c r="DM114" i="2"/>
  <c r="DL114" i="2"/>
  <c r="DK114" i="2"/>
  <c r="DJ114" i="2"/>
  <c r="DI114" i="2"/>
  <c r="DH114" i="2"/>
  <c r="DG114" i="2"/>
  <c r="DE114" i="2" s="1"/>
  <c r="DF114" i="2"/>
  <c r="CF114" i="2"/>
  <c r="CD114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F114" i="2"/>
  <c r="AH114" i="2"/>
  <c r="AG114" i="2" s="1"/>
  <c r="G114" i="2"/>
  <c r="EB113" i="2"/>
  <c r="EA113" i="2"/>
  <c r="DZ113" i="2"/>
  <c r="DY113" i="2"/>
  <c r="DX113" i="2"/>
  <c r="DW113" i="2"/>
  <c r="DV113" i="2"/>
  <c r="DU113" i="2"/>
  <c r="DT113" i="2"/>
  <c r="DS113" i="2"/>
  <c r="DR113" i="2"/>
  <c r="DQ113" i="2"/>
  <c r="DP113" i="2"/>
  <c r="DO113" i="2"/>
  <c r="DN113" i="2"/>
  <c r="DM113" i="2"/>
  <c r="DL113" i="2"/>
  <c r="DK113" i="2"/>
  <c r="DJ113" i="2"/>
  <c r="DI113" i="2"/>
  <c r="DH113" i="2"/>
  <c r="DG113" i="2"/>
  <c r="DF113" i="2"/>
  <c r="CF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AH113" i="2"/>
  <c r="G113" i="2"/>
  <c r="I113" i="2" s="1"/>
  <c r="EB112" i="2"/>
  <c r="EA112" i="2"/>
  <c r="DZ112" i="2"/>
  <c r="DY112" i="2"/>
  <c r="DX112" i="2"/>
  <c r="DW112" i="2"/>
  <c r="DV112" i="2"/>
  <c r="DU112" i="2"/>
  <c r="DT112" i="2"/>
  <c r="DS112" i="2"/>
  <c r="DR112" i="2"/>
  <c r="DQ112" i="2"/>
  <c r="DP112" i="2"/>
  <c r="DO112" i="2"/>
  <c r="DN112" i="2"/>
  <c r="DM112" i="2"/>
  <c r="DL112" i="2"/>
  <c r="DK112" i="2"/>
  <c r="DJ112" i="2"/>
  <c r="DI112" i="2"/>
  <c r="DH112" i="2"/>
  <c r="DG112" i="2"/>
  <c r="DF112" i="2"/>
  <c r="CF112" i="2"/>
  <c r="CE112" i="2" s="1"/>
  <c r="DD112" i="2" s="1"/>
  <c r="CD112" i="2"/>
  <c r="CC112" i="2"/>
  <c r="CB112" i="2"/>
  <c r="CA112" i="2"/>
  <c r="BZ112" i="2"/>
  <c r="BY112" i="2"/>
  <c r="BX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AH112" i="2"/>
  <c r="AG112" i="2" s="1"/>
  <c r="BF112" i="2" s="1"/>
  <c r="G112" i="2"/>
  <c r="I112" i="2" s="1"/>
  <c r="EB111" i="2"/>
  <c r="EA111" i="2"/>
  <c r="DZ111" i="2"/>
  <c r="DY111" i="2"/>
  <c r="DX111" i="2"/>
  <c r="DW111" i="2"/>
  <c r="DV111" i="2"/>
  <c r="DU111" i="2"/>
  <c r="DT111" i="2"/>
  <c r="DS111" i="2"/>
  <c r="DR111" i="2"/>
  <c r="DQ111" i="2"/>
  <c r="DP111" i="2"/>
  <c r="DO111" i="2"/>
  <c r="DN111" i="2"/>
  <c r="DM111" i="2"/>
  <c r="DL111" i="2"/>
  <c r="DK111" i="2"/>
  <c r="DJ111" i="2"/>
  <c r="DI111" i="2"/>
  <c r="DH111" i="2"/>
  <c r="DG111" i="2"/>
  <c r="DE111" i="2" s="1"/>
  <c r="DF111" i="2"/>
  <c r="CF111" i="2"/>
  <c r="CD111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AH111" i="2"/>
  <c r="G111" i="2"/>
  <c r="I111" i="2" s="1"/>
  <c r="EB110" i="2"/>
  <c r="EA110" i="2"/>
  <c r="DZ110" i="2"/>
  <c r="DY110" i="2"/>
  <c r="DX110" i="2"/>
  <c r="DW110" i="2"/>
  <c r="DV110" i="2"/>
  <c r="DU110" i="2"/>
  <c r="DT110" i="2"/>
  <c r="DS110" i="2"/>
  <c r="DR110" i="2"/>
  <c r="DQ110" i="2"/>
  <c r="DP110" i="2"/>
  <c r="DO110" i="2"/>
  <c r="DN110" i="2"/>
  <c r="DM110" i="2"/>
  <c r="DL110" i="2"/>
  <c r="DK110" i="2"/>
  <c r="DJ110" i="2"/>
  <c r="DI110" i="2"/>
  <c r="DH110" i="2"/>
  <c r="DG110" i="2"/>
  <c r="DF110" i="2"/>
  <c r="CF110" i="2"/>
  <c r="CD110" i="2"/>
  <c r="CC110" i="2"/>
  <c r="CB110" i="2"/>
  <c r="CA110" i="2"/>
  <c r="BZ110" i="2"/>
  <c r="BY110" i="2"/>
  <c r="BX110" i="2"/>
  <c r="BW110" i="2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AH110" i="2"/>
  <c r="AG110" i="2"/>
  <c r="BF110" i="2" s="1"/>
  <c r="G110" i="2"/>
  <c r="I110" i="2" s="1"/>
  <c r="EB109" i="2"/>
  <c r="EA109" i="2"/>
  <c r="DZ109" i="2"/>
  <c r="DY109" i="2"/>
  <c r="DX109" i="2"/>
  <c r="DW109" i="2"/>
  <c r="DV109" i="2"/>
  <c r="DU109" i="2"/>
  <c r="DT109" i="2"/>
  <c r="DS109" i="2"/>
  <c r="DR109" i="2"/>
  <c r="DQ109" i="2"/>
  <c r="DP109" i="2"/>
  <c r="DO109" i="2"/>
  <c r="DN109" i="2"/>
  <c r="DM109" i="2"/>
  <c r="DL109" i="2"/>
  <c r="DK109" i="2"/>
  <c r="DJ109" i="2"/>
  <c r="DI109" i="2"/>
  <c r="DH109" i="2"/>
  <c r="DG109" i="2"/>
  <c r="DF109" i="2"/>
  <c r="CF109" i="2"/>
  <c r="CE109" i="2" s="1"/>
  <c r="DD109" i="2" s="1"/>
  <c r="CD109" i="2"/>
  <c r="CC109" i="2"/>
  <c r="CB109" i="2"/>
  <c r="CA109" i="2"/>
  <c r="BZ109" i="2"/>
  <c r="BY109" i="2"/>
  <c r="BX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 s="1"/>
  <c r="AH109" i="2"/>
  <c r="AG109" i="2" s="1"/>
  <c r="BF109" i="2" s="1"/>
  <c r="G109" i="2"/>
  <c r="I109" i="2" s="1"/>
  <c r="EB108" i="2"/>
  <c r="EA108" i="2"/>
  <c r="DZ108" i="2"/>
  <c r="DY108" i="2"/>
  <c r="DX108" i="2"/>
  <c r="DW108" i="2"/>
  <c r="DV108" i="2"/>
  <c r="DU108" i="2"/>
  <c r="DT108" i="2"/>
  <c r="DS108" i="2"/>
  <c r="DR108" i="2"/>
  <c r="DQ108" i="2"/>
  <c r="DP108" i="2"/>
  <c r="DO108" i="2"/>
  <c r="DN108" i="2"/>
  <c r="DM108" i="2"/>
  <c r="DL108" i="2"/>
  <c r="DK108" i="2"/>
  <c r="DJ108" i="2"/>
  <c r="DI108" i="2"/>
  <c r="DH108" i="2"/>
  <c r="DG108" i="2"/>
  <c r="DF108" i="2"/>
  <c r="CF108" i="2"/>
  <c r="CD108" i="2"/>
  <c r="CC108" i="2"/>
  <c r="CB108" i="2"/>
  <c r="CA108" i="2"/>
  <c r="BZ108" i="2"/>
  <c r="BY108" i="2"/>
  <c r="BX108" i="2"/>
  <c r="BW108" i="2"/>
  <c r="BV108" i="2"/>
  <c r="BU108" i="2"/>
  <c r="BT108" i="2"/>
  <c r="BS108" i="2"/>
  <c r="BR108" i="2"/>
  <c r="BQ108" i="2"/>
  <c r="BP108" i="2"/>
  <c r="BO108" i="2"/>
  <c r="BN108" i="2"/>
  <c r="BM108" i="2"/>
  <c r="BL108" i="2"/>
  <c r="BK108" i="2"/>
  <c r="BJ108" i="2"/>
  <c r="BI108" i="2"/>
  <c r="BH108" i="2"/>
  <c r="AH108" i="2"/>
  <c r="AG108" i="2"/>
  <c r="BF108" i="2" s="1"/>
  <c r="G108" i="2"/>
  <c r="I108" i="2" s="1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DP107" i="2"/>
  <c r="DO107" i="2"/>
  <c r="DN107" i="2"/>
  <c r="DM107" i="2"/>
  <c r="DL107" i="2"/>
  <c r="DK107" i="2"/>
  <c r="DJ107" i="2"/>
  <c r="DI107" i="2"/>
  <c r="DH107" i="2"/>
  <c r="DG107" i="2"/>
  <c r="DF107" i="2"/>
  <c r="CF107" i="2"/>
  <c r="CE107" i="2" s="1"/>
  <c r="DD107" i="2" s="1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 s="1"/>
  <c r="AH107" i="2"/>
  <c r="AG107" i="2" s="1"/>
  <c r="BF107" i="2" s="1"/>
  <c r="G107" i="2"/>
  <c r="I107" i="2" s="1"/>
  <c r="EB106" i="2"/>
  <c r="EA106" i="2"/>
  <c r="DZ106" i="2"/>
  <c r="DY106" i="2"/>
  <c r="DX106" i="2"/>
  <c r="DW106" i="2"/>
  <c r="DV106" i="2"/>
  <c r="DU106" i="2"/>
  <c r="DT106" i="2"/>
  <c r="DS106" i="2"/>
  <c r="DR106" i="2"/>
  <c r="DQ106" i="2"/>
  <c r="DP106" i="2"/>
  <c r="DO106" i="2"/>
  <c r="DN106" i="2"/>
  <c r="DM106" i="2"/>
  <c r="DL106" i="2"/>
  <c r="DK106" i="2"/>
  <c r="DJ106" i="2"/>
  <c r="DI106" i="2"/>
  <c r="DH106" i="2"/>
  <c r="DG106" i="2"/>
  <c r="DF106" i="2"/>
  <c r="CF106" i="2"/>
  <c r="CD106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BP106" i="2"/>
  <c r="BO106" i="2"/>
  <c r="BN106" i="2"/>
  <c r="BM106" i="2"/>
  <c r="BL106" i="2"/>
  <c r="BK106" i="2"/>
  <c r="BJ106" i="2"/>
  <c r="BI106" i="2"/>
  <c r="BH106" i="2"/>
  <c r="AH106" i="2"/>
  <c r="AG106" i="2"/>
  <c r="BF106" i="2" s="1"/>
  <c r="G106" i="2"/>
  <c r="I106" i="2" s="1"/>
  <c r="EB105" i="2"/>
  <c r="EA105" i="2"/>
  <c r="DZ105" i="2"/>
  <c r="DY105" i="2"/>
  <c r="DX105" i="2"/>
  <c r="DW105" i="2"/>
  <c r="DV105" i="2"/>
  <c r="DU105" i="2"/>
  <c r="DT105" i="2"/>
  <c r="DS105" i="2"/>
  <c r="DR105" i="2"/>
  <c r="DQ105" i="2"/>
  <c r="DP105" i="2"/>
  <c r="DO105" i="2"/>
  <c r="DN105" i="2"/>
  <c r="DM105" i="2"/>
  <c r="DL105" i="2"/>
  <c r="DK105" i="2"/>
  <c r="DJ105" i="2"/>
  <c r="DI105" i="2"/>
  <c r="DH105" i="2"/>
  <c r="DG105" i="2"/>
  <c r="DF105" i="2"/>
  <c r="CF105" i="2"/>
  <c r="CE105" i="2" s="1"/>
  <c r="DD105" i="2" s="1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BN105" i="2"/>
  <c r="BM105" i="2"/>
  <c r="BL105" i="2"/>
  <c r="BK105" i="2"/>
  <c r="BJ105" i="2"/>
  <c r="BI105" i="2"/>
  <c r="BH105" i="2"/>
  <c r="BG105" i="2" s="1"/>
  <c r="AH105" i="2"/>
  <c r="AG105" i="2" s="1"/>
  <c r="BF105" i="2" s="1"/>
  <c r="G105" i="2"/>
  <c r="I105" i="2" s="1"/>
  <c r="EB104" i="2"/>
  <c r="EB135" i="2" s="1"/>
  <c r="EA104" i="2"/>
  <c r="DZ104" i="2"/>
  <c r="DY104" i="2"/>
  <c r="DX104" i="2"/>
  <c r="DX135" i="2" s="1"/>
  <c r="DW104" i="2"/>
  <c r="DV104" i="2"/>
  <c r="DU104" i="2"/>
  <c r="DT104" i="2"/>
  <c r="DT135" i="2" s="1"/>
  <c r="DS104" i="2"/>
  <c r="DR104" i="2"/>
  <c r="DQ104" i="2"/>
  <c r="DP104" i="2"/>
  <c r="DP135" i="2" s="1"/>
  <c r="DO104" i="2"/>
  <c r="DN104" i="2"/>
  <c r="DM104" i="2"/>
  <c r="DL104" i="2"/>
  <c r="DL135" i="2" s="1"/>
  <c r="DK104" i="2"/>
  <c r="DJ104" i="2"/>
  <c r="DI104" i="2"/>
  <c r="DH104" i="2"/>
  <c r="DH135" i="2" s="1"/>
  <c r="DG104" i="2"/>
  <c r="DE104" i="2" s="1"/>
  <c r="DF104" i="2"/>
  <c r="CF104" i="2"/>
  <c r="CE104" i="2" s="1"/>
  <c r="DD104" i="2" s="1"/>
  <c r="CD104" i="2"/>
  <c r="CC104" i="2"/>
  <c r="CB104" i="2"/>
  <c r="CA104" i="2"/>
  <c r="CA135" i="2" s="1"/>
  <c r="BZ104" i="2"/>
  <c r="BY104" i="2"/>
  <c r="BX104" i="2"/>
  <c r="BW104" i="2"/>
  <c r="BW135" i="2" s="1"/>
  <c r="BV104" i="2"/>
  <c r="BU104" i="2"/>
  <c r="BT104" i="2"/>
  <c r="BS104" i="2"/>
  <c r="BS135" i="2" s="1"/>
  <c r="BR104" i="2"/>
  <c r="BQ104" i="2"/>
  <c r="BP104" i="2"/>
  <c r="BO104" i="2"/>
  <c r="BO135" i="2" s="1"/>
  <c r="BN104" i="2"/>
  <c r="BM104" i="2"/>
  <c r="BL104" i="2"/>
  <c r="BK104" i="2"/>
  <c r="BK135" i="2" s="1"/>
  <c r="BJ104" i="2"/>
  <c r="BI104" i="2"/>
  <c r="BH104" i="2"/>
  <c r="AH104" i="2"/>
  <c r="AG104" i="2" s="1"/>
  <c r="BF104" i="2" s="1"/>
  <c r="G104" i="2"/>
  <c r="I104" i="2" s="1"/>
  <c r="EB103" i="2"/>
  <c r="EA103" i="2"/>
  <c r="DZ103" i="2"/>
  <c r="DY103" i="2"/>
  <c r="DX103" i="2"/>
  <c r="DW103" i="2"/>
  <c r="DV103" i="2"/>
  <c r="DU103" i="2"/>
  <c r="DT103" i="2"/>
  <c r="DS103" i="2"/>
  <c r="DR103" i="2"/>
  <c r="DQ103" i="2"/>
  <c r="DP103" i="2"/>
  <c r="DO103" i="2"/>
  <c r="DN103" i="2"/>
  <c r="DM103" i="2"/>
  <c r="DL103" i="2"/>
  <c r="DK103" i="2"/>
  <c r="DJ103" i="2"/>
  <c r="DI103" i="2"/>
  <c r="DH103" i="2"/>
  <c r="DG103" i="2"/>
  <c r="DE103" i="2" s="1"/>
  <c r="DF103" i="2"/>
  <c r="CF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AH103" i="2"/>
  <c r="AG103" i="2" s="1"/>
  <c r="BF103" i="2" s="1"/>
  <c r="G103" i="2"/>
  <c r="I103" i="2" s="1"/>
  <c r="EB102" i="2"/>
  <c r="EA102" i="2"/>
  <c r="DZ102" i="2"/>
  <c r="DY102" i="2"/>
  <c r="DX102" i="2"/>
  <c r="DW102" i="2"/>
  <c r="DV102" i="2"/>
  <c r="DU102" i="2"/>
  <c r="DT102" i="2"/>
  <c r="DS102" i="2"/>
  <c r="DR102" i="2"/>
  <c r="DQ102" i="2"/>
  <c r="DP102" i="2"/>
  <c r="DO102" i="2"/>
  <c r="DN102" i="2"/>
  <c r="DM102" i="2"/>
  <c r="DL102" i="2"/>
  <c r="DK102" i="2"/>
  <c r="DJ102" i="2"/>
  <c r="DI102" i="2"/>
  <c r="DH102" i="2"/>
  <c r="DG102" i="2"/>
  <c r="DF102" i="2"/>
  <c r="CF102" i="2"/>
  <c r="CE102" i="2" s="1"/>
  <c r="DD102" i="2" s="1"/>
  <c r="CD102" i="2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AH102" i="2"/>
  <c r="AG102" i="2" s="1"/>
  <c r="BF102" i="2" s="1"/>
  <c r="G102" i="2"/>
  <c r="I102" i="2" s="1"/>
  <c r="EB101" i="2"/>
  <c r="EA101" i="2"/>
  <c r="DZ101" i="2"/>
  <c r="DY101" i="2"/>
  <c r="DX101" i="2"/>
  <c r="DW101" i="2"/>
  <c r="DV101" i="2"/>
  <c r="DU101" i="2"/>
  <c r="DT101" i="2"/>
  <c r="DS101" i="2"/>
  <c r="DR101" i="2"/>
  <c r="DQ101" i="2"/>
  <c r="DP101" i="2"/>
  <c r="DO101" i="2"/>
  <c r="DN101" i="2"/>
  <c r="DM101" i="2"/>
  <c r="DL101" i="2"/>
  <c r="DK101" i="2"/>
  <c r="DJ101" i="2"/>
  <c r="DI101" i="2"/>
  <c r="DH101" i="2"/>
  <c r="DG101" i="2"/>
  <c r="DE101" i="2" s="1"/>
  <c r="DF101" i="2"/>
  <c r="CF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AH101" i="2"/>
  <c r="G101" i="2"/>
  <c r="I101" i="2" s="1"/>
  <c r="EB100" i="2"/>
  <c r="EA100" i="2"/>
  <c r="DZ100" i="2"/>
  <c r="DY100" i="2"/>
  <c r="DX100" i="2"/>
  <c r="DW100" i="2"/>
  <c r="DV100" i="2"/>
  <c r="DU100" i="2"/>
  <c r="DT100" i="2"/>
  <c r="DS100" i="2"/>
  <c r="DR100" i="2"/>
  <c r="DQ100" i="2"/>
  <c r="DP100" i="2"/>
  <c r="DO100" i="2"/>
  <c r="DN100" i="2"/>
  <c r="DM100" i="2"/>
  <c r="DL100" i="2"/>
  <c r="DK100" i="2"/>
  <c r="DJ100" i="2"/>
  <c r="DI100" i="2"/>
  <c r="DH100" i="2"/>
  <c r="DG100" i="2"/>
  <c r="DF100" i="2"/>
  <c r="CF100" i="2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AH100" i="2"/>
  <c r="G100" i="2"/>
  <c r="I100" i="2" s="1"/>
  <c r="EB99" i="2"/>
  <c r="EA99" i="2"/>
  <c r="DZ99" i="2"/>
  <c r="DY99" i="2"/>
  <c r="DX99" i="2"/>
  <c r="DW99" i="2"/>
  <c r="DV99" i="2"/>
  <c r="DU99" i="2"/>
  <c r="DT99" i="2"/>
  <c r="DS99" i="2"/>
  <c r="DR99" i="2"/>
  <c r="DQ99" i="2"/>
  <c r="DP99" i="2"/>
  <c r="DO99" i="2"/>
  <c r="DN99" i="2"/>
  <c r="DM99" i="2"/>
  <c r="DL99" i="2"/>
  <c r="DK99" i="2"/>
  <c r="DJ99" i="2"/>
  <c r="DI99" i="2"/>
  <c r="DH99" i="2"/>
  <c r="DG99" i="2"/>
  <c r="DF99" i="2"/>
  <c r="CF99" i="2"/>
  <c r="CE99" i="2" s="1"/>
  <c r="DD99" i="2" s="1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AH99" i="2"/>
  <c r="AG99" i="2" s="1"/>
  <c r="BF99" i="2" s="1"/>
  <c r="G99" i="2"/>
  <c r="DC98" i="2"/>
  <c r="DB98" i="2"/>
  <c r="DA98" i="2"/>
  <c r="CY98" i="2"/>
  <c r="CX98" i="2"/>
  <c r="CV98" i="2"/>
  <c r="CU98" i="2"/>
  <c r="CT98" i="2"/>
  <c r="CS98" i="2"/>
  <c r="CR98" i="2"/>
  <c r="CQ98" i="2"/>
  <c r="CP98" i="2"/>
  <c r="CO98" i="2"/>
  <c r="CN98" i="2"/>
  <c r="CM98" i="2"/>
  <c r="CL98" i="2"/>
  <c r="CK98" i="2"/>
  <c r="CJ98" i="2"/>
  <c r="CI98" i="2"/>
  <c r="CG98" i="2"/>
  <c r="BD98" i="2"/>
  <c r="BC98" i="2"/>
  <c r="BA98" i="2"/>
  <c r="AZ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I98" i="2"/>
  <c r="AF98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N98" i="2"/>
  <c r="M98" i="2"/>
  <c r="L98" i="2"/>
  <c r="K98" i="2"/>
  <c r="J98" i="2"/>
  <c r="H98" i="2"/>
  <c r="EB97" i="2"/>
  <c r="EA97" i="2"/>
  <c r="DZ97" i="2"/>
  <c r="DY97" i="2"/>
  <c r="DX97" i="2"/>
  <c r="DW97" i="2"/>
  <c r="DU97" i="2"/>
  <c r="DT97" i="2"/>
  <c r="DS97" i="2"/>
  <c r="DR97" i="2"/>
  <c r="DQ97" i="2"/>
  <c r="DP97" i="2"/>
  <c r="DO97" i="2"/>
  <c r="DN97" i="2"/>
  <c r="DM97" i="2"/>
  <c r="DL97" i="2"/>
  <c r="DK97" i="2"/>
  <c r="DJ97" i="2"/>
  <c r="DI97" i="2"/>
  <c r="DH97" i="2"/>
  <c r="DG97" i="2"/>
  <c r="DF97" i="2"/>
  <c r="CW97" i="2"/>
  <c r="DV97" i="2" s="1"/>
  <c r="CD97" i="2"/>
  <c r="CC97" i="2"/>
  <c r="CB97" i="2"/>
  <c r="CA97" i="2"/>
  <c r="BZ97" i="2"/>
  <c r="BY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AY97" i="2"/>
  <c r="BX97" i="2" s="1"/>
  <c r="G97" i="2"/>
  <c r="I97" i="2" s="1"/>
  <c r="EB96" i="2"/>
  <c r="EA96" i="2"/>
  <c r="DZ96" i="2"/>
  <c r="DY96" i="2"/>
  <c r="DX96" i="2"/>
  <c r="DW96" i="2"/>
  <c r="DV96" i="2"/>
  <c r="DU96" i="2"/>
  <c r="DT96" i="2"/>
  <c r="DS96" i="2"/>
  <c r="DR96" i="2"/>
  <c r="DQ96" i="2"/>
  <c r="DP96" i="2"/>
  <c r="DO96" i="2"/>
  <c r="DN96" i="2"/>
  <c r="DM96" i="2"/>
  <c r="DL96" i="2"/>
  <c r="DK96" i="2"/>
  <c r="DJ96" i="2"/>
  <c r="DI96" i="2"/>
  <c r="DH96" i="2"/>
  <c r="DF96" i="2"/>
  <c r="CH96" i="2"/>
  <c r="CH136" i="2" s="1"/>
  <c r="CD96" i="2"/>
  <c r="CC96" i="2"/>
  <c r="CB96" i="2"/>
  <c r="CA96" i="2"/>
  <c r="BZ96" i="2"/>
  <c r="BY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H96" i="2"/>
  <c r="AY96" i="2"/>
  <c r="BX96" i="2" s="1"/>
  <c r="AJ96" i="2"/>
  <c r="AJ136" i="2" s="1"/>
  <c r="G96" i="2"/>
  <c r="I96" i="2" s="1"/>
  <c r="EB95" i="2"/>
  <c r="EA95" i="2"/>
  <c r="DZ95" i="2"/>
  <c r="DY95" i="2"/>
  <c r="DX95" i="2"/>
  <c r="DW95" i="2"/>
  <c r="DV95" i="2"/>
  <c r="DU95" i="2"/>
  <c r="DT95" i="2"/>
  <c r="DS95" i="2"/>
  <c r="DR95" i="2"/>
  <c r="DQ95" i="2"/>
  <c r="DP95" i="2"/>
  <c r="DO95" i="2"/>
  <c r="DN95" i="2"/>
  <c r="DM95" i="2"/>
  <c r="DL95" i="2"/>
  <c r="DK95" i="2"/>
  <c r="DJ95" i="2"/>
  <c r="DI95" i="2"/>
  <c r="DH95" i="2"/>
  <c r="DG95" i="2"/>
  <c r="DF95" i="2"/>
  <c r="CF95" i="2"/>
  <c r="CE95" i="2" s="1"/>
  <c r="DD95" i="2" s="1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 s="1"/>
  <c r="AH95" i="2"/>
  <c r="G95" i="2"/>
  <c r="I95" i="2" s="1"/>
  <c r="EB94" i="2"/>
  <c r="EA94" i="2"/>
  <c r="DZ94" i="2"/>
  <c r="DY94" i="2"/>
  <c r="DX94" i="2"/>
  <c r="DW94" i="2"/>
  <c r="DU94" i="2"/>
  <c r="DT94" i="2"/>
  <c r="DS94" i="2"/>
  <c r="DR94" i="2"/>
  <c r="DQ94" i="2"/>
  <c r="DP94" i="2"/>
  <c r="DO94" i="2"/>
  <c r="DN94" i="2"/>
  <c r="DM94" i="2"/>
  <c r="DL94" i="2"/>
  <c r="DK94" i="2"/>
  <c r="DJ94" i="2"/>
  <c r="DI94" i="2"/>
  <c r="DH94" i="2"/>
  <c r="DG94" i="2"/>
  <c r="DF94" i="2"/>
  <c r="CW94" i="2"/>
  <c r="DV94" i="2" s="1"/>
  <c r="CF94" i="2"/>
  <c r="EF94" i="2" s="1"/>
  <c r="CD94" i="2"/>
  <c r="CC94" i="2"/>
  <c r="CB94" i="2"/>
  <c r="CA94" i="2"/>
  <c r="BZ94" i="2"/>
  <c r="BY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AY94" i="2"/>
  <c r="BX94" i="2" s="1"/>
  <c r="AH94" i="2"/>
  <c r="G94" i="2"/>
  <c r="I94" i="2" s="1"/>
  <c r="EB93" i="2"/>
  <c r="EA93" i="2"/>
  <c r="DZ93" i="2"/>
  <c r="DY93" i="2"/>
  <c r="DX93" i="2"/>
  <c r="DW93" i="2"/>
  <c r="DV93" i="2"/>
  <c r="DU93" i="2"/>
  <c r="DT93" i="2"/>
  <c r="DS93" i="2"/>
  <c r="DR93" i="2"/>
  <c r="DQ93" i="2"/>
  <c r="DP93" i="2"/>
  <c r="DO93" i="2"/>
  <c r="DN93" i="2"/>
  <c r="DM93" i="2"/>
  <c r="DL93" i="2"/>
  <c r="DK93" i="2"/>
  <c r="DJ93" i="2"/>
  <c r="DI93" i="2"/>
  <c r="DH93" i="2"/>
  <c r="DG93" i="2"/>
  <c r="DF93" i="2"/>
  <c r="CF93" i="2"/>
  <c r="CE93" i="2" s="1"/>
  <c r="DD93" i="2" s="1"/>
  <c r="CD93" i="2"/>
  <c r="CC93" i="2"/>
  <c r="CB93" i="2"/>
  <c r="CA93" i="2"/>
  <c r="BZ93" i="2"/>
  <c r="BY93" i="2"/>
  <c r="BX93" i="2"/>
  <c r="BW93" i="2"/>
  <c r="BV93" i="2"/>
  <c r="BU93" i="2"/>
  <c r="BT93" i="2"/>
  <c r="BS93" i="2"/>
  <c r="BR93" i="2"/>
  <c r="BQ93" i="2"/>
  <c r="BP93" i="2"/>
  <c r="BO93" i="2"/>
  <c r="BN93" i="2"/>
  <c r="BM93" i="2"/>
  <c r="BL93" i="2"/>
  <c r="BK93" i="2"/>
  <c r="BJ93" i="2"/>
  <c r="BI93" i="2"/>
  <c r="BH93" i="2"/>
  <c r="AH93" i="2"/>
  <c r="G93" i="2"/>
  <c r="I93" i="2" s="1"/>
  <c r="EB92" i="2"/>
  <c r="EA92" i="2"/>
  <c r="DZ92" i="2"/>
  <c r="DY92" i="2"/>
  <c r="DX92" i="2"/>
  <c r="DW92" i="2"/>
  <c r="DU92" i="2"/>
  <c r="DT92" i="2"/>
  <c r="DS92" i="2"/>
  <c r="DR92" i="2"/>
  <c r="DQ92" i="2"/>
  <c r="DP92" i="2"/>
  <c r="DO92" i="2"/>
  <c r="DN92" i="2"/>
  <c r="DM92" i="2"/>
  <c r="DL92" i="2"/>
  <c r="DK92" i="2"/>
  <c r="DJ92" i="2"/>
  <c r="DI92" i="2"/>
  <c r="DH92" i="2"/>
  <c r="DG92" i="2"/>
  <c r="DF92" i="2"/>
  <c r="CW92" i="2"/>
  <c r="CF92" i="2" s="1"/>
  <c r="EF92" i="2" s="1"/>
  <c r="CD92" i="2"/>
  <c r="CC92" i="2"/>
  <c r="CB92" i="2"/>
  <c r="CA92" i="2"/>
  <c r="BZ92" i="2"/>
  <c r="BY92" i="2"/>
  <c r="BW92" i="2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AY92" i="2"/>
  <c r="BX92" i="2" s="1"/>
  <c r="G92" i="2"/>
  <c r="I92" i="2" s="1"/>
  <c r="EB91" i="2"/>
  <c r="EA91" i="2"/>
  <c r="DZ91" i="2"/>
  <c r="DY91" i="2"/>
  <c r="DX91" i="2"/>
  <c r="DW91" i="2"/>
  <c r="DU91" i="2"/>
  <c r="DT91" i="2"/>
  <c r="DS91" i="2"/>
  <c r="DR91" i="2"/>
  <c r="DQ91" i="2"/>
  <c r="DP91" i="2"/>
  <c r="DO91" i="2"/>
  <c r="DN91" i="2"/>
  <c r="DM91" i="2"/>
  <c r="DL91" i="2"/>
  <c r="DK91" i="2"/>
  <c r="DJ91" i="2"/>
  <c r="DI91" i="2"/>
  <c r="DH91" i="2"/>
  <c r="DG91" i="2"/>
  <c r="DF91" i="2"/>
  <c r="CW91" i="2"/>
  <c r="CF91" i="2" s="1"/>
  <c r="EF91" i="2" s="1"/>
  <c r="CD91" i="2"/>
  <c r="CC91" i="2"/>
  <c r="CB91" i="2"/>
  <c r="CA91" i="2"/>
  <c r="BZ91" i="2"/>
  <c r="BY91" i="2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E91" i="2"/>
  <c r="BE136" i="2" s="1"/>
  <c r="AY91" i="2"/>
  <c r="G91" i="2"/>
  <c r="I91" i="2" s="1"/>
  <c r="EB90" i="2"/>
  <c r="EA90" i="2"/>
  <c r="DZ90" i="2"/>
  <c r="DX90" i="2"/>
  <c r="DW90" i="2"/>
  <c r="DV90" i="2"/>
  <c r="DU90" i="2"/>
  <c r="DT90" i="2"/>
  <c r="DS90" i="2"/>
  <c r="DR90" i="2"/>
  <c r="DQ90" i="2"/>
  <c r="DP90" i="2"/>
  <c r="DO90" i="2"/>
  <c r="DN90" i="2"/>
  <c r="DM90" i="2"/>
  <c r="DL90" i="2"/>
  <c r="DK90" i="2"/>
  <c r="DJ90" i="2"/>
  <c r="DI90" i="2"/>
  <c r="DH90" i="2"/>
  <c r="DG90" i="2"/>
  <c r="DF90" i="2"/>
  <c r="CZ90" i="2"/>
  <c r="CF90" i="2" s="1"/>
  <c r="EF90" i="2" s="1"/>
  <c r="CD90" i="2"/>
  <c r="CC90" i="2"/>
  <c r="CB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B90" i="2"/>
  <c r="G90" i="2"/>
  <c r="I90" i="2" s="1"/>
  <c r="EB89" i="2"/>
  <c r="EA89" i="2"/>
  <c r="DZ89" i="2"/>
  <c r="DY89" i="2"/>
  <c r="DX89" i="2"/>
  <c r="DW89" i="2"/>
  <c r="DV89" i="2"/>
  <c r="DU89" i="2"/>
  <c r="DT89" i="2"/>
  <c r="DS89" i="2"/>
  <c r="DR89" i="2"/>
  <c r="DQ89" i="2"/>
  <c r="DP89" i="2"/>
  <c r="DO89" i="2"/>
  <c r="DN89" i="2"/>
  <c r="DM89" i="2"/>
  <c r="DL89" i="2"/>
  <c r="DK89" i="2"/>
  <c r="DJ89" i="2"/>
  <c r="DI89" i="2"/>
  <c r="DH89" i="2"/>
  <c r="DG89" i="2"/>
  <c r="DF89" i="2"/>
  <c r="CF89" i="2"/>
  <c r="CE89" i="2" s="1"/>
  <c r="DD89" i="2" s="1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AH89" i="2"/>
  <c r="AG89" i="2"/>
  <c r="BF89" i="2" s="1"/>
  <c r="G89" i="2"/>
  <c r="I89" i="2" s="1"/>
  <c r="EB88" i="2"/>
  <c r="EA88" i="2"/>
  <c r="DZ88" i="2"/>
  <c r="DY88" i="2"/>
  <c r="DX88" i="2"/>
  <c r="DW88" i="2"/>
  <c r="DV88" i="2"/>
  <c r="DU88" i="2"/>
  <c r="DT88" i="2"/>
  <c r="DS88" i="2"/>
  <c r="DR88" i="2"/>
  <c r="DQ88" i="2"/>
  <c r="DP88" i="2"/>
  <c r="DO88" i="2"/>
  <c r="DN88" i="2"/>
  <c r="DM88" i="2"/>
  <c r="DL88" i="2"/>
  <c r="DK88" i="2"/>
  <c r="DJ88" i="2"/>
  <c r="DI88" i="2"/>
  <c r="DH88" i="2"/>
  <c r="DG88" i="2"/>
  <c r="DF88" i="2"/>
  <c r="CF88" i="2"/>
  <c r="CD88" i="2"/>
  <c r="CC88" i="2"/>
  <c r="CB88" i="2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 s="1"/>
  <c r="AH88" i="2"/>
  <c r="AG88" i="2"/>
  <c r="BF88" i="2" s="1"/>
  <c r="G88" i="2"/>
  <c r="I88" i="2" s="1"/>
  <c r="EB87" i="2"/>
  <c r="EA87" i="2"/>
  <c r="DZ87" i="2"/>
  <c r="DX87" i="2"/>
  <c r="DW87" i="2"/>
  <c r="DV87" i="2"/>
  <c r="DU87" i="2"/>
  <c r="DT87" i="2"/>
  <c r="DS87" i="2"/>
  <c r="DR87" i="2"/>
  <c r="DQ87" i="2"/>
  <c r="DP87" i="2"/>
  <c r="DO87" i="2"/>
  <c r="DN87" i="2"/>
  <c r="DM87" i="2"/>
  <c r="DL87" i="2"/>
  <c r="DK87" i="2"/>
  <c r="DJ87" i="2"/>
  <c r="DI87" i="2"/>
  <c r="DH87" i="2"/>
  <c r="DG87" i="2"/>
  <c r="DF87" i="2"/>
  <c r="CZ87" i="2"/>
  <c r="CF87" i="2" s="1"/>
  <c r="EF87" i="2" s="1"/>
  <c r="CD87" i="2"/>
  <c r="CC87" i="2"/>
  <c r="CB87" i="2"/>
  <c r="BZ87" i="2"/>
  <c r="BY87" i="2"/>
  <c r="BX87" i="2"/>
  <c r="BW87" i="2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B87" i="2"/>
  <c r="AH87" i="2" s="1"/>
  <c r="G87" i="2"/>
  <c r="I87" i="2" s="1"/>
  <c r="EB86" i="2"/>
  <c r="EA86" i="2"/>
  <c r="DZ86" i="2"/>
  <c r="DY86" i="2"/>
  <c r="DX86" i="2"/>
  <c r="DW86" i="2"/>
  <c r="DV86" i="2"/>
  <c r="DU86" i="2"/>
  <c r="DT86" i="2"/>
  <c r="DS86" i="2"/>
  <c r="DR86" i="2"/>
  <c r="DQ86" i="2"/>
  <c r="DP86" i="2"/>
  <c r="DO86" i="2"/>
  <c r="DN86" i="2"/>
  <c r="DM86" i="2"/>
  <c r="DL86" i="2"/>
  <c r="DK86" i="2"/>
  <c r="DJ86" i="2"/>
  <c r="DI86" i="2"/>
  <c r="DH86" i="2"/>
  <c r="DG86" i="2"/>
  <c r="DE86" i="2" s="1"/>
  <c r="DF86" i="2"/>
  <c r="CF86" i="2"/>
  <c r="CD86" i="2"/>
  <c r="CC86" i="2"/>
  <c r="CB86" i="2"/>
  <c r="CA86" i="2"/>
  <c r="BZ86" i="2"/>
  <c r="BY86" i="2"/>
  <c r="BX86" i="2"/>
  <c r="BW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G86" i="2" s="1"/>
  <c r="BI86" i="2"/>
  <c r="BH86" i="2"/>
  <c r="AH86" i="2"/>
  <c r="G86" i="2"/>
  <c r="AG86" i="2" s="1"/>
  <c r="BF86" i="2" s="1"/>
  <c r="EB85" i="2"/>
  <c r="EA85" i="2"/>
  <c r="DZ85" i="2"/>
  <c r="DX85" i="2"/>
  <c r="DW85" i="2"/>
  <c r="DV85" i="2"/>
  <c r="DU85" i="2"/>
  <c r="DT85" i="2"/>
  <c r="DS85" i="2"/>
  <c r="DR85" i="2"/>
  <c r="DQ85" i="2"/>
  <c r="DP85" i="2"/>
  <c r="DO85" i="2"/>
  <c r="DN85" i="2"/>
  <c r="DM85" i="2"/>
  <c r="DL85" i="2"/>
  <c r="DK85" i="2"/>
  <c r="DJ85" i="2"/>
  <c r="DI85" i="2"/>
  <c r="DH85" i="2"/>
  <c r="DG85" i="2"/>
  <c r="DF85" i="2"/>
  <c r="CZ85" i="2"/>
  <c r="CF85" i="2" s="1"/>
  <c r="EF85" i="2" s="1"/>
  <c r="CD85" i="2"/>
  <c r="CC85" i="2"/>
  <c r="CB85" i="2"/>
  <c r="BZ85" i="2"/>
  <c r="BY85" i="2"/>
  <c r="BX85" i="2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B85" i="2"/>
  <c r="G85" i="2"/>
  <c r="I85" i="2" s="1"/>
  <c r="EB84" i="2"/>
  <c r="EA84" i="2"/>
  <c r="DZ84" i="2"/>
  <c r="DX84" i="2"/>
  <c r="DW84" i="2"/>
  <c r="DV84" i="2"/>
  <c r="DU84" i="2"/>
  <c r="DT84" i="2"/>
  <c r="DS84" i="2"/>
  <c r="DR84" i="2"/>
  <c r="DQ84" i="2"/>
  <c r="DP84" i="2"/>
  <c r="DO84" i="2"/>
  <c r="DN84" i="2"/>
  <c r="DM84" i="2"/>
  <c r="DL84" i="2"/>
  <c r="DK84" i="2"/>
  <c r="DJ84" i="2"/>
  <c r="DI84" i="2"/>
  <c r="DH84" i="2"/>
  <c r="DG84" i="2"/>
  <c r="DF84" i="2"/>
  <c r="CZ84" i="2"/>
  <c r="CF84" i="2" s="1"/>
  <c r="EF84" i="2" s="1"/>
  <c r="CD84" i="2"/>
  <c r="CC84" i="2"/>
  <c r="CB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B84" i="2"/>
  <c r="AH84" i="2" s="1"/>
  <c r="AG84" i="2" s="1"/>
  <c r="BF84" i="2" s="1"/>
  <c r="G84" i="2"/>
  <c r="I84" i="2" s="1"/>
  <c r="EB83" i="2"/>
  <c r="EA83" i="2"/>
  <c r="DZ83" i="2"/>
  <c r="DY83" i="2"/>
  <c r="DX83" i="2"/>
  <c r="DW83" i="2"/>
  <c r="DV83" i="2"/>
  <c r="DU83" i="2"/>
  <c r="DT83" i="2"/>
  <c r="DS83" i="2"/>
  <c r="DR83" i="2"/>
  <c r="DQ83" i="2"/>
  <c r="DP83" i="2"/>
  <c r="DO83" i="2"/>
  <c r="DN83" i="2"/>
  <c r="DM83" i="2"/>
  <c r="DL83" i="2"/>
  <c r="DK83" i="2"/>
  <c r="DJ83" i="2"/>
  <c r="DI83" i="2"/>
  <c r="DH83" i="2"/>
  <c r="DG83" i="2"/>
  <c r="DF83" i="2"/>
  <c r="DE83" i="2" s="1"/>
  <c r="CF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G83" i="2" s="1"/>
  <c r="BI83" i="2"/>
  <c r="BH83" i="2"/>
  <c r="AH83" i="2"/>
  <c r="G83" i="2"/>
  <c r="AG83" i="2" s="1"/>
  <c r="BF83" i="2" s="1"/>
  <c r="EB82" i="2"/>
  <c r="EA82" i="2"/>
  <c r="DZ82" i="2"/>
  <c r="DY82" i="2"/>
  <c r="DX82" i="2"/>
  <c r="DW82" i="2"/>
  <c r="DV82" i="2"/>
  <c r="DU82" i="2"/>
  <c r="DT82" i="2"/>
  <c r="DS82" i="2"/>
  <c r="DR82" i="2"/>
  <c r="DQ82" i="2"/>
  <c r="DP82" i="2"/>
  <c r="DO82" i="2"/>
  <c r="DN82" i="2"/>
  <c r="DM82" i="2"/>
  <c r="DL82" i="2"/>
  <c r="DK82" i="2"/>
  <c r="DJ82" i="2"/>
  <c r="DI82" i="2"/>
  <c r="DH82" i="2"/>
  <c r="DG82" i="2"/>
  <c r="DF82" i="2"/>
  <c r="DE82" i="2"/>
  <c r="CF82" i="2"/>
  <c r="CD82" i="2"/>
  <c r="CC82" i="2"/>
  <c r="CB82" i="2"/>
  <c r="CA82" i="2"/>
  <c r="BZ82" i="2"/>
  <c r="BY82" i="2"/>
  <c r="BX82" i="2"/>
  <c r="BW82" i="2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AH82" i="2"/>
  <c r="G82" i="2"/>
  <c r="EB81" i="2"/>
  <c r="EA81" i="2"/>
  <c r="DZ81" i="2"/>
  <c r="DX81" i="2"/>
  <c r="DW81" i="2"/>
  <c r="DV81" i="2"/>
  <c r="DU81" i="2"/>
  <c r="DT81" i="2"/>
  <c r="DS81" i="2"/>
  <c r="DR81" i="2"/>
  <c r="DQ81" i="2"/>
  <c r="DP81" i="2"/>
  <c r="DO81" i="2"/>
  <c r="DN81" i="2"/>
  <c r="DM81" i="2"/>
  <c r="DL81" i="2"/>
  <c r="DK81" i="2"/>
  <c r="DJ81" i="2"/>
  <c r="DI81" i="2"/>
  <c r="DH81" i="2"/>
  <c r="DG81" i="2"/>
  <c r="DF81" i="2"/>
  <c r="CZ81" i="2"/>
  <c r="CF81" i="2" s="1"/>
  <c r="EF81" i="2" s="1"/>
  <c r="CD81" i="2"/>
  <c r="CC81" i="2"/>
  <c r="CB81" i="2"/>
  <c r="BZ81" i="2"/>
  <c r="BY81" i="2"/>
  <c r="BX81" i="2"/>
  <c r="BW81" i="2"/>
  <c r="BV81" i="2"/>
  <c r="BU81" i="2"/>
  <c r="BT81" i="2"/>
  <c r="BS81" i="2"/>
  <c r="BR81" i="2"/>
  <c r="BQ81" i="2"/>
  <c r="BP81" i="2"/>
  <c r="BO81" i="2"/>
  <c r="BN81" i="2"/>
  <c r="BM81" i="2"/>
  <c r="BL81" i="2"/>
  <c r="BK81" i="2"/>
  <c r="BJ81" i="2"/>
  <c r="BI81" i="2"/>
  <c r="BH81" i="2"/>
  <c r="BB81" i="2"/>
  <c r="AH81" i="2" s="1"/>
  <c r="AG81" i="2" s="1"/>
  <c r="BF81" i="2" s="1"/>
  <c r="G81" i="2"/>
  <c r="I81" i="2" s="1"/>
  <c r="EB80" i="2"/>
  <c r="EA80" i="2"/>
  <c r="DZ80" i="2"/>
  <c r="DY80" i="2"/>
  <c r="DX80" i="2"/>
  <c r="DW80" i="2"/>
  <c r="DV80" i="2"/>
  <c r="DU80" i="2"/>
  <c r="DT80" i="2"/>
  <c r="DS80" i="2"/>
  <c r="DR80" i="2"/>
  <c r="DQ80" i="2"/>
  <c r="DP80" i="2"/>
  <c r="DO80" i="2"/>
  <c r="DN80" i="2"/>
  <c r="DM80" i="2"/>
  <c r="DL80" i="2"/>
  <c r="DK80" i="2"/>
  <c r="DJ80" i="2"/>
  <c r="DI80" i="2"/>
  <c r="DH80" i="2"/>
  <c r="DG80" i="2"/>
  <c r="DF80" i="2"/>
  <c r="CF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AH80" i="2"/>
  <c r="AG80" i="2"/>
  <c r="BF80" i="2" s="1"/>
  <c r="G80" i="2"/>
  <c r="I80" i="2" s="1"/>
  <c r="EB79" i="2"/>
  <c r="EA79" i="2"/>
  <c r="DZ79" i="2"/>
  <c r="DX79" i="2"/>
  <c r="DW79" i="2"/>
  <c r="DV79" i="2"/>
  <c r="DU79" i="2"/>
  <c r="DT79" i="2"/>
  <c r="DS79" i="2"/>
  <c r="DR79" i="2"/>
  <c r="DQ79" i="2"/>
  <c r="DP79" i="2"/>
  <c r="DO79" i="2"/>
  <c r="DN79" i="2"/>
  <c r="DM79" i="2"/>
  <c r="DL79" i="2"/>
  <c r="DK79" i="2"/>
  <c r="DJ79" i="2"/>
  <c r="DI79" i="2"/>
  <c r="DI136" i="2" s="1"/>
  <c r="DH79" i="2"/>
  <c r="DG79" i="2"/>
  <c r="DF79" i="2"/>
  <c r="CZ79" i="2"/>
  <c r="CD79" i="2"/>
  <c r="CC79" i="2"/>
  <c r="CB79" i="2"/>
  <c r="BZ79" i="2"/>
  <c r="BZ136" i="2" s="1"/>
  <c r="BY79" i="2"/>
  <c r="BX79" i="2"/>
  <c r="BW79" i="2"/>
  <c r="BV79" i="2"/>
  <c r="BV136" i="2" s="1"/>
  <c r="BU79" i="2"/>
  <c r="BT79" i="2"/>
  <c r="BS79" i="2"/>
  <c r="BR79" i="2"/>
  <c r="BR136" i="2" s="1"/>
  <c r="BQ79" i="2"/>
  <c r="BP79" i="2"/>
  <c r="BO79" i="2"/>
  <c r="BN79" i="2"/>
  <c r="BN136" i="2" s="1"/>
  <c r="BM79" i="2"/>
  <c r="BL79" i="2"/>
  <c r="BK79" i="2"/>
  <c r="BJ79" i="2"/>
  <c r="BJ136" i="2" s="1"/>
  <c r="BI79" i="2"/>
  <c r="BH79" i="2"/>
  <c r="BB79" i="2"/>
  <c r="G79" i="2"/>
  <c r="DB78" i="2"/>
  <c r="DA78" i="2"/>
  <c r="CZ78" i="2"/>
  <c r="CY78" i="2"/>
  <c r="CX78" i="2"/>
  <c r="CW78" i="2"/>
  <c r="CU78" i="2"/>
  <c r="CT78" i="2"/>
  <c r="CS78" i="2"/>
  <c r="CR78" i="2"/>
  <c r="CQ78" i="2"/>
  <c r="CP78" i="2"/>
  <c r="CO78" i="2"/>
  <c r="CN78" i="2"/>
  <c r="CM78" i="2"/>
  <c r="CK78" i="2"/>
  <c r="CJ78" i="2"/>
  <c r="CI78" i="2"/>
  <c r="CG78" i="2"/>
  <c r="BD78" i="2"/>
  <c r="BC78" i="2"/>
  <c r="BB78" i="2"/>
  <c r="BA78" i="2"/>
  <c r="AZ78" i="2"/>
  <c r="AY78" i="2"/>
  <c r="AW78" i="2"/>
  <c r="AV78" i="2"/>
  <c r="AU78" i="2"/>
  <c r="AT78" i="2"/>
  <c r="AS78" i="2"/>
  <c r="AR78" i="2"/>
  <c r="AQ78" i="2"/>
  <c r="AP78" i="2"/>
  <c r="AO78" i="2"/>
  <c r="AM78" i="2"/>
  <c r="AK78" i="2"/>
  <c r="AI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I77" i="2"/>
  <c r="DH77" i="2"/>
  <c r="DG77" i="2"/>
  <c r="DF77" i="2"/>
  <c r="CF77" i="2"/>
  <c r="DD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 s="1"/>
  <c r="AH77" i="2"/>
  <c r="G77" i="2"/>
  <c r="I77" i="2" s="1"/>
  <c r="EB76" i="2"/>
  <c r="EA76" i="2"/>
  <c r="DZ76" i="2"/>
  <c r="DY76" i="2"/>
  <c r="DX76" i="2"/>
  <c r="DW76" i="2"/>
  <c r="DV76" i="2"/>
  <c r="DU76" i="2"/>
  <c r="DT76" i="2"/>
  <c r="DS76" i="2"/>
  <c r="DR76" i="2"/>
  <c r="DQ76" i="2"/>
  <c r="DP76" i="2"/>
  <c r="DO76" i="2"/>
  <c r="DN76" i="2"/>
  <c r="DM76" i="2"/>
  <c r="DL76" i="2"/>
  <c r="DK76" i="2"/>
  <c r="DJ76" i="2"/>
  <c r="DI76" i="2"/>
  <c r="DH76" i="2"/>
  <c r="DF76" i="2"/>
  <c r="CH76" i="2"/>
  <c r="DG76" i="2" s="1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H76" i="2"/>
  <c r="AJ76" i="2"/>
  <c r="BI76" i="2" s="1"/>
  <c r="G76" i="2"/>
  <c r="I76" i="2" s="1"/>
  <c r="EB75" i="2"/>
  <c r="EA75" i="2"/>
  <c r="DZ75" i="2"/>
  <c r="DY75" i="2"/>
  <c r="DX75" i="2"/>
  <c r="DW75" i="2"/>
  <c r="DV75" i="2"/>
  <c r="DU75" i="2"/>
  <c r="DT75" i="2"/>
  <c r="DS75" i="2"/>
  <c r="DR75" i="2"/>
  <c r="DQ75" i="2"/>
  <c r="DP75" i="2"/>
  <c r="DO75" i="2"/>
  <c r="DN75" i="2"/>
  <c r="DM75" i="2"/>
  <c r="DL75" i="2"/>
  <c r="DK75" i="2"/>
  <c r="DJ75" i="2"/>
  <c r="DI75" i="2"/>
  <c r="DH75" i="2"/>
  <c r="DE75" i="2" s="1"/>
  <c r="DG75" i="2"/>
  <c r="DF75" i="2"/>
  <c r="CF75" i="2"/>
  <c r="DD75" i="2" s="1"/>
  <c r="CD75" i="2"/>
  <c r="CC75" i="2"/>
  <c r="CB75" i="2"/>
  <c r="CA75" i="2"/>
  <c r="BZ75" i="2"/>
  <c r="BY75" i="2"/>
  <c r="BX75" i="2"/>
  <c r="BW75" i="2"/>
  <c r="BV75" i="2"/>
  <c r="BU75" i="2"/>
  <c r="BT75" i="2"/>
  <c r="BS75" i="2"/>
  <c r="BR75" i="2"/>
  <c r="BQ75" i="2"/>
  <c r="BP75" i="2"/>
  <c r="BO75" i="2"/>
  <c r="BN75" i="2"/>
  <c r="BM75" i="2"/>
  <c r="BL75" i="2"/>
  <c r="BK75" i="2"/>
  <c r="BJ75" i="2"/>
  <c r="BI75" i="2"/>
  <c r="BH75" i="2"/>
  <c r="AH75" i="2"/>
  <c r="G75" i="2"/>
  <c r="I75" i="2" s="1"/>
  <c r="EB74" i="2"/>
  <c r="EA74" i="2"/>
  <c r="DZ74" i="2"/>
  <c r="DY74" i="2"/>
  <c r="DX74" i="2"/>
  <c r="DW74" i="2"/>
  <c r="DV74" i="2"/>
  <c r="DU74" i="2"/>
  <c r="DT74" i="2"/>
  <c r="DS74" i="2"/>
  <c r="DR74" i="2"/>
  <c r="DQ74" i="2"/>
  <c r="DP74" i="2"/>
  <c r="DO74" i="2"/>
  <c r="DN74" i="2"/>
  <c r="DM74" i="2"/>
  <c r="DL74" i="2"/>
  <c r="DK74" i="2"/>
  <c r="DJ74" i="2"/>
  <c r="DI74" i="2"/>
  <c r="DH74" i="2"/>
  <c r="DG74" i="2"/>
  <c r="DF74" i="2"/>
  <c r="CF74" i="2"/>
  <c r="CE74" i="2" s="1"/>
  <c r="DD74" i="2" s="1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AH74" i="2"/>
  <c r="AG74" i="2" s="1"/>
  <c r="BF74" i="2" s="1"/>
  <c r="G74" i="2"/>
  <c r="I74" i="2" s="1"/>
  <c r="EB73" i="2"/>
  <c r="EA73" i="2"/>
  <c r="DZ73" i="2"/>
  <c r="DY73" i="2"/>
  <c r="DX73" i="2"/>
  <c r="DW73" i="2"/>
  <c r="DV73" i="2"/>
  <c r="DU73" i="2"/>
  <c r="DT73" i="2"/>
  <c r="DS73" i="2"/>
  <c r="DR73" i="2"/>
  <c r="DQ73" i="2"/>
  <c r="DP73" i="2"/>
  <c r="DO73" i="2"/>
  <c r="DN73" i="2"/>
  <c r="DM73" i="2"/>
  <c r="DL73" i="2"/>
  <c r="DK73" i="2"/>
  <c r="DJ73" i="2"/>
  <c r="DI73" i="2"/>
  <c r="DH73" i="2"/>
  <c r="DG73" i="2"/>
  <c r="DF73" i="2"/>
  <c r="CF73" i="2"/>
  <c r="DD73" i="2" s="1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AH73" i="2"/>
  <c r="G73" i="2"/>
  <c r="I73" i="2" s="1"/>
  <c r="EA72" i="2"/>
  <c r="DZ72" i="2"/>
  <c r="DY72" i="2"/>
  <c r="DX72" i="2"/>
  <c r="DW72" i="2"/>
  <c r="DV72" i="2"/>
  <c r="DU72" i="2"/>
  <c r="DT72" i="2"/>
  <c r="DS72" i="2"/>
  <c r="DR72" i="2"/>
  <c r="DQ72" i="2"/>
  <c r="DP72" i="2"/>
  <c r="DO72" i="2"/>
  <c r="DN72" i="2"/>
  <c r="DM72" i="2"/>
  <c r="DL72" i="2"/>
  <c r="DK72" i="2"/>
  <c r="DJ72" i="2"/>
  <c r="DI72" i="2"/>
  <c r="DH72" i="2"/>
  <c r="DF72" i="2"/>
  <c r="CH72" i="2"/>
  <c r="DC72" i="2" s="1"/>
  <c r="EB72" i="2" s="1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H72" i="2"/>
  <c r="BE72" i="2"/>
  <c r="CD72" i="2" s="1"/>
  <c r="AJ72" i="2"/>
  <c r="BI72" i="2" s="1"/>
  <c r="G72" i="2"/>
  <c r="I72" i="2" s="1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I71" i="2"/>
  <c r="DH71" i="2"/>
  <c r="DF71" i="2"/>
  <c r="CH71" i="2"/>
  <c r="DG71" i="2" s="1"/>
  <c r="DE71" i="2" s="1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H71" i="2"/>
  <c r="AJ71" i="2"/>
  <c r="BI71" i="2" s="1"/>
  <c r="I71" i="2"/>
  <c r="G71" i="2"/>
  <c r="EB70" i="2"/>
  <c r="EA70" i="2"/>
  <c r="DZ70" i="2"/>
  <c r="DY70" i="2"/>
  <c r="DX70" i="2"/>
  <c r="DW70" i="2"/>
  <c r="DV70" i="2"/>
  <c r="DU70" i="2"/>
  <c r="DT70" i="2"/>
  <c r="DS70" i="2"/>
  <c r="DR70" i="2"/>
  <c r="DQ70" i="2"/>
  <c r="DP70" i="2"/>
  <c r="DO70" i="2"/>
  <c r="DN70" i="2"/>
  <c r="DM70" i="2"/>
  <c r="DL70" i="2"/>
  <c r="DK70" i="2"/>
  <c r="DJ70" i="2"/>
  <c r="DI70" i="2"/>
  <c r="DH70" i="2"/>
  <c r="DF70" i="2"/>
  <c r="CH70" i="2"/>
  <c r="DG70" i="2" s="1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H70" i="2"/>
  <c r="AJ70" i="2"/>
  <c r="BI70" i="2" s="1"/>
  <c r="G70" i="2"/>
  <c r="I70" i="2" s="1"/>
  <c r="EB69" i="2"/>
  <c r="EA69" i="2"/>
  <c r="DZ69" i="2"/>
  <c r="DY69" i="2"/>
  <c r="DX69" i="2"/>
  <c r="DW69" i="2"/>
  <c r="DV69" i="2"/>
  <c r="DU69" i="2"/>
  <c r="DT69" i="2"/>
  <c r="DS69" i="2"/>
  <c r="DR69" i="2"/>
  <c r="DQ69" i="2"/>
  <c r="DP69" i="2"/>
  <c r="DO69" i="2"/>
  <c r="DN69" i="2"/>
  <c r="DM69" i="2"/>
  <c r="DL69" i="2"/>
  <c r="DK69" i="2"/>
  <c r="DJ69" i="2"/>
  <c r="DI69" i="2"/>
  <c r="DH69" i="2"/>
  <c r="DF69" i="2"/>
  <c r="CH69" i="2"/>
  <c r="DG69" i="2" s="1"/>
  <c r="DE69" i="2" s="1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H69" i="2"/>
  <c r="AJ69" i="2"/>
  <c r="BI69" i="2" s="1"/>
  <c r="I69" i="2"/>
  <c r="G69" i="2"/>
  <c r="EA68" i="2"/>
  <c r="DZ68" i="2"/>
  <c r="DY68" i="2"/>
  <c r="DX68" i="2"/>
  <c r="DW68" i="2"/>
  <c r="DV68" i="2"/>
  <c r="DU68" i="2"/>
  <c r="DT68" i="2"/>
  <c r="DS68" i="2"/>
  <c r="DR68" i="2"/>
  <c r="DQ68" i="2"/>
  <c r="DP68" i="2"/>
  <c r="DO68" i="2"/>
  <c r="DN68" i="2"/>
  <c r="DM68" i="2"/>
  <c r="DL68" i="2"/>
  <c r="DK68" i="2"/>
  <c r="DJ68" i="2"/>
  <c r="DI68" i="2"/>
  <c r="DH68" i="2"/>
  <c r="DF68" i="2"/>
  <c r="DC68" i="2"/>
  <c r="EB68" i="2" s="1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H68" i="2"/>
  <c r="BE68" i="2"/>
  <c r="CD68" i="2" s="1"/>
  <c r="AJ68" i="2"/>
  <c r="BI68" i="2" s="1"/>
  <c r="G68" i="2"/>
  <c r="I68" i="2" s="1"/>
  <c r="EB67" i="2"/>
  <c r="EA67" i="2"/>
  <c r="DZ67" i="2"/>
  <c r="DY67" i="2"/>
  <c r="DX67" i="2"/>
  <c r="DW67" i="2"/>
  <c r="DV67" i="2"/>
  <c r="DT67" i="2"/>
  <c r="DS67" i="2"/>
  <c r="DR67" i="2"/>
  <c r="DQ67" i="2"/>
  <c r="DP67" i="2"/>
  <c r="DO67" i="2"/>
  <c r="DN67" i="2"/>
  <c r="DM67" i="2"/>
  <c r="DL67" i="2"/>
  <c r="DK67" i="2"/>
  <c r="DJ67" i="2"/>
  <c r="DI67" i="2"/>
  <c r="DH67" i="2"/>
  <c r="DG67" i="2"/>
  <c r="DF67" i="2"/>
  <c r="CV67" i="2"/>
  <c r="CF67" i="2" s="1"/>
  <c r="EF67" i="2" s="1"/>
  <c r="CD67" i="2"/>
  <c r="CC67" i="2"/>
  <c r="CB67" i="2"/>
  <c r="CA67" i="2"/>
  <c r="BZ67" i="2"/>
  <c r="BY67" i="2"/>
  <c r="BX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AX67" i="2"/>
  <c r="AH67" i="2" s="1"/>
  <c r="G67" i="2"/>
  <c r="I67" i="2" s="1"/>
  <c r="EA66" i="2"/>
  <c r="DZ66" i="2"/>
  <c r="DY66" i="2"/>
  <c r="DX66" i="2"/>
  <c r="DW66" i="2"/>
  <c r="DV66" i="2"/>
  <c r="DU66" i="2"/>
  <c r="DT66" i="2"/>
  <c r="DS66" i="2"/>
  <c r="DR66" i="2"/>
  <c r="DQ66" i="2"/>
  <c r="DP66" i="2"/>
  <c r="DO66" i="2"/>
  <c r="DN66" i="2"/>
  <c r="DM66" i="2"/>
  <c r="DL66" i="2"/>
  <c r="DK66" i="2"/>
  <c r="DJ66" i="2"/>
  <c r="DI66" i="2"/>
  <c r="DH66" i="2"/>
  <c r="DG66" i="2"/>
  <c r="DF66" i="2"/>
  <c r="DC66" i="2"/>
  <c r="CF66" i="2" s="1"/>
  <c r="EF66" i="2" s="1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E66" i="2"/>
  <c r="AH66" i="2" s="1"/>
  <c r="G66" i="2"/>
  <c r="I66" i="2" s="1"/>
  <c r="EB65" i="2"/>
  <c r="EA65" i="2"/>
  <c r="DZ65" i="2"/>
  <c r="DY65" i="2"/>
  <c r="DX65" i="2"/>
  <c r="DW65" i="2"/>
  <c r="DV65" i="2"/>
  <c r="DU65" i="2"/>
  <c r="DT65" i="2"/>
  <c r="DS65" i="2"/>
  <c r="DR65" i="2"/>
  <c r="DQ65" i="2"/>
  <c r="DP65" i="2"/>
  <c r="DO65" i="2"/>
  <c r="DN65" i="2"/>
  <c r="DM65" i="2"/>
  <c r="DL65" i="2"/>
  <c r="DK65" i="2"/>
  <c r="DJ65" i="2"/>
  <c r="DI65" i="2"/>
  <c r="DH65" i="2"/>
  <c r="DG65" i="2"/>
  <c r="DF65" i="2"/>
  <c r="CF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AH65" i="2"/>
  <c r="I65" i="2"/>
  <c r="H65" i="2"/>
  <c r="G65" i="2"/>
  <c r="EA64" i="2"/>
  <c r="DZ64" i="2"/>
  <c r="DY64" i="2"/>
  <c r="DX64" i="2"/>
  <c r="DW64" i="2"/>
  <c r="DV64" i="2"/>
  <c r="DU64" i="2"/>
  <c r="DT64" i="2"/>
  <c r="DS64" i="2"/>
  <c r="DR64" i="2"/>
  <c r="DQ64" i="2"/>
  <c r="DP64" i="2"/>
  <c r="DO64" i="2"/>
  <c r="DN64" i="2"/>
  <c r="DM64" i="2"/>
  <c r="DL64" i="2"/>
  <c r="DK64" i="2"/>
  <c r="DJ64" i="2"/>
  <c r="DI64" i="2"/>
  <c r="DH64" i="2"/>
  <c r="DF64" i="2"/>
  <c r="CH64" i="2"/>
  <c r="DG64" i="2" s="1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H64" i="2"/>
  <c r="BE64" i="2"/>
  <c r="AJ64" i="2"/>
  <c r="G64" i="2"/>
  <c r="I64" i="2" s="1"/>
  <c r="EB63" i="2"/>
  <c r="EA63" i="2"/>
  <c r="DZ63" i="2"/>
  <c r="DY63" i="2"/>
  <c r="DX63" i="2"/>
  <c r="DW63" i="2"/>
  <c r="DV63" i="2"/>
  <c r="DU63" i="2"/>
  <c r="DT63" i="2"/>
  <c r="DS63" i="2"/>
  <c r="DR63" i="2"/>
  <c r="DQ63" i="2"/>
  <c r="DP63" i="2"/>
  <c r="DO63" i="2"/>
  <c r="DN63" i="2"/>
  <c r="DM63" i="2"/>
  <c r="DL63" i="2"/>
  <c r="DJ63" i="2"/>
  <c r="DI63" i="2"/>
  <c r="DH63" i="2"/>
  <c r="DG63" i="2"/>
  <c r="DF63" i="2"/>
  <c r="CL63" i="2"/>
  <c r="CD63" i="2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BO63" i="2"/>
  <c r="BN63" i="2"/>
  <c r="BL63" i="2"/>
  <c r="BK63" i="2"/>
  <c r="BJ63" i="2"/>
  <c r="BI63" i="2"/>
  <c r="BH63" i="2"/>
  <c r="AN63" i="2"/>
  <c r="AH63" i="2" s="1"/>
  <c r="AG63" i="2" s="1"/>
  <c r="BF63" i="2" s="1"/>
  <c r="G63" i="2"/>
  <c r="I63" i="2" s="1"/>
  <c r="EB62" i="2"/>
  <c r="EA62" i="2"/>
  <c r="DZ62" i="2"/>
  <c r="DY62" i="2"/>
  <c r="DX62" i="2"/>
  <c r="DW62" i="2"/>
  <c r="DV62" i="2"/>
  <c r="DU62" i="2"/>
  <c r="DT62" i="2"/>
  <c r="DS62" i="2"/>
  <c r="DR62" i="2"/>
  <c r="DQ62" i="2"/>
  <c r="DP62" i="2"/>
  <c r="DO62" i="2"/>
  <c r="DN62" i="2"/>
  <c r="DM62" i="2"/>
  <c r="DL62" i="2"/>
  <c r="DK62" i="2"/>
  <c r="DJ62" i="2"/>
  <c r="DI62" i="2"/>
  <c r="DH62" i="2"/>
  <c r="DF62" i="2"/>
  <c r="CH62" i="2"/>
  <c r="DG62" i="2" s="1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H62" i="2"/>
  <c r="AJ62" i="2"/>
  <c r="BI62" i="2" s="1"/>
  <c r="I62" i="2"/>
  <c r="G62" i="2"/>
  <c r="EB61" i="2"/>
  <c r="EA61" i="2"/>
  <c r="DZ61" i="2"/>
  <c r="DY61" i="2"/>
  <c r="DX61" i="2"/>
  <c r="DW61" i="2"/>
  <c r="DV61" i="2"/>
  <c r="DU61" i="2"/>
  <c r="DT61" i="2"/>
  <c r="DS61" i="2"/>
  <c r="DR61" i="2"/>
  <c r="DQ61" i="2"/>
  <c r="DP61" i="2"/>
  <c r="DO61" i="2"/>
  <c r="DN61" i="2"/>
  <c r="DM61" i="2"/>
  <c r="DL61" i="2"/>
  <c r="DK61" i="2"/>
  <c r="DJ61" i="2"/>
  <c r="DI61" i="2"/>
  <c r="DH61" i="2"/>
  <c r="DG61" i="2"/>
  <c r="DF61" i="2"/>
  <c r="CH61" i="2"/>
  <c r="CF61" i="2"/>
  <c r="EF61" i="2" s="1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H61" i="2"/>
  <c r="AJ61" i="2"/>
  <c r="G61" i="2"/>
  <c r="I61" i="2" s="1"/>
  <c r="EB60" i="2"/>
  <c r="EA60" i="2"/>
  <c r="DZ60" i="2"/>
  <c r="DY60" i="2"/>
  <c r="DX60" i="2"/>
  <c r="DW60" i="2"/>
  <c r="DV60" i="2"/>
  <c r="DU60" i="2"/>
  <c r="DT60" i="2"/>
  <c r="DS60" i="2"/>
  <c r="DR60" i="2"/>
  <c r="DQ60" i="2"/>
  <c r="DP60" i="2"/>
  <c r="DO60" i="2"/>
  <c r="DN60" i="2"/>
  <c r="DM60" i="2"/>
  <c r="DL60" i="2"/>
  <c r="DK60" i="2"/>
  <c r="DJ60" i="2"/>
  <c r="DI60" i="2"/>
  <c r="DH60" i="2"/>
  <c r="DF60" i="2"/>
  <c r="CH60" i="2"/>
  <c r="DG60" i="2" s="1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H60" i="2"/>
  <c r="AJ60" i="2"/>
  <c r="BI60" i="2" s="1"/>
  <c r="BG60" i="2" s="1"/>
  <c r="G60" i="2"/>
  <c r="I60" i="2" s="1"/>
  <c r="EB59" i="2"/>
  <c r="EA59" i="2"/>
  <c r="DZ59" i="2"/>
  <c r="DY59" i="2"/>
  <c r="DX59" i="2"/>
  <c r="DW59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I59" i="2"/>
  <c r="DH59" i="2"/>
  <c r="DF59" i="2"/>
  <c r="CH59" i="2"/>
  <c r="CF59" i="2" s="1"/>
  <c r="EF59" i="2" s="1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AJ59" i="2"/>
  <c r="AH59" i="2" s="1"/>
  <c r="G59" i="2"/>
  <c r="I59" i="2" s="1"/>
  <c r="EB58" i="2"/>
  <c r="EA58" i="2"/>
  <c r="DZ58" i="2"/>
  <c r="DY58" i="2"/>
  <c r="DX58" i="2"/>
  <c r="DW58" i="2"/>
  <c r="DV58" i="2"/>
  <c r="DU58" i="2"/>
  <c r="DT58" i="2"/>
  <c r="DS58" i="2"/>
  <c r="DR58" i="2"/>
  <c r="DQ58" i="2"/>
  <c r="DP58" i="2"/>
  <c r="DO58" i="2"/>
  <c r="DN58" i="2"/>
  <c r="DM58" i="2"/>
  <c r="DL58" i="2"/>
  <c r="DK58" i="2"/>
  <c r="DJ58" i="2"/>
  <c r="DI58" i="2"/>
  <c r="DH58" i="2"/>
  <c r="DF58" i="2"/>
  <c r="CH58" i="2"/>
  <c r="DG58" i="2" s="1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H58" i="2"/>
  <c r="AJ58" i="2"/>
  <c r="G58" i="2"/>
  <c r="I58" i="2" s="1"/>
  <c r="EB57" i="2"/>
  <c r="EA57" i="2"/>
  <c r="DZ57" i="2"/>
  <c r="DY57" i="2"/>
  <c r="DX57" i="2"/>
  <c r="DW57" i="2"/>
  <c r="DV57" i="2"/>
  <c r="DU57" i="2"/>
  <c r="DT57" i="2"/>
  <c r="DS57" i="2"/>
  <c r="DR57" i="2"/>
  <c r="DQ57" i="2"/>
  <c r="DP57" i="2"/>
  <c r="DO57" i="2"/>
  <c r="DN57" i="2"/>
  <c r="DM57" i="2"/>
  <c r="DL57" i="2"/>
  <c r="DK57" i="2"/>
  <c r="DJ57" i="2"/>
  <c r="DI57" i="2"/>
  <c r="DH57" i="2"/>
  <c r="DF57" i="2"/>
  <c r="CH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H57" i="2"/>
  <c r="AJ57" i="2"/>
  <c r="AH57" i="2" s="1"/>
  <c r="G57" i="2"/>
  <c r="I57" i="2" s="1"/>
  <c r="EB56" i="2"/>
  <c r="EA56" i="2"/>
  <c r="DZ56" i="2"/>
  <c r="DY56" i="2"/>
  <c r="DX56" i="2"/>
  <c r="DW56" i="2"/>
  <c r="DV56" i="2"/>
  <c r="DU56" i="2"/>
  <c r="DT56" i="2"/>
  <c r="DS56" i="2"/>
  <c r="DR56" i="2"/>
  <c r="DQ56" i="2"/>
  <c r="DP56" i="2"/>
  <c r="DO56" i="2"/>
  <c r="DN56" i="2"/>
  <c r="DM56" i="2"/>
  <c r="DL56" i="2"/>
  <c r="DK56" i="2"/>
  <c r="DJ56" i="2"/>
  <c r="DI56" i="2"/>
  <c r="DH56" i="2"/>
  <c r="DF56" i="2"/>
  <c r="CH56" i="2"/>
  <c r="DG56" i="2" s="1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H56" i="2"/>
  <c r="AJ56" i="2"/>
  <c r="BI56" i="2" s="1"/>
  <c r="BG56" i="2" s="1"/>
  <c r="H56" i="2"/>
  <c r="H78" i="2" s="1"/>
  <c r="G56" i="2"/>
  <c r="EB55" i="2"/>
  <c r="EA55" i="2"/>
  <c r="DZ55" i="2"/>
  <c r="DY55" i="2"/>
  <c r="DX55" i="2"/>
  <c r="DW55" i="2"/>
  <c r="DV55" i="2"/>
  <c r="DU55" i="2"/>
  <c r="DT55" i="2"/>
  <c r="DS55" i="2"/>
  <c r="DR55" i="2"/>
  <c r="DQ55" i="2"/>
  <c r="DP55" i="2"/>
  <c r="DO55" i="2"/>
  <c r="DN55" i="2"/>
  <c r="DM55" i="2"/>
  <c r="DL55" i="2"/>
  <c r="DK55" i="2"/>
  <c r="DJ55" i="2"/>
  <c r="DI55" i="2"/>
  <c r="DH55" i="2"/>
  <c r="DF55" i="2"/>
  <c r="CH55" i="2"/>
  <c r="DG55" i="2" s="1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H55" i="2"/>
  <c r="BE55" i="2"/>
  <c r="CD55" i="2" s="1"/>
  <c r="AJ55" i="2"/>
  <c r="G55" i="2"/>
  <c r="I55" i="2" s="1"/>
  <c r="EB54" i="2"/>
  <c r="EA54" i="2"/>
  <c r="DZ54" i="2"/>
  <c r="DY54" i="2"/>
  <c r="DX54" i="2"/>
  <c r="DW54" i="2"/>
  <c r="DV54" i="2"/>
  <c r="DU54" i="2"/>
  <c r="DT54" i="2"/>
  <c r="DS54" i="2"/>
  <c r="DR54" i="2"/>
  <c r="DQ54" i="2"/>
  <c r="DP54" i="2"/>
  <c r="DO54" i="2"/>
  <c r="DN54" i="2"/>
  <c r="DM54" i="2"/>
  <c r="DL54" i="2"/>
  <c r="DK54" i="2"/>
  <c r="DJ54" i="2"/>
  <c r="DI54" i="2"/>
  <c r="DH54" i="2"/>
  <c r="DF54" i="2"/>
  <c r="CH54" i="2"/>
  <c r="DG54" i="2" s="1"/>
  <c r="DE54" i="2" s="1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H54" i="2"/>
  <c r="AJ54" i="2"/>
  <c r="BI54" i="2" s="1"/>
  <c r="G54" i="2"/>
  <c r="I54" i="2" s="1"/>
  <c r="EB53" i="2"/>
  <c r="EA53" i="2"/>
  <c r="DZ53" i="2"/>
  <c r="DY53" i="2"/>
  <c r="DX53" i="2"/>
  <c r="DW53" i="2"/>
  <c r="DV53" i="2"/>
  <c r="DU53" i="2"/>
  <c r="DT53" i="2"/>
  <c r="DS53" i="2"/>
  <c r="DR53" i="2"/>
  <c r="DQ53" i="2"/>
  <c r="DP53" i="2"/>
  <c r="DO53" i="2"/>
  <c r="DN53" i="2"/>
  <c r="DM53" i="2"/>
  <c r="DL53" i="2"/>
  <c r="DK53" i="2"/>
  <c r="DJ53" i="2"/>
  <c r="DI53" i="2"/>
  <c r="DH53" i="2"/>
  <c r="DF53" i="2"/>
  <c r="CH53" i="2"/>
  <c r="CF53" i="2" s="1"/>
  <c r="EF53" i="2" s="1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H53" i="2"/>
  <c r="AJ53" i="2"/>
  <c r="G53" i="2"/>
  <c r="I53" i="2" s="1"/>
  <c r="EB52" i="2"/>
  <c r="EA52" i="2"/>
  <c r="DZ52" i="2"/>
  <c r="DY52" i="2"/>
  <c r="DX52" i="2"/>
  <c r="DW52" i="2"/>
  <c r="DV52" i="2"/>
  <c r="DU52" i="2"/>
  <c r="DT52" i="2"/>
  <c r="DS52" i="2"/>
  <c r="DR52" i="2"/>
  <c r="DQ52" i="2"/>
  <c r="DP52" i="2"/>
  <c r="DO52" i="2"/>
  <c r="DN52" i="2"/>
  <c r="DM52" i="2"/>
  <c r="DL52" i="2"/>
  <c r="DK52" i="2"/>
  <c r="DJ52" i="2"/>
  <c r="DI52" i="2"/>
  <c r="DH52" i="2"/>
  <c r="DE52" i="2" s="1"/>
  <c r="DG52" i="2"/>
  <c r="DF52" i="2"/>
  <c r="CF52" i="2"/>
  <c r="CE52" i="2" s="1"/>
  <c r="DD52" i="2" s="1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AH52" i="2"/>
  <c r="AG52" i="2" s="1"/>
  <c r="BF52" i="2" s="1"/>
  <c r="G52" i="2"/>
  <c r="DB51" i="2"/>
  <c r="CZ51" i="2"/>
  <c r="CX51" i="2"/>
  <c r="CW51" i="2"/>
  <c r="CU51" i="2"/>
  <c r="CT51" i="2"/>
  <c r="CS51" i="2"/>
  <c r="CR51" i="2"/>
  <c r="CQ51" i="2"/>
  <c r="CP51" i="2"/>
  <c r="CO51" i="2"/>
  <c r="CM51" i="2"/>
  <c r="CL51" i="2"/>
  <c r="CK51" i="2"/>
  <c r="CJ51" i="2"/>
  <c r="CI51" i="2"/>
  <c r="CG51" i="2"/>
  <c r="BD51" i="2"/>
  <c r="BB51" i="2"/>
  <c r="AZ51" i="2"/>
  <c r="AY51" i="2"/>
  <c r="AW51" i="2"/>
  <c r="AV51" i="2"/>
  <c r="AU51" i="2"/>
  <c r="AT51" i="2"/>
  <c r="AS51" i="2"/>
  <c r="AQ51" i="2"/>
  <c r="AO51" i="2"/>
  <c r="AN51" i="2"/>
  <c r="AM51" i="2"/>
  <c r="AL51" i="2"/>
  <c r="AK51" i="2"/>
  <c r="AI51" i="2"/>
  <c r="AF51" i="2"/>
  <c r="AE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EB50" i="2"/>
  <c r="EA50" i="2"/>
  <c r="DZ50" i="2"/>
  <c r="DY50" i="2"/>
  <c r="DX50" i="2"/>
  <c r="DW50" i="2"/>
  <c r="DV50" i="2"/>
  <c r="DU50" i="2"/>
  <c r="DT50" i="2"/>
  <c r="DS50" i="2"/>
  <c r="DR50" i="2"/>
  <c r="DQ50" i="2"/>
  <c r="DP50" i="2"/>
  <c r="DO50" i="2"/>
  <c r="DN50" i="2"/>
  <c r="DM50" i="2"/>
  <c r="DL50" i="2"/>
  <c r="DK50" i="2"/>
  <c r="DJ50" i="2"/>
  <c r="DI50" i="2"/>
  <c r="DH50" i="2"/>
  <c r="DF50" i="2"/>
  <c r="CH50" i="2"/>
  <c r="DG50" i="2" s="1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H50" i="2"/>
  <c r="AJ50" i="2"/>
  <c r="BI50" i="2" s="1"/>
  <c r="G50" i="2"/>
  <c r="I50" i="2" s="1"/>
  <c r="EA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DH49" i="2"/>
  <c r="DF49" i="2"/>
  <c r="DC49" i="2"/>
  <c r="CH49" i="2" s="1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N49" i="2"/>
  <c r="BM49" i="2"/>
  <c r="BL49" i="2"/>
  <c r="BK49" i="2"/>
  <c r="BJ49" i="2"/>
  <c r="BI49" i="2"/>
  <c r="BH49" i="2"/>
  <c r="BE49" i="2"/>
  <c r="CD49" i="2" s="1"/>
  <c r="AP49" i="2"/>
  <c r="BO49" i="2" s="1"/>
  <c r="G49" i="2"/>
  <c r="I49" i="2" s="1"/>
  <c r="EB48" i="2"/>
  <c r="EA48" i="2"/>
  <c r="DZ48" i="2"/>
  <c r="DY48" i="2"/>
  <c r="DX48" i="2"/>
  <c r="DW48" i="2"/>
  <c r="DV48" i="2"/>
  <c r="DU48" i="2"/>
  <c r="DT48" i="2"/>
  <c r="DS48" i="2"/>
  <c r="DR48" i="2"/>
  <c r="DQ48" i="2"/>
  <c r="DP48" i="2"/>
  <c r="DO48" i="2"/>
  <c r="DN48" i="2"/>
  <c r="DM48" i="2"/>
  <c r="DL48" i="2"/>
  <c r="DK48" i="2"/>
  <c r="DJ48" i="2"/>
  <c r="DI48" i="2"/>
  <c r="DH48" i="2"/>
  <c r="DF48" i="2"/>
  <c r="CH48" i="2"/>
  <c r="DG48" i="2" s="1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H48" i="2"/>
  <c r="BE48" i="2"/>
  <c r="CD48" i="2" s="1"/>
  <c r="AJ48" i="2"/>
  <c r="BI48" i="2" s="1"/>
  <c r="G48" i="2"/>
  <c r="I48" i="2" s="1"/>
  <c r="EB47" i="2"/>
  <c r="EA47" i="2"/>
  <c r="DZ47" i="2"/>
  <c r="DY47" i="2"/>
  <c r="DW47" i="2"/>
  <c r="DV47" i="2"/>
  <c r="DT47" i="2"/>
  <c r="DS47" i="2"/>
  <c r="DR47" i="2"/>
  <c r="DQ47" i="2"/>
  <c r="DP47" i="2"/>
  <c r="DO47" i="2"/>
  <c r="DN47" i="2"/>
  <c r="DL47" i="2"/>
  <c r="DK47" i="2"/>
  <c r="DJ47" i="2"/>
  <c r="DI47" i="2"/>
  <c r="DH47" i="2"/>
  <c r="DG47" i="2"/>
  <c r="DF47" i="2"/>
  <c r="CY47" i="2"/>
  <c r="CY138" i="2" s="1"/>
  <c r="CN47" i="2"/>
  <c r="DM47" i="2" s="1"/>
  <c r="CD47" i="2"/>
  <c r="CC47" i="2"/>
  <c r="CB47" i="2"/>
  <c r="CA47" i="2"/>
  <c r="BY47" i="2"/>
  <c r="BX47" i="2"/>
  <c r="BV47" i="2"/>
  <c r="BU47" i="2"/>
  <c r="BT47" i="2"/>
  <c r="BS47" i="2"/>
  <c r="BR47" i="2"/>
  <c r="BQ47" i="2"/>
  <c r="BP47" i="2"/>
  <c r="BN47" i="2"/>
  <c r="BM47" i="2"/>
  <c r="BL47" i="2"/>
  <c r="BK47" i="2"/>
  <c r="BJ47" i="2"/>
  <c r="BI47" i="2"/>
  <c r="BH47" i="2"/>
  <c r="BA47" i="2"/>
  <c r="BA138" i="2" s="1"/>
  <c r="AX47" i="2"/>
  <c r="AX138" i="2" s="1"/>
  <c r="AP47" i="2"/>
  <c r="BO47" i="2" s="1"/>
  <c r="G47" i="2"/>
  <c r="I47" i="2" s="1"/>
  <c r="EB46" i="2"/>
  <c r="EA46" i="2"/>
  <c r="DZ46" i="2"/>
  <c r="DY46" i="2"/>
  <c r="DX46" i="2"/>
  <c r="DW46" i="2"/>
  <c r="DV46" i="2"/>
  <c r="DU46" i="2"/>
  <c r="DT46" i="2"/>
  <c r="DS46" i="2"/>
  <c r="DR46" i="2"/>
  <c r="DQ46" i="2"/>
  <c r="DP46" i="2"/>
  <c r="DO46" i="2"/>
  <c r="DN46" i="2"/>
  <c r="DM46" i="2"/>
  <c r="DL46" i="2"/>
  <c r="DK46" i="2"/>
  <c r="DJ46" i="2"/>
  <c r="DI46" i="2"/>
  <c r="DH46" i="2"/>
  <c r="DG46" i="2"/>
  <c r="DF46" i="2"/>
  <c r="CF46" i="2"/>
  <c r="CE46" i="2"/>
  <c r="DD46" i="2" s="1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G46" i="2" s="1"/>
  <c r="BI46" i="2"/>
  <c r="BH46" i="2"/>
  <c r="AH46" i="2"/>
  <c r="G46" i="2"/>
  <c r="EB45" i="2"/>
  <c r="EA45" i="2"/>
  <c r="DZ45" i="2"/>
  <c r="DY45" i="2"/>
  <c r="DX45" i="2"/>
  <c r="DW45" i="2"/>
  <c r="DV45" i="2"/>
  <c r="DU45" i="2"/>
  <c r="DT45" i="2"/>
  <c r="DS45" i="2"/>
  <c r="DR45" i="2"/>
  <c r="DQ45" i="2"/>
  <c r="DP45" i="2"/>
  <c r="DO45" i="2"/>
  <c r="DN45" i="2"/>
  <c r="DM45" i="2"/>
  <c r="DL45" i="2"/>
  <c r="DK45" i="2"/>
  <c r="DJ45" i="2"/>
  <c r="DI45" i="2"/>
  <c r="DH45" i="2"/>
  <c r="DF45" i="2"/>
  <c r="CH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H45" i="2"/>
  <c r="AJ45" i="2"/>
  <c r="G45" i="2"/>
  <c r="I45" i="2" s="1"/>
  <c r="EB44" i="2"/>
  <c r="EA44" i="2"/>
  <c r="DY44" i="2"/>
  <c r="DX44" i="2"/>
  <c r="DW44" i="2"/>
  <c r="DV44" i="2"/>
  <c r="DU44" i="2"/>
  <c r="DT44" i="2"/>
  <c r="DS44" i="2"/>
  <c r="DR44" i="2"/>
  <c r="DQ44" i="2"/>
  <c r="DP44" i="2"/>
  <c r="DO44" i="2"/>
  <c r="DN44" i="2"/>
  <c r="DM44" i="2"/>
  <c r="DL44" i="2"/>
  <c r="DK44" i="2"/>
  <c r="DJ44" i="2"/>
  <c r="DI44" i="2"/>
  <c r="DH44" i="2"/>
  <c r="DF44" i="2"/>
  <c r="DA44" i="2"/>
  <c r="DA138" i="2" s="1"/>
  <c r="CH44" i="2"/>
  <c r="DG44" i="2" s="1"/>
  <c r="CD44" i="2"/>
  <c r="CC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H44" i="2"/>
  <c r="BC44" i="2"/>
  <c r="BC138" i="2" s="1"/>
  <c r="AJ44" i="2"/>
  <c r="BI44" i="2" s="1"/>
  <c r="AD44" i="2"/>
  <c r="AD138" i="2" s="1"/>
  <c r="G44" i="2"/>
  <c r="I44" i="2" s="1"/>
  <c r="EB43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L43" i="2"/>
  <c r="DK43" i="2"/>
  <c r="DJ43" i="2"/>
  <c r="DI43" i="2"/>
  <c r="DH43" i="2"/>
  <c r="DG43" i="2"/>
  <c r="DF43" i="2"/>
  <c r="CN43" i="2"/>
  <c r="CF43" i="2" s="1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N43" i="2"/>
  <c r="BM43" i="2"/>
  <c r="BL43" i="2"/>
  <c r="BK43" i="2"/>
  <c r="BJ43" i="2"/>
  <c r="BI43" i="2"/>
  <c r="BH43" i="2"/>
  <c r="AP43" i="2"/>
  <c r="AH43" i="2" s="1"/>
  <c r="AG43" i="2" s="1"/>
  <c r="BF43" i="2" s="1"/>
  <c r="I43" i="2"/>
  <c r="G43" i="2"/>
  <c r="EB42" i="2"/>
  <c r="EA42" i="2"/>
  <c r="DZ42" i="2"/>
  <c r="DY42" i="2"/>
  <c r="DX42" i="2"/>
  <c r="DW42" i="2"/>
  <c r="DV42" i="2"/>
  <c r="DU42" i="2"/>
  <c r="DT42" i="2"/>
  <c r="DS42" i="2"/>
  <c r="DR42" i="2"/>
  <c r="DQ42" i="2"/>
  <c r="DP42" i="2"/>
  <c r="DO42" i="2"/>
  <c r="DN42" i="2"/>
  <c r="DL42" i="2"/>
  <c r="DK42" i="2"/>
  <c r="DJ42" i="2"/>
  <c r="DI42" i="2"/>
  <c r="DH42" i="2"/>
  <c r="DG42" i="2"/>
  <c r="DF42" i="2"/>
  <c r="CN42" i="2"/>
  <c r="CF42" i="2" s="1"/>
  <c r="EF42" i="2" s="1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N42" i="2"/>
  <c r="BM42" i="2"/>
  <c r="BL42" i="2"/>
  <c r="BK42" i="2"/>
  <c r="BJ42" i="2"/>
  <c r="BI42" i="2"/>
  <c r="BH42" i="2"/>
  <c r="AP42" i="2"/>
  <c r="AH42" i="2" s="1"/>
  <c r="G42" i="2"/>
  <c r="I42" i="2" s="1"/>
  <c r="EB41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L41" i="2"/>
  <c r="DK41" i="2"/>
  <c r="DJ41" i="2"/>
  <c r="DI41" i="2"/>
  <c r="DH41" i="2"/>
  <c r="DG41" i="2"/>
  <c r="DF41" i="2"/>
  <c r="CN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N41" i="2"/>
  <c r="BM41" i="2"/>
  <c r="BL41" i="2"/>
  <c r="BK41" i="2"/>
  <c r="BJ41" i="2"/>
  <c r="BI41" i="2"/>
  <c r="BH41" i="2"/>
  <c r="AP41" i="2"/>
  <c r="AH41" i="2" s="1"/>
  <c r="AG41" i="2" s="1"/>
  <c r="BF41" i="2" s="1"/>
  <c r="G41" i="2"/>
  <c r="I41" i="2" s="1"/>
  <c r="EB40" i="2"/>
  <c r="EA40" i="2"/>
  <c r="DZ40" i="2"/>
  <c r="DY40" i="2"/>
  <c r="DX40" i="2"/>
  <c r="DW40" i="2"/>
  <c r="DV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F40" i="2"/>
  <c r="CH40" i="2"/>
  <c r="CF40" i="2" s="1"/>
  <c r="EF40" i="2" s="1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H40" i="2"/>
  <c r="AJ40" i="2"/>
  <c r="BI40" i="2" s="1"/>
  <c r="G40" i="2"/>
  <c r="I40" i="2" s="1"/>
  <c r="EA39" i="2"/>
  <c r="DZ39" i="2"/>
  <c r="DY39" i="2"/>
  <c r="DX39" i="2"/>
  <c r="DW39" i="2"/>
  <c r="DV39" i="2"/>
  <c r="DU39" i="2"/>
  <c r="DT39" i="2"/>
  <c r="DS39" i="2"/>
  <c r="DR39" i="2"/>
  <c r="DQ39" i="2"/>
  <c r="DP39" i="2"/>
  <c r="DO39" i="2"/>
  <c r="DN39" i="2"/>
  <c r="DL39" i="2"/>
  <c r="DK39" i="2"/>
  <c r="DJ39" i="2"/>
  <c r="DI39" i="2"/>
  <c r="DH39" i="2"/>
  <c r="DG39" i="2"/>
  <c r="DF39" i="2"/>
  <c r="DC39" i="2"/>
  <c r="DC138" i="2" s="1"/>
  <c r="CN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P39" i="2"/>
  <c r="BN39" i="2"/>
  <c r="BM39" i="2"/>
  <c r="BL39" i="2"/>
  <c r="BK39" i="2"/>
  <c r="BJ39" i="2"/>
  <c r="BI39" i="2"/>
  <c r="BH39" i="2"/>
  <c r="BE39" i="2"/>
  <c r="CD39" i="2" s="1"/>
  <c r="AR39" i="2"/>
  <c r="BQ39" i="2" s="1"/>
  <c r="AP39" i="2"/>
  <c r="BO39" i="2" s="1"/>
  <c r="I39" i="2"/>
  <c r="H39" i="2"/>
  <c r="G39" i="2"/>
  <c r="EB38" i="2"/>
  <c r="EA38" i="2"/>
  <c r="DZ38" i="2"/>
  <c r="DY38" i="2"/>
  <c r="DX38" i="2"/>
  <c r="DW38" i="2"/>
  <c r="DV38" i="2"/>
  <c r="DU38" i="2"/>
  <c r="DT38" i="2"/>
  <c r="DS38" i="2"/>
  <c r="DR38" i="2"/>
  <c r="DQ38" i="2"/>
  <c r="DP38" i="2"/>
  <c r="DO38" i="2"/>
  <c r="DN38" i="2"/>
  <c r="DL38" i="2"/>
  <c r="DK38" i="2"/>
  <c r="DJ38" i="2"/>
  <c r="DI38" i="2"/>
  <c r="DH38" i="2"/>
  <c r="DG38" i="2"/>
  <c r="DF38" i="2"/>
  <c r="CN38" i="2"/>
  <c r="CF38" i="2" s="1"/>
  <c r="EF38" i="2" s="1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N38" i="2"/>
  <c r="BM38" i="2"/>
  <c r="BL38" i="2"/>
  <c r="BK38" i="2"/>
  <c r="BJ38" i="2"/>
  <c r="BI38" i="2"/>
  <c r="BH38" i="2"/>
  <c r="AP38" i="2"/>
  <c r="AH38" i="2" s="1"/>
  <c r="AG38" i="2" s="1"/>
  <c r="BF38" i="2" s="1"/>
  <c r="H38" i="2"/>
  <c r="H51" i="2" s="1"/>
  <c r="G38" i="2"/>
  <c r="EB37" i="2"/>
  <c r="EA37" i="2"/>
  <c r="DZ37" i="2"/>
  <c r="DY37" i="2"/>
  <c r="DX37" i="2"/>
  <c r="DW37" i="2"/>
  <c r="DV37" i="2"/>
  <c r="DU37" i="2"/>
  <c r="DT37" i="2"/>
  <c r="DS37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CF37" i="2"/>
  <c r="CE37" i="2"/>
  <c r="DD37" i="2" s="1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G37" i="2" s="1"/>
  <c r="BI37" i="2"/>
  <c r="BH37" i="2"/>
  <c r="AH37" i="2"/>
  <c r="AG37" i="2" s="1"/>
  <c r="BF37" i="2" s="1"/>
  <c r="G37" i="2"/>
  <c r="I37" i="2" s="1"/>
  <c r="EB36" i="2"/>
  <c r="EA36" i="2"/>
  <c r="DZ36" i="2"/>
  <c r="DY36" i="2"/>
  <c r="DX36" i="2"/>
  <c r="DW36" i="2"/>
  <c r="DV36" i="2"/>
  <c r="DU36" i="2"/>
  <c r="DT36" i="2"/>
  <c r="DS36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CF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E36" i="2"/>
  <c r="AH36" i="2" s="1"/>
  <c r="G36" i="2"/>
  <c r="CE36" i="2" s="1"/>
  <c r="DD36" i="2" s="1"/>
  <c r="EB35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CF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N35" i="2"/>
  <c r="BM35" i="2"/>
  <c r="BL35" i="2"/>
  <c r="BK35" i="2"/>
  <c r="BJ35" i="2"/>
  <c r="BI35" i="2"/>
  <c r="BH35" i="2"/>
  <c r="BE35" i="2"/>
  <c r="CD35" i="2" s="1"/>
  <c r="AP35" i="2"/>
  <c r="BO35" i="2" s="1"/>
  <c r="G35" i="2"/>
  <c r="I35" i="2" s="1"/>
  <c r="EB34" i="2"/>
  <c r="EA34" i="2"/>
  <c r="DZ34" i="2"/>
  <c r="DY34" i="2"/>
  <c r="DX34" i="2"/>
  <c r="DW34" i="2"/>
  <c r="DV34" i="2"/>
  <c r="DU34" i="2"/>
  <c r="DT34" i="2"/>
  <c r="DS34" i="2"/>
  <c r="DR34" i="2"/>
  <c r="DQ34" i="2"/>
  <c r="DP34" i="2"/>
  <c r="DO34" i="2"/>
  <c r="DN34" i="2"/>
  <c r="DL34" i="2"/>
  <c r="DK34" i="2"/>
  <c r="DJ34" i="2"/>
  <c r="DI34" i="2"/>
  <c r="DH34" i="2"/>
  <c r="DG34" i="2"/>
  <c r="DF34" i="2"/>
  <c r="CN34" i="2"/>
  <c r="CF34" i="2" s="1"/>
  <c r="EF34" i="2" s="1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N34" i="2"/>
  <c r="BM34" i="2"/>
  <c r="BL34" i="2"/>
  <c r="BK34" i="2"/>
  <c r="BJ34" i="2"/>
  <c r="BI34" i="2"/>
  <c r="BH34" i="2"/>
  <c r="AP34" i="2"/>
  <c r="AH34" i="2" s="1"/>
  <c r="G34" i="2"/>
  <c r="I34" i="2" s="1"/>
  <c r="EB33" i="2"/>
  <c r="EA33" i="2"/>
  <c r="DZ33" i="2"/>
  <c r="DY33" i="2"/>
  <c r="DX33" i="2"/>
  <c r="DW33" i="2"/>
  <c r="DV33" i="2"/>
  <c r="DU33" i="2"/>
  <c r="DT33" i="2"/>
  <c r="DS33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CF33" i="2"/>
  <c r="CE33" i="2" s="1"/>
  <c r="DD33" i="2" s="1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AH33" i="2"/>
  <c r="AG33" i="2" s="1"/>
  <c r="BF33" i="2" s="1"/>
  <c r="G33" i="2"/>
  <c r="I33" i="2" s="1"/>
  <c r="EB32" i="2"/>
  <c r="EA32" i="2"/>
  <c r="DZ32" i="2"/>
  <c r="DY32" i="2"/>
  <c r="DX32" i="2"/>
  <c r="DW32" i="2"/>
  <c r="DV32" i="2"/>
  <c r="DU32" i="2"/>
  <c r="DT32" i="2"/>
  <c r="DS32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CF32" i="2"/>
  <c r="CE32" i="2" s="1"/>
  <c r="DD32" i="2" s="1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AH32" i="2"/>
  <c r="AG32" i="2"/>
  <c r="BF32" i="2" s="1"/>
  <c r="G32" i="2"/>
  <c r="I32" i="2" s="1"/>
  <c r="EB31" i="2"/>
  <c r="EA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L31" i="2"/>
  <c r="DK31" i="2"/>
  <c r="DJ31" i="2"/>
  <c r="DI31" i="2"/>
  <c r="DH31" i="2"/>
  <c r="DG31" i="2"/>
  <c r="DF31" i="2"/>
  <c r="CN31" i="2"/>
  <c r="CF31" i="2" s="1"/>
  <c r="EF31" i="2" s="1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N31" i="2"/>
  <c r="BM31" i="2"/>
  <c r="BL31" i="2"/>
  <c r="BK31" i="2"/>
  <c r="BJ31" i="2"/>
  <c r="BI31" i="2"/>
  <c r="BH31" i="2"/>
  <c r="AP31" i="2"/>
  <c r="AH31" i="2" s="1"/>
  <c r="AG31" i="2" s="1"/>
  <c r="BF31" i="2" s="1"/>
  <c r="G31" i="2"/>
  <c r="I31" i="2" s="1"/>
  <c r="EB30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L30" i="2"/>
  <c r="DK30" i="2"/>
  <c r="DJ30" i="2"/>
  <c r="DI30" i="2"/>
  <c r="DH30" i="2"/>
  <c r="DG30" i="2"/>
  <c r="DF30" i="2"/>
  <c r="CN30" i="2"/>
  <c r="CF30" i="2" s="1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N30" i="2"/>
  <c r="BM30" i="2"/>
  <c r="BL30" i="2"/>
  <c r="BK30" i="2"/>
  <c r="BJ30" i="2"/>
  <c r="BI30" i="2"/>
  <c r="BH30" i="2"/>
  <c r="AP30" i="2"/>
  <c r="I30" i="2"/>
  <c r="G30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DO29" i="2"/>
  <c r="DN29" i="2"/>
  <c r="DM29" i="2"/>
  <c r="DL29" i="2"/>
  <c r="DK29" i="2"/>
  <c r="DJ29" i="2"/>
  <c r="DI29" i="2"/>
  <c r="DH29" i="2"/>
  <c r="DG29" i="2"/>
  <c r="DF29" i="2"/>
  <c r="DE29" i="2" s="1"/>
  <c r="CF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N29" i="2"/>
  <c r="BM29" i="2"/>
  <c r="BL29" i="2"/>
  <c r="BK29" i="2"/>
  <c r="BJ29" i="2"/>
  <c r="BI29" i="2"/>
  <c r="BH29" i="2"/>
  <c r="AP29" i="2"/>
  <c r="BO29" i="2" s="1"/>
  <c r="G29" i="2"/>
  <c r="I29" i="2" s="1"/>
  <c r="EB28" i="2"/>
  <c r="EA28" i="2"/>
  <c r="DZ28" i="2"/>
  <c r="DY28" i="2"/>
  <c r="DX28" i="2"/>
  <c r="DW28" i="2"/>
  <c r="DV28" i="2"/>
  <c r="DU28" i="2"/>
  <c r="DT28" i="2"/>
  <c r="DS28" i="2"/>
  <c r="DR28" i="2"/>
  <c r="DQ28" i="2"/>
  <c r="DP28" i="2"/>
  <c r="DO28" i="2"/>
  <c r="DN28" i="2"/>
  <c r="DL28" i="2"/>
  <c r="DK28" i="2"/>
  <c r="DJ28" i="2"/>
  <c r="DI28" i="2"/>
  <c r="DH28" i="2"/>
  <c r="DG28" i="2"/>
  <c r="DF28" i="2"/>
  <c r="CN28" i="2"/>
  <c r="CF28" i="2" s="1"/>
  <c r="EF28" i="2" s="1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P28" i="2"/>
  <c r="BN28" i="2"/>
  <c r="BM28" i="2"/>
  <c r="BL28" i="2"/>
  <c r="BK28" i="2"/>
  <c r="BJ28" i="2"/>
  <c r="BI28" i="2"/>
  <c r="BH28" i="2"/>
  <c r="AR28" i="2"/>
  <c r="AP28" i="2"/>
  <c r="G28" i="2"/>
  <c r="I28" i="2" s="1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CF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H27" i="2"/>
  <c r="AJ27" i="2"/>
  <c r="AH27" i="2" s="1"/>
  <c r="G27" i="2"/>
  <c r="I27" i="2" s="1"/>
  <c r="EB26" i="2"/>
  <c r="EA26" i="2"/>
  <c r="DZ26" i="2"/>
  <c r="DY26" i="2"/>
  <c r="DX26" i="2"/>
  <c r="DW26" i="2"/>
  <c r="DV26" i="2"/>
  <c r="DU26" i="2"/>
  <c r="DT26" i="2"/>
  <c r="DS26" i="2"/>
  <c r="DR26" i="2"/>
  <c r="DQ26" i="2"/>
  <c r="DP26" i="2"/>
  <c r="DO26" i="2"/>
  <c r="DN26" i="2"/>
  <c r="DM26" i="2"/>
  <c r="DL26" i="2"/>
  <c r="DK26" i="2"/>
  <c r="DJ26" i="2"/>
  <c r="DI26" i="2"/>
  <c r="DH26" i="2"/>
  <c r="DG26" i="2"/>
  <c r="DF26" i="2"/>
  <c r="CF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AH26" i="2"/>
  <c r="AG26" i="2" s="1"/>
  <c r="BF26" i="2" s="1"/>
  <c r="I26" i="2"/>
  <c r="G26" i="2"/>
  <c r="DB25" i="2"/>
  <c r="DA25" i="2"/>
  <c r="CZ25" i="2"/>
  <c r="CY25" i="2"/>
  <c r="CX25" i="2"/>
  <c r="CV25" i="2"/>
  <c r="CU25" i="2"/>
  <c r="CU132" i="2" s="1"/>
  <c r="CT25" i="2"/>
  <c r="CS25" i="2"/>
  <c r="CR25" i="2"/>
  <c r="CQ25" i="2"/>
  <c r="CQ132" i="2" s="1"/>
  <c r="CP25" i="2"/>
  <c r="CO25" i="2"/>
  <c r="CN25" i="2"/>
  <c r="CM25" i="2"/>
  <c r="CM132" i="2" s="1"/>
  <c r="CL25" i="2"/>
  <c r="CK25" i="2"/>
  <c r="CJ25" i="2"/>
  <c r="CI25" i="2"/>
  <c r="CI132" i="2" s="1"/>
  <c r="CG25" i="2"/>
  <c r="CG132" i="2" s="1"/>
  <c r="BD25" i="2"/>
  <c r="BC25" i="2"/>
  <c r="BB25" i="2"/>
  <c r="BA25" i="2"/>
  <c r="AZ25" i="2"/>
  <c r="AX25" i="2"/>
  <c r="AW25" i="2"/>
  <c r="AV25" i="2"/>
  <c r="AU25" i="2"/>
  <c r="AT25" i="2"/>
  <c r="AT132" i="2" s="1"/>
  <c r="AS25" i="2"/>
  <c r="AR25" i="2"/>
  <c r="AQ25" i="2"/>
  <c r="AP25" i="2"/>
  <c r="AO25" i="2"/>
  <c r="AN25" i="2"/>
  <c r="AM25" i="2"/>
  <c r="AL25" i="2"/>
  <c r="AK25" i="2"/>
  <c r="AI25" i="2"/>
  <c r="AI132" i="2" s="1"/>
  <c r="AF25" i="2"/>
  <c r="AE25" i="2"/>
  <c r="AD25" i="2"/>
  <c r="AC25" i="2"/>
  <c r="AC132" i="2" s="1"/>
  <c r="AB25" i="2"/>
  <c r="AA25" i="2"/>
  <c r="Z25" i="2"/>
  <c r="Y25" i="2"/>
  <c r="Y132" i="2" s="1"/>
  <c r="X25" i="2"/>
  <c r="W25" i="2"/>
  <c r="V25" i="2"/>
  <c r="U25" i="2"/>
  <c r="U132" i="2" s="1"/>
  <c r="T25" i="2"/>
  <c r="S25" i="2"/>
  <c r="R25" i="2"/>
  <c r="Q25" i="2"/>
  <c r="Q132" i="2" s="1"/>
  <c r="P25" i="2"/>
  <c r="O25" i="2"/>
  <c r="N25" i="2"/>
  <c r="M25" i="2"/>
  <c r="M132" i="2" s="1"/>
  <c r="L25" i="2"/>
  <c r="K25" i="2"/>
  <c r="J25" i="2"/>
  <c r="H25" i="2"/>
  <c r="H132" i="2" s="1"/>
  <c r="EB24" i="2"/>
  <c r="EA24" i="2"/>
  <c r="DZ24" i="2"/>
  <c r="DY24" i="2"/>
  <c r="DX24" i="2"/>
  <c r="DW24" i="2"/>
  <c r="DV24" i="2"/>
  <c r="DU24" i="2"/>
  <c r="DT24" i="2"/>
  <c r="DS24" i="2"/>
  <c r="DR24" i="2"/>
  <c r="DQ24" i="2"/>
  <c r="DP24" i="2"/>
  <c r="DO24" i="2"/>
  <c r="DN24" i="2"/>
  <c r="DM24" i="2"/>
  <c r="DL24" i="2"/>
  <c r="DK24" i="2"/>
  <c r="DJ24" i="2"/>
  <c r="DI24" i="2"/>
  <c r="DH24" i="2"/>
  <c r="DG24" i="2"/>
  <c r="DF24" i="2"/>
  <c r="DE24" i="2" s="1"/>
  <c r="CF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G24" i="2" s="1"/>
  <c r="BH24" i="2"/>
  <c r="AH24" i="2"/>
  <c r="G24" i="2"/>
  <c r="I24" i="2" s="1"/>
  <c r="EB23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I23" i="2"/>
  <c r="DH23" i="2"/>
  <c r="DF23" i="2"/>
  <c r="CH23" i="2"/>
  <c r="DG23" i="2" s="1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H23" i="2"/>
  <c r="BE23" i="2"/>
  <c r="CD23" i="2" s="1"/>
  <c r="AJ23" i="2"/>
  <c r="G23" i="2"/>
  <c r="I23" i="2" s="1"/>
  <c r="EB22" i="2"/>
  <c r="EA22" i="2"/>
  <c r="DZ22" i="2"/>
  <c r="DY22" i="2"/>
  <c r="DX22" i="2"/>
  <c r="DW22" i="2"/>
  <c r="DV22" i="2"/>
  <c r="DU22" i="2"/>
  <c r="DT22" i="2"/>
  <c r="DS22" i="2"/>
  <c r="DR22" i="2"/>
  <c r="DQ22" i="2"/>
  <c r="DP22" i="2"/>
  <c r="DO22" i="2"/>
  <c r="DN22" i="2"/>
  <c r="DM22" i="2"/>
  <c r="DL22" i="2"/>
  <c r="DK22" i="2"/>
  <c r="DJ22" i="2"/>
  <c r="DI22" i="2"/>
  <c r="DH22" i="2"/>
  <c r="DG22" i="2"/>
  <c r="DF22" i="2"/>
  <c r="DE22" i="2" s="1"/>
  <c r="CF22" i="2"/>
  <c r="CE22" i="2" s="1"/>
  <c r="DD22" i="2" s="1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AH22" i="2"/>
  <c r="AG22" i="2" s="1"/>
  <c r="BF22" i="2" s="1"/>
  <c r="G22" i="2"/>
  <c r="I22" i="2" s="1"/>
  <c r="EB21" i="2"/>
  <c r="EA21" i="2"/>
  <c r="DZ21" i="2"/>
  <c r="DY21" i="2"/>
  <c r="DX21" i="2"/>
  <c r="DW21" i="2"/>
  <c r="DV21" i="2"/>
  <c r="DU21" i="2"/>
  <c r="DT21" i="2"/>
  <c r="DS21" i="2"/>
  <c r="DR21" i="2"/>
  <c r="DQ21" i="2"/>
  <c r="DP21" i="2"/>
  <c r="DO21" i="2"/>
  <c r="DN21" i="2"/>
  <c r="DM21" i="2"/>
  <c r="DL21" i="2"/>
  <c r="DK21" i="2"/>
  <c r="DJ21" i="2"/>
  <c r="DI21" i="2"/>
  <c r="DH21" i="2"/>
  <c r="DG21" i="2"/>
  <c r="DF21" i="2"/>
  <c r="CF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AH21" i="2"/>
  <c r="AG21" i="2" s="1"/>
  <c r="BF21" i="2" s="1"/>
  <c r="G21" i="2"/>
  <c r="I21" i="2" s="1"/>
  <c r="EB20" i="2"/>
  <c r="EA20" i="2"/>
  <c r="DZ20" i="2"/>
  <c r="DY20" i="2"/>
  <c r="DX20" i="2"/>
  <c r="DW20" i="2"/>
  <c r="DU20" i="2"/>
  <c r="DT20" i="2"/>
  <c r="DS20" i="2"/>
  <c r="DR20" i="2"/>
  <c r="DQ20" i="2"/>
  <c r="DP20" i="2"/>
  <c r="DO20" i="2"/>
  <c r="DN20" i="2"/>
  <c r="DM20" i="2"/>
  <c r="DL20" i="2"/>
  <c r="DK20" i="2"/>
  <c r="DJ20" i="2"/>
  <c r="DI20" i="2"/>
  <c r="DH20" i="2"/>
  <c r="DG20" i="2"/>
  <c r="DF20" i="2"/>
  <c r="CW20" i="2"/>
  <c r="CD20" i="2"/>
  <c r="CC20" i="2"/>
  <c r="CB20" i="2"/>
  <c r="CA20" i="2"/>
  <c r="BZ20" i="2"/>
  <c r="BY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AY20" i="2"/>
  <c r="G20" i="2"/>
  <c r="I20" i="2" s="1"/>
  <c r="EB19" i="2"/>
  <c r="EA19" i="2"/>
  <c r="DZ19" i="2"/>
  <c r="DY19" i="2"/>
  <c r="DX19" i="2"/>
  <c r="DW19" i="2"/>
  <c r="DV19" i="2"/>
  <c r="DU19" i="2"/>
  <c r="DT19" i="2"/>
  <c r="DS19" i="2"/>
  <c r="DR19" i="2"/>
  <c r="DQ19" i="2"/>
  <c r="DP19" i="2"/>
  <c r="DO19" i="2"/>
  <c r="DN19" i="2"/>
  <c r="DM19" i="2"/>
  <c r="DL19" i="2"/>
  <c r="DK19" i="2"/>
  <c r="DJ19" i="2"/>
  <c r="DI19" i="2"/>
  <c r="DH19" i="2"/>
  <c r="DG19" i="2"/>
  <c r="DE19" i="2" s="1"/>
  <c r="DF19" i="2"/>
  <c r="CF19" i="2"/>
  <c r="CE19" i="2"/>
  <c r="DD19" i="2" s="1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AH19" i="2"/>
  <c r="AG19" i="2" s="1"/>
  <c r="BF19" i="2" s="1"/>
  <c r="G19" i="2"/>
  <c r="I19" i="2" s="1"/>
  <c r="EA18" i="2"/>
  <c r="DZ18" i="2"/>
  <c r="DY18" i="2"/>
  <c r="DX18" i="2"/>
  <c r="DW18" i="2"/>
  <c r="DU18" i="2"/>
  <c r="DT18" i="2"/>
  <c r="DS18" i="2"/>
  <c r="DR18" i="2"/>
  <c r="DQ18" i="2"/>
  <c r="DP18" i="2"/>
  <c r="DO18" i="2"/>
  <c r="DN18" i="2"/>
  <c r="DM18" i="2"/>
  <c r="DL18" i="2"/>
  <c r="DK18" i="2"/>
  <c r="DJ18" i="2"/>
  <c r="DI18" i="2"/>
  <c r="DH18" i="2"/>
  <c r="DG18" i="2"/>
  <c r="DF18" i="2"/>
  <c r="DC18" i="2"/>
  <c r="CW18" i="2"/>
  <c r="DV18" i="2" s="1"/>
  <c r="CC18" i="2"/>
  <c r="CB18" i="2"/>
  <c r="CA18" i="2"/>
  <c r="BZ18" i="2"/>
  <c r="BY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E18" i="2"/>
  <c r="AY18" i="2"/>
  <c r="BX18" i="2" s="1"/>
  <c r="G18" i="2"/>
  <c r="I18" i="2" s="1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I17" i="2"/>
  <c r="DH17" i="2"/>
  <c r="DG17" i="2"/>
  <c r="DF17" i="2"/>
  <c r="CF17" i="2"/>
  <c r="CE17" i="2" s="1"/>
  <c r="DD17" i="2" s="1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 s="1"/>
  <c r="AH17" i="2"/>
  <c r="AG17" i="2" s="1"/>
  <c r="BF17" i="2" s="1"/>
  <c r="G17" i="2"/>
  <c r="I17" i="2" s="1"/>
  <c r="EB16" i="2"/>
  <c r="EA16" i="2"/>
  <c r="DZ16" i="2"/>
  <c r="DY16" i="2"/>
  <c r="DX16" i="2"/>
  <c r="DW16" i="2"/>
  <c r="DV16" i="2"/>
  <c r="DU16" i="2"/>
  <c r="DT16" i="2"/>
  <c r="DS16" i="2"/>
  <c r="DR16" i="2"/>
  <c r="DQ16" i="2"/>
  <c r="DP16" i="2"/>
  <c r="DO16" i="2"/>
  <c r="DN16" i="2"/>
  <c r="DM16" i="2"/>
  <c r="DL16" i="2"/>
  <c r="DK16" i="2"/>
  <c r="DJ16" i="2"/>
  <c r="DI16" i="2"/>
  <c r="DH16" i="2"/>
  <c r="DF16" i="2"/>
  <c r="CH16" i="2"/>
  <c r="DG16" i="2" s="1"/>
  <c r="CC16" i="2"/>
  <c r="CB16" i="2"/>
  <c r="CA16" i="2"/>
  <c r="BZ16" i="2"/>
  <c r="BY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H16" i="2"/>
  <c r="BE16" i="2"/>
  <c r="BE137" i="2" s="1"/>
  <c r="AY16" i="2"/>
  <c r="BX16" i="2" s="1"/>
  <c r="AJ16" i="2"/>
  <c r="BI16" i="2" s="1"/>
  <c r="G16" i="2"/>
  <c r="I16" i="2" s="1"/>
  <c r="EB15" i="2"/>
  <c r="EA15" i="2"/>
  <c r="DZ15" i="2"/>
  <c r="DY15" i="2"/>
  <c r="DX15" i="2"/>
  <c r="DW15" i="2"/>
  <c r="DV15" i="2"/>
  <c r="DU15" i="2"/>
  <c r="DT15" i="2"/>
  <c r="DS15" i="2"/>
  <c r="DR15" i="2"/>
  <c r="DQ15" i="2"/>
  <c r="DP15" i="2"/>
  <c r="DO15" i="2"/>
  <c r="DN15" i="2"/>
  <c r="DM15" i="2"/>
  <c r="DL15" i="2"/>
  <c r="DK15" i="2"/>
  <c r="DJ15" i="2"/>
  <c r="DI15" i="2"/>
  <c r="DH15" i="2"/>
  <c r="DG15" i="2"/>
  <c r="DF15" i="2"/>
  <c r="CF15" i="2"/>
  <c r="CD15" i="2"/>
  <c r="CC15" i="2"/>
  <c r="CB15" i="2"/>
  <c r="CA15" i="2"/>
  <c r="BZ15" i="2"/>
  <c r="BY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AY15" i="2"/>
  <c r="G15" i="2"/>
  <c r="I15" i="2" s="1"/>
  <c r="EB14" i="2"/>
  <c r="EA14" i="2"/>
  <c r="DZ14" i="2"/>
  <c r="DY14" i="2"/>
  <c r="DX14" i="2"/>
  <c r="DW14" i="2"/>
  <c r="DV14" i="2"/>
  <c r="DU14" i="2"/>
  <c r="DT14" i="2"/>
  <c r="DS14" i="2"/>
  <c r="DR14" i="2"/>
  <c r="DQ14" i="2"/>
  <c r="DP14" i="2"/>
  <c r="DO14" i="2"/>
  <c r="DN14" i="2"/>
  <c r="DM14" i="2"/>
  <c r="DL14" i="2"/>
  <c r="DK14" i="2"/>
  <c r="DJ14" i="2"/>
  <c r="DI14" i="2"/>
  <c r="DH14" i="2"/>
  <c r="DF14" i="2"/>
  <c r="CH14" i="2"/>
  <c r="CD14" i="2"/>
  <c r="CC14" i="2"/>
  <c r="CB14" i="2"/>
  <c r="CA14" i="2"/>
  <c r="BZ14" i="2"/>
  <c r="BY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H14" i="2"/>
  <c r="AY14" i="2"/>
  <c r="AJ14" i="2"/>
  <c r="G14" i="2"/>
  <c r="I14" i="2" s="1"/>
  <c r="EB13" i="2"/>
  <c r="EA13" i="2"/>
  <c r="DZ13" i="2"/>
  <c r="DZ137" i="2" s="1"/>
  <c r="DY13" i="2"/>
  <c r="DX13" i="2"/>
  <c r="DW13" i="2"/>
  <c r="DV13" i="2"/>
  <c r="DV137" i="2" s="1"/>
  <c r="DU13" i="2"/>
  <c r="DT13" i="2"/>
  <c r="DS13" i="2"/>
  <c r="DR13" i="2"/>
  <c r="DR137" i="2" s="1"/>
  <c r="DQ13" i="2"/>
  <c r="DP13" i="2"/>
  <c r="DO13" i="2"/>
  <c r="DN13" i="2"/>
  <c r="DN137" i="2" s="1"/>
  <c r="DM13" i="2"/>
  <c r="DL13" i="2"/>
  <c r="DK13" i="2"/>
  <c r="DJ13" i="2"/>
  <c r="DJ137" i="2" s="1"/>
  <c r="DI13" i="2"/>
  <c r="DH13" i="2"/>
  <c r="DG13" i="2"/>
  <c r="DF13" i="2"/>
  <c r="CF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G13" i="2" s="1"/>
  <c r="BH13" i="2"/>
  <c r="AH13" i="2"/>
  <c r="I13" i="2"/>
  <c r="G13" i="2"/>
  <c r="EB12" i="2"/>
  <c r="EA12" i="2"/>
  <c r="DZ12" i="2"/>
  <c r="DY12" i="2"/>
  <c r="DX12" i="2"/>
  <c r="DW12" i="2"/>
  <c r="DV12" i="2"/>
  <c r="DU12" i="2"/>
  <c r="DT12" i="2"/>
  <c r="DS12" i="2"/>
  <c r="DR12" i="2"/>
  <c r="DQ12" i="2"/>
  <c r="DP12" i="2"/>
  <c r="DO12" i="2"/>
  <c r="DN12" i="2"/>
  <c r="DM12" i="2"/>
  <c r="DL12" i="2"/>
  <c r="DK12" i="2"/>
  <c r="DJ12" i="2"/>
  <c r="DI12" i="2"/>
  <c r="DH12" i="2"/>
  <c r="DG12" i="2"/>
  <c r="DF12" i="2"/>
  <c r="DE12" i="2" s="1"/>
  <c r="CF12" i="2"/>
  <c r="CE12" i="2"/>
  <c r="DD12" i="2" s="1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G12" i="2" s="1"/>
  <c r="BH12" i="2"/>
  <c r="AH12" i="2"/>
  <c r="AG12" i="2" s="1"/>
  <c r="BF12" i="2" s="1"/>
  <c r="I12" i="2"/>
  <c r="G12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I11" i="2"/>
  <c r="DH11" i="2"/>
  <c r="DG11" i="2"/>
  <c r="DF11" i="2"/>
  <c r="DE11" i="2" s="1"/>
  <c r="CF11" i="2"/>
  <c r="CE11" i="2"/>
  <c r="DD11" i="2" s="1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G11" i="2" s="1"/>
  <c r="BH11" i="2"/>
  <c r="AH11" i="2"/>
  <c r="AG11" i="2" s="1"/>
  <c r="BF11" i="2" s="1"/>
  <c r="I11" i="2"/>
  <c r="G11" i="2"/>
  <c r="EB10" i="2"/>
  <c r="EA10" i="2"/>
  <c r="DZ10" i="2"/>
  <c r="DY10" i="2"/>
  <c r="DX10" i="2"/>
  <c r="DW10" i="2"/>
  <c r="DV10" i="2"/>
  <c r="DU10" i="2"/>
  <c r="DT10" i="2"/>
  <c r="DS10" i="2"/>
  <c r="DR10" i="2"/>
  <c r="DQ10" i="2"/>
  <c r="DP10" i="2"/>
  <c r="DO10" i="2"/>
  <c r="DN10" i="2"/>
  <c r="DM10" i="2"/>
  <c r="DL10" i="2"/>
  <c r="DK10" i="2"/>
  <c r="DJ10" i="2"/>
  <c r="DI10" i="2"/>
  <c r="DH10" i="2"/>
  <c r="DG10" i="2"/>
  <c r="DF10" i="2"/>
  <c r="DE10" i="2" s="1"/>
  <c r="CF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AH10" i="2"/>
  <c r="G10" i="2"/>
  <c r="CE10" i="2" s="1"/>
  <c r="DD10" i="2" s="1"/>
  <c r="EB9" i="2"/>
  <c r="EA9" i="2"/>
  <c r="DZ9" i="2"/>
  <c r="DY9" i="2"/>
  <c r="DX9" i="2"/>
  <c r="DW9" i="2"/>
  <c r="DU9" i="2"/>
  <c r="DT9" i="2"/>
  <c r="DS9" i="2"/>
  <c r="DR9" i="2"/>
  <c r="DQ9" i="2"/>
  <c r="DP9" i="2"/>
  <c r="DO9" i="2"/>
  <c r="DN9" i="2"/>
  <c r="DM9" i="2"/>
  <c r="DL9" i="2"/>
  <c r="DK9" i="2"/>
  <c r="DJ9" i="2"/>
  <c r="DI9" i="2"/>
  <c r="DH9" i="2"/>
  <c r="DF9" i="2"/>
  <c r="CW9" i="2"/>
  <c r="DV9" i="2" s="1"/>
  <c r="CH9" i="2"/>
  <c r="CD9" i="2"/>
  <c r="CC9" i="2"/>
  <c r="CB9" i="2"/>
  <c r="CA9" i="2"/>
  <c r="BZ9" i="2"/>
  <c r="BY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H9" i="2"/>
  <c r="AY9" i="2"/>
  <c r="AJ9" i="2"/>
  <c r="BI9" i="2" s="1"/>
  <c r="G9" i="2"/>
  <c r="I9" i="2" s="1"/>
  <c r="EB8" i="2"/>
  <c r="EA8" i="2"/>
  <c r="DZ8" i="2"/>
  <c r="DY8" i="2"/>
  <c r="DX8" i="2"/>
  <c r="DW8" i="2"/>
  <c r="DV8" i="2"/>
  <c r="DU8" i="2"/>
  <c r="DT8" i="2"/>
  <c r="DS8" i="2"/>
  <c r="DR8" i="2"/>
  <c r="DQ8" i="2"/>
  <c r="DP8" i="2"/>
  <c r="DO8" i="2"/>
  <c r="DN8" i="2"/>
  <c r="DM8" i="2"/>
  <c r="DL8" i="2"/>
  <c r="DK8" i="2"/>
  <c r="DJ8" i="2"/>
  <c r="DI8" i="2"/>
  <c r="DH8" i="2"/>
  <c r="DG8" i="2"/>
  <c r="DF8" i="2"/>
  <c r="CF8" i="2"/>
  <c r="CE8" i="2" s="1"/>
  <c r="DD8" i="2" s="1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H8" i="2"/>
  <c r="AJ8" i="2"/>
  <c r="BI8" i="2" s="1"/>
  <c r="BG8" i="2" s="1"/>
  <c r="G8" i="2"/>
  <c r="I8" i="2" s="1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F7" i="2"/>
  <c r="CH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E7" i="2"/>
  <c r="AJ7" i="2"/>
  <c r="G7" i="2"/>
  <c r="I7" i="2" s="1"/>
  <c r="EC141" i="1"/>
  <c r="DB139" i="1"/>
  <c r="DA139" i="1"/>
  <c r="CZ139" i="1"/>
  <c r="CY139" i="1"/>
  <c r="CX139" i="1"/>
  <c r="CW139" i="1"/>
  <c r="CU139" i="1"/>
  <c r="CT139" i="1"/>
  <c r="CS139" i="1"/>
  <c r="CR139" i="1"/>
  <c r="CQ139" i="1"/>
  <c r="CP139" i="1"/>
  <c r="CO139" i="1"/>
  <c r="CN139" i="1"/>
  <c r="CM139" i="1"/>
  <c r="CK139" i="1"/>
  <c r="CJ139" i="1"/>
  <c r="CI139" i="1"/>
  <c r="CG139" i="1"/>
  <c r="BD139" i="1"/>
  <c r="BC139" i="1"/>
  <c r="BB139" i="1"/>
  <c r="BA139" i="1"/>
  <c r="AZ139" i="1"/>
  <c r="AY139" i="1"/>
  <c r="AW139" i="1"/>
  <c r="AV139" i="1"/>
  <c r="AU139" i="1"/>
  <c r="AT139" i="1"/>
  <c r="AS139" i="1"/>
  <c r="AR139" i="1"/>
  <c r="AQ139" i="1"/>
  <c r="AP139" i="1"/>
  <c r="AO139" i="1"/>
  <c r="AM139" i="1"/>
  <c r="AL139" i="1"/>
  <c r="AK139" i="1"/>
  <c r="AI139" i="1"/>
  <c r="AF139" i="1"/>
  <c r="AE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DB138" i="1"/>
  <c r="DA138" i="1"/>
  <c r="CZ138" i="1"/>
  <c r="CY138" i="1"/>
  <c r="CX138" i="1"/>
  <c r="CV138" i="1"/>
  <c r="CU138" i="1"/>
  <c r="CT138" i="1"/>
  <c r="CS138" i="1"/>
  <c r="CR138" i="1"/>
  <c r="CQ138" i="1"/>
  <c r="CP138" i="1"/>
  <c r="CO138" i="1"/>
  <c r="CN138" i="1"/>
  <c r="CM138" i="1"/>
  <c r="CL138" i="1"/>
  <c r="CK138" i="1"/>
  <c r="CJ138" i="1"/>
  <c r="CI138" i="1"/>
  <c r="CG138" i="1"/>
  <c r="BD138" i="1"/>
  <c r="BC138" i="1"/>
  <c r="BB138" i="1"/>
  <c r="BA138" i="1"/>
  <c r="AZ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I138" i="1"/>
  <c r="AF138" i="1"/>
  <c r="AE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DB137" i="1"/>
  <c r="CZ137" i="1"/>
  <c r="CX137" i="1"/>
  <c r="CW137" i="1"/>
  <c r="CU137" i="1"/>
  <c r="CT137" i="1"/>
  <c r="CS137" i="1"/>
  <c r="CR137" i="1"/>
  <c r="CQ137" i="1"/>
  <c r="CP137" i="1"/>
  <c r="CO137" i="1"/>
  <c r="CM137" i="1"/>
  <c r="CL137" i="1"/>
  <c r="CK137" i="1"/>
  <c r="CJ137" i="1"/>
  <c r="CI137" i="1"/>
  <c r="CG137" i="1"/>
  <c r="BD137" i="1"/>
  <c r="BB137" i="1"/>
  <c r="AZ137" i="1"/>
  <c r="AY137" i="1"/>
  <c r="AW137" i="1"/>
  <c r="AV137" i="1"/>
  <c r="AU137" i="1"/>
  <c r="AT137" i="1"/>
  <c r="AS137" i="1"/>
  <c r="AQ137" i="1"/>
  <c r="AO137" i="1"/>
  <c r="AN137" i="1"/>
  <c r="AM137" i="1"/>
  <c r="AL137" i="1"/>
  <c r="AK137" i="1"/>
  <c r="AI137" i="1"/>
  <c r="AF137" i="1"/>
  <c r="AE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DC136" i="1"/>
  <c r="DB136" i="1"/>
  <c r="DA136" i="1"/>
  <c r="CZ136" i="1"/>
  <c r="CY136" i="1"/>
  <c r="CX136" i="1"/>
  <c r="CW136" i="1"/>
  <c r="CV136" i="1"/>
  <c r="CU136" i="1"/>
  <c r="CT136" i="1"/>
  <c r="CS136" i="1"/>
  <c r="CR136" i="1"/>
  <c r="CQ136" i="1"/>
  <c r="CP136" i="1"/>
  <c r="CO136" i="1"/>
  <c r="CN136" i="1"/>
  <c r="CM136" i="1"/>
  <c r="CL136" i="1"/>
  <c r="CK136" i="1"/>
  <c r="CJ136" i="1"/>
  <c r="CI136" i="1"/>
  <c r="CG136" i="1"/>
  <c r="BD136" i="1"/>
  <c r="BC136" i="1"/>
  <c r="BB136" i="1"/>
  <c r="BA136" i="1"/>
  <c r="AZ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I136" i="1"/>
  <c r="AF136" i="1"/>
  <c r="AE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DC135" i="1"/>
  <c r="DB135" i="1"/>
  <c r="DA135" i="1"/>
  <c r="CY135" i="1"/>
  <c r="CX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G135" i="1"/>
  <c r="BD135" i="1"/>
  <c r="BC135" i="1"/>
  <c r="BA135" i="1"/>
  <c r="AZ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I135" i="1"/>
  <c r="AF135" i="1"/>
  <c r="AE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DC134" i="1"/>
  <c r="DB134" i="1"/>
  <c r="DA134" i="1"/>
  <c r="CZ134" i="1"/>
  <c r="CY134" i="1"/>
  <c r="CX134" i="1"/>
  <c r="CW134" i="1"/>
  <c r="CV134" i="1"/>
  <c r="CU134" i="1"/>
  <c r="CT134" i="1"/>
  <c r="CS134" i="1"/>
  <c r="CR134" i="1"/>
  <c r="CQ134" i="1"/>
  <c r="CP134" i="1"/>
  <c r="CO134" i="1"/>
  <c r="CN134" i="1"/>
  <c r="CM134" i="1"/>
  <c r="CL134" i="1"/>
  <c r="CK134" i="1"/>
  <c r="CJ134" i="1"/>
  <c r="CI134" i="1"/>
  <c r="CG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I134" i="1"/>
  <c r="AF134" i="1"/>
  <c r="AE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DC133" i="1"/>
  <c r="DB133" i="1"/>
  <c r="DA133" i="1"/>
  <c r="CZ133" i="1"/>
  <c r="CY133" i="1"/>
  <c r="CX133" i="1"/>
  <c r="CW133" i="1"/>
  <c r="CV133" i="1"/>
  <c r="CU133" i="1"/>
  <c r="CT133" i="1"/>
  <c r="CS133" i="1"/>
  <c r="CS140" i="1" s="1"/>
  <c r="CR133" i="1"/>
  <c r="CQ133" i="1"/>
  <c r="CP133" i="1"/>
  <c r="CO133" i="1"/>
  <c r="CO140" i="1" s="1"/>
  <c r="CN133" i="1"/>
  <c r="CM133" i="1"/>
  <c r="CL133" i="1"/>
  <c r="CK133" i="1"/>
  <c r="CK140" i="1" s="1"/>
  <c r="CJ133" i="1"/>
  <c r="CI133" i="1"/>
  <c r="CH133" i="1"/>
  <c r="CG133" i="1"/>
  <c r="BE133" i="1"/>
  <c r="BD133" i="1"/>
  <c r="BD140" i="1" s="1"/>
  <c r="BC133" i="1"/>
  <c r="BB133" i="1"/>
  <c r="BA133" i="1"/>
  <c r="AZ133" i="1"/>
  <c r="AZ140" i="1" s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L140" i="1" s="1"/>
  <c r="AK133" i="1"/>
  <c r="AJ133" i="1"/>
  <c r="AI133" i="1"/>
  <c r="AF133" i="1"/>
  <c r="AE133" i="1"/>
  <c r="AE140" i="1" s="1"/>
  <c r="AD133" i="1"/>
  <c r="AC133" i="1"/>
  <c r="AB133" i="1"/>
  <c r="AA133" i="1"/>
  <c r="Z133" i="1"/>
  <c r="Z140" i="1" s="1"/>
  <c r="Y133" i="1"/>
  <c r="X133" i="1"/>
  <c r="W133" i="1"/>
  <c r="V133" i="1"/>
  <c r="V140" i="1" s="1"/>
  <c r="U133" i="1"/>
  <c r="T133" i="1"/>
  <c r="S133" i="1"/>
  <c r="R133" i="1"/>
  <c r="R140" i="1" s="1"/>
  <c r="Q133" i="1"/>
  <c r="P133" i="1"/>
  <c r="O133" i="1"/>
  <c r="N133" i="1"/>
  <c r="N140" i="1" s="1"/>
  <c r="M133" i="1"/>
  <c r="L133" i="1"/>
  <c r="K133" i="1"/>
  <c r="J133" i="1"/>
  <c r="J140" i="1" s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CP129" i="1"/>
  <c r="CO129" i="1"/>
  <c r="CN129" i="1"/>
  <c r="CM129" i="1"/>
  <c r="CL129" i="1"/>
  <c r="CK129" i="1"/>
  <c r="CJ129" i="1"/>
  <c r="CI129" i="1"/>
  <c r="CG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I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H129" i="1"/>
  <c r="EB128" i="1"/>
  <c r="EA128" i="1"/>
  <c r="DZ128" i="1"/>
  <c r="DY128" i="1"/>
  <c r="DX128" i="1"/>
  <c r="DW128" i="1"/>
  <c r="DV128" i="1"/>
  <c r="DU128" i="1"/>
  <c r="DT128" i="1"/>
  <c r="DS128" i="1"/>
  <c r="DR128" i="1"/>
  <c r="DQ128" i="1"/>
  <c r="DP128" i="1"/>
  <c r="DO128" i="1"/>
  <c r="DN128" i="1"/>
  <c r="DM128" i="1"/>
  <c r="DL128" i="1"/>
  <c r="DK128" i="1"/>
  <c r="DJ128" i="1"/>
  <c r="DI128" i="1"/>
  <c r="DH128" i="1"/>
  <c r="DF128" i="1"/>
  <c r="CH128" i="1"/>
  <c r="DG128" i="1" s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H128" i="1"/>
  <c r="AJ128" i="1"/>
  <c r="G128" i="1"/>
  <c r="EB127" i="1"/>
  <c r="EA127" i="1"/>
  <c r="DZ127" i="1"/>
  <c r="DY127" i="1"/>
  <c r="DX127" i="1"/>
  <c r="DW127" i="1"/>
  <c r="DV127" i="1"/>
  <c r="DU127" i="1"/>
  <c r="DT127" i="1"/>
  <c r="DS127" i="1"/>
  <c r="DR127" i="1"/>
  <c r="DQ127" i="1"/>
  <c r="DP127" i="1"/>
  <c r="DO127" i="1"/>
  <c r="DN127" i="1"/>
  <c r="DM127" i="1"/>
  <c r="DL127" i="1"/>
  <c r="DK127" i="1"/>
  <c r="DJ127" i="1"/>
  <c r="DI127" i="1"/>
  <c r="DH127" i="1"/>
  <c r="DF127" i="1"/>
  <c r="CH127" i="1"/>
  <c r="DG127" i="1" s="1"/>
  <c r="CD127" i="1"/>
  <c r="CC127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H127" i="1"/>
  <c r="AJ127" i="1"/>
  <c r="G127" i="1"/>
  <c r="EB126" i="1"/>
  <c r="EA126" i="1"/>
  <c r="DZ126" i="1"/>
  <c r="DY126" i="1"/>
  <c r="DX126" i="1"/>
  <c r="DW126" i="1"/>
  <c r="DV126" i="1"/>
  <c r="DU126" i="1"/>
  <c r="DT126" i="1"/>
  <c r="DS126" i="1"/>
  <c r="DR126" i="1"/>
  <c r="DQ126" i="1"/>
  <c r="DP126" i="1"/>
  <c r="DO126" i="1"/>
  <c r="DN126" i="1"/>
  <c r="DM126" i="1"/>
  <c r="DL126" i="1"/>
  <c r="DK126" i="1"/>
  <c r="DJ126" i="1"/>
  <c r="DI126" i="1"/>
  <c r="DH126" i="1"/>
  <c r="DF126" i="1"/>
  <c r="CH126" i="1"/>
  <c r="CF126" i="1" s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H126" i="1"/>
  <c r="AJ126" i="1"/>
  <c r="AH126" i="1" s="1"/>
  <c r="G126" i="1"/>
  <c r="EA125" i="1"/>
  <c r="DZ125" i="1"/>
  <c r="DY125" i="1"/>
  <c r="DX125" i="1"/>
  <c r="DW125" i="1"/>
  <c r="DV125" i="1"/>
  <c r="DU125" i="1"/>
  <c r="DT125" i="1"/>
  <c r="DS125" i="1"/>
  <c r="DR125" i="1"/>
  <c r="DQ125" i="1"/>
  <c r="DP125" i="1"/>
  <c r="DO125" i="1"/>
  <c r="DN125" i="1"/>
  <c r="DM125" i="1"/>
  <c r="DL125" i="1"/>
  <c r="DK125" i="1"/>
  <c r="DJ125" i="1"/>
  <c r="DI125" i="1"/>
  <c r="DH125" i="1"/>
  <c r="DG125" i="1"/>
  <c r="DF125" i="1"/>
  <c r="DC125" i="1"/>
  <c r="CC125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E125" i="1"/>
  <c r="BE129" i="1" s="1"/>
  <c r="I125" i="1"/>
  <c r="G125" i="1"/>
  <c r="EB124" i="1"/>
  <c r="EA124" i="1"/>
  <c r="DZ124" i="1"/>
  <c r="DY124" i="1"/>
  <c r="DX124" i="1"/>
  <c r="DW124" i="1"/>
  <c r="DV124" i="1"/>
  <c r="DU124" i="1"/>
  <c r="DT124" i="1"/>
  <c r="DS124" i="1"/>
  <c r="DR124" i="1"/>
  <c r="DQ124" i="1"/>
  <c r="DP124" i="1"/>
  <c r="DO124" i="1"/>
  <c r="DN124" i="1"/>
  <c r="DM124" i="1"/>
  <c r="DL124" i="1"/>
  <c r="DK124" i="1"/>
  <c r="DJ124" i="1"/>
  <c r="DI124" i="1"/>
  <c r="DH124" i="1"/>
  <c r="DF124" i="1"/>
  <c r="CH124" i="1"/>
  <c r="DG124" i="1" s="1"/>
  <c r="CD124" i="1"/>
  <c r="CC124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H124" i="1"/>
  <c r="AJ124" i="1"/>
  <c r="G124" i="1"/>
  <c r="I124" i="1" s="1"/>
  <c r="EB123" i="1"/>
  <c r="EA123" i="1"/>
  <c r="DZ123" i="1"/>
  <c r="DY123" i="1"/>
  <c r="DX123" i="1"/>
  <c r="DW123" i="1"/>
  <c r="DV123" i="1"/>
  <c r="DU123" i="1"/>
  <c r="DT123" i="1"/>
  <c r="DS123" i="1"/>
  <c r="DR123" i="1"/>
  <c r="DQ123" i="1"/>
  <c r="DP123" i="1"/>
  <c r="DO123" i="1"/>
  <c r="DN123" i="1"/>
  <c r="DM123" i="1"/>
  <c r="DL123" i="1"/>
  <c r="DK123" i="1"/>
  <c r="DJ123" i="1"/>
  <c r="DI123" i="1"/>
  <c r="DH123" i="1"/>
  <c r="DF123" i="1"/>
  <c r="CH123" i="1"/>
  <c r="DG123" i="1" s="1"/>
  <c r="CD123" i="1"/>
  <c r="CC123" i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H123" i="1"/>
  <c r="AJ123" i="1"/>
  <c r="G123" i="1"/>
  <c r="EB122" i="1"/>
  <c r="EA122" i="1"/>
  <c r="DZ122" i="1"/>
  <c r="DY122" i="1"/>
  <c r="DX122" i="1"/>
  <c r="DW122" i="1"/>
  <c r="DV122" i="1"/>
  <c r="DU122" i="1"/>
  <c r="DT122" i="1"/>
  <c r="DS122" i="1"/>
  <c r="DR122" i="1"/>
  <c r="DQ122" i="1"/>
  <c r="DP122" i="1"/>
  <c r="DO122" i="1"/>
  <c r="DN122" i="1"/>
  <c r="DM122" i="1"/>
  <c r="DL122" i="1"/>
  <c r="DK122" i="1"/>
  <c r="DJ122" i="1"/>
  <c r="DI122" i="1"/>
  <c r="DH122" i="1"/>
  <c r="DF122" i="1"/>
  <c r="CH122" i="1"/>
  <c r="CF122" i="1" s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H122" i="1"/>
  <c r="AJ122" i="1"/>
  <c r="AH122" i="1" s="1"/>
  <c r="AG122" i="1" s="1"/>
  <c r="BF122" i="1" s="1"/>
  <c r="G122" i="1"/>
  <c r="I122" i="1" s="1"/>
  <c r="EB121" i="1"/>
  <c r="EA121" i="1"/>
  <c r="DZ121" i="1"/>
  <c r="DY121" i="1"/>
  <c r="DX121" i="1"/>
  <c r="DW121" i="1"/>
  <c r="DV121" i="1"/>
  <c r="DU121" i="1"/>
  <c r="DT121" i="1"/>
  <c r="DS121" i="1"/>
  <c r="DR121" i="1"/>
  <c r="DQ121" i="1"/>
  <c r="DP121" i="1"/>
  <c r="DO121" i="1"/>
  <c r="DN121" i="1"/>
  <c r="DM121" i="1"/>
  <c r="DL121" i="1"/>
  <c r="DK121" i="1"/>
  <c r="DJ121" i="1"/>
  <c r="DI121" i="1"/>
  <c r="DH121" i="1"/>
  <c r="DG121" i="1"/>
  <c r="DE121" i="1" s="1"/>
  <c r="DF121" i="1"/>
  <c r="CF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AH121" i="1"/>
  <c r="G121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DK120" i="1"/>
  <c r="DJ120" i="1"/>
  <c r="DI120" i="1"/>
  <c r="DH120" i="1"/>
  <c r="DF120" i="1"/>
  <c r="CH120" i="1"/>
  <c r="DG120" i="1" s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H120" i="1"/>
  <c r="AJ120" i="1"/>
  <c r="BI120" i="1" s="1"/>
  <c r="G120" i="1"/>
  <c r="I120" i="1" s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E119" i="1" s="1"/>
  <c r="DF119" i="1"/>
  <c r="CF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H119" i="1"/>
  <c r="AJ119" i="1"/>
  <c r="BI119" i="1" s="1"/>
  <c r="I119" i="1"/>
  <c r="G119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DK118" i="1"/>
  <c r="DJ118" i="1"/>
  <c r="DI118" i="1"/>
  <c r="DH118" i="1"/>
  <c r="DF118" i="1"/>
  <c r="CH118" i="1"/>
  <c r="DG118" i="1" s="1"/>
  <c r="DE118" i="1" s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H118" i="1"/>
  <c r="AJ118" i="1"/>
  <c r="BI118" i="1" s="1"/>
  <c r="G118" i="1"/>
  <c r="EB117" i="1"/>
  <c r="EA117" i="1"/>
  <c r="DZ117" i="1"/>
  <c r="DY117" i="1"/>
  <c r="DX117" i="1"/>
  <c r="DW117" i="1"/>
  <c r="DV117" i="1"/>
  <c r="DU117" i="1"/>
  <c r="DT117" i="1"/>
  <c r="DS117" i="1"/>
  <c r="DR117" i="1"/>
  <c r="DQ117" i="1"/>
  <c r="DP117" i="1"/>
  <c r="DO117" i="1"/>
  <c r="DN117" i="1"/>
  <c r="DM117" i="1"/>
  <c r="DL117" i="1"/>
  <c r="DK117" i="1"/>
  <c r="DJ117" i="1"/>
  <c r="DI117" i="1"/>
  <c r="DH117" i="1"/>
  <c r="DF117" i="1"/>
  <c r="CH117" i="1"/>
  <c r="DG117" i="1" s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H117" i="1"/>
  <c r="AJ117" i="1"/>
  <c r="BI117" i="1" s="1"/>
  <c r="G117" i="1"/>
  <c r="I117" i="1" s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DK116" i="1"/>
  <c r="DJ116" i="1"/>
  <c r="DI116" i="1"/>
  <c r="DH116" i="1"/>
  <c r="DF116" i="1"/>
  <c r="CH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H116" i="1"/>
  <c r="AJ116" i="1"/>
  <c r="AH116" i="1" s="1"/>
  <c r="G116" i="1"/>
  <c r="EB115" i="1"/>
  <c r="EA115" i="1"/>
  <c r="DZ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DK115" i="1"/>
  <c r="DJ115" i="1"/>
  <c r="DI115" i="1"/>
  <c r="DH115" i="1"/>
  <c r="DG115" i="1"/>
  <c r="DF115" i="1"/>
  <c r="DE115" i="1" s="1"/>
  <c r="CF115" i="1"/>
  <c r="CE115" i="1" s="1"/>
  <c r="DD115" i="1" s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AH115" i="1"/>
  <c r="I115" i="1"/>
  <c r="G115" i="1"/>
  <c r="EB114" i="1"/>
  <c r="EA114" i="1"/>
  <c r="DZ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CF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 s="1"/>
  <c r="AH114" i="1"/>
  <c r="AG114" i="1" s="1"/>
  <c r="BF114" i="1" s="1"/>
  <c r="G114" i="1"/>
  <c r="I114" i="1" s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CF113" i="1"/>
  <c r="CE113" i="1"/>
  <c r="DD113" i="1" s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AH113" i="1"/>
  <c r="AG113" i="1" s="1"/>
  <c r="BF113" i="1" s="1"/>
  <c r="G113" i="1"/>
  <c r="I113" i="1" s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E112" i="1" s="1"/>
  <c r="DF112" i="1"/>
  <c r="CF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AH112" i="1"/>
  <c r="G112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 s="1"/>
  <c r="CF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AH111" i="1"/>
  <c r="I111" i="1"/>
  <c r="G111" i="1"/>
  <c r="CE111" i="1" s="1"/>
  <c r="DD111" i="1" s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CF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 s="1"/>
  <c r="AH110" i="1"/>
  <c r="AG110" i="1" s="1"/>
  <c r="BF110" i="1" s="1"/>
  <c r="G110" i="1"/>
  <c r="I110" i="1" s="1"/>
  <c r="EB109" i="1"/>
  <c r="EA109" i="1"/>
  <c r="DZ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CF109" i="1"/>
  <c r="CE109" i="1"/>
  <c r="DD109" i="1" s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AH109" i="1"/>
  <c r="AG109" i="1" s="1"/>
  <c r="BF109" i="1" s="1"/>
  <c r="G109" i="1"/>
  <c r="I109" i="1" s="1"/>
  <c r="EB108" i="1"/>
  <c r="EA108" i="1"/>
  <c r="DZ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E108" i="1" s="1"/>
  <c r="DF108" i="1"/>
  <c r="CF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AH108" i="1"/>
  <c r="G108" i="1"/>
  <c r="EB107" i="1"/>
  <c r="EA107" i="1"/>
  <c r="DZ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DK107" i="1"/>
  <c r="DJ107" i="1"/>
  <c r="DI107" i="1"/>
  <c r="DH107" i="1"/>
  <c r="DG107" i="1"/>
  <c r="DF107" i="1"/>
  <c r="DE107" i="1" s="1"/>
  <c r="CF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AH107" i="1"/>
  <c r="I107" i="1"/>
  <c r="G107" i="1"/>
  <c r="CE107" i="1" s="1"/>
  <c r="DD107" i="1" s="1"/>
  <c r="EB106" i="1"/>
  <c r="EA106" i="1"/>
  <c r="DZ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J106" i="1"/>
  <c r="DI106" i="1"/>
  <c r="DH106" i="1"/>
  <c r="DG106" i="1"/>
  <c r="DF106" i="1"/>
  <c r="CF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 s="1"/>
  <c r="AH106" i="1"/>
  <c r="AG106" i="1" s="1"/>
  <c r="BF106" i="1" s="1"/>
  <c r="G106" i="1"/>
  <c r="I106" i="1" s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CF105" i="1"/>
  <c r="CE105" i="1"/>
  <c r="DD105" i="1" s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AH105" i="1"/>
  <c r="AG105" i="1" s="1"/>
  <c r="BF105" i="1" s="1"/>
  <c r="G105" i="1"/>
  <c r="I105" i="1" s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CF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AH104" i="1"/>
  <c r="G104" i="1"/>
  <c r="EB103" i="1"/>
  <c r="EA103" i="1"/>
  <c r="DZ103" i="1"/>
  <c r="DY103" i="1"/>
  <c r="DX103" i="1"/>
  <c r="DW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J103" i="1"/>
  <c r="DI103" i="1"/>
  <c r="DH103" i="1"/>
  <c r="DG103" i="1"/>
  <c r="DF103" i="1"/>
  <c r="CF103" i="1"/>
  <c r="CE103" i="1" s="1"/>
  <c r="DD103" i="1" s="1"/>
  <c r="CD103" i="1"/>
  <c r="CC103" i="1"/>
  <c r="CC134" i="1" s="1"/>
  <c r="CB103" i="1"/>
  <c r="CA103" i="1"/>
  <c r="BZ103" i="1"/>
  <c r="BY103" i="1"/>
  <c r="BY134" i="1" s="1"/>
  <c r="BX103" i="1"/>
  <c r="BW103" i="1"/>
  <c r="BV103" i="1"/>
  <c r="BU103" i="1"/>
  <c r="BU134" i="1" s="1"/>
  <c r="BT103" i="1"/>
  <c r="BS103" i="1"/>
  <c r="BR103" i="1"/>
  <c r="BQ103" i="1"/>
  <c r="BQ134" i="1" s="1"/>
  <c r="BP103" i="1"/>
  <c r="BO103" i="1"/>
  <c r="BN103" i="1"/>
  <c r="BM103" i="1"/>
  <c r="BM134" i="1" s="1"/>
  <c r="BL103" i="1"/>
  <c r="BK103" i="1"/>
  <c r="BJ103" i="1"/>
  <c r="BI103" i="1"/>
  <c r="BH103" i="1"/>
  <c r="AH103" i="1"/>
  <c r="I103" i="1"/>
  <c r="G103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CF102" i="1"/>
  <c r="CE102" i="1" s="1"/>
  <c r="DD102" i="1" s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 s="1"/>
  <c r="AH102" i="1"/>
  <c r="AG102" i="1"/>
  <c r="BF102" i="1" s="1"/>
  <c r="G102" i="1"/>
  <c r="I102" i="1" s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CF101" i="1"/>
  <c r="CE101" i="1"/>
  <c r="DD101" i="1" s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AH101" i="1"/>
  <c r="AG101" i="1" s="1"/>
  <c r="BF101" i="1" s="1"/>
  <c r="I101" i="1"/>
  <c r="G101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 s="1"/>
  <c r="CF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AH100" i="1"/>
  <c r="G100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CF99" i="1"/>
  <c r="CE99" i="1" s="1"/>
  <c r="DD99" i="1" s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AH99" i="1"/>
  <c r="I99" i="1"/>
  <c r="G99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CF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AH98" i="1"/>
  <c r="AG98" i="1"/>
  <c r="BF98" i="1" s="1"/>
  <c r="G98" i="1"/>
  <c r="DC97" i="1"/>
  <c r="DB97" i="1"/>
  <c r="DA97" i="1"/>
  <c r="CY97" i="1"/>
  <c r="CX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G97" i="1"/>
  <c r="BD97" i="1"/>
  <c r="BC97" i="1"/>
  <c r="BA97" i="1"/>
  <c r="AZ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I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H97" i="1"/>
  <c r="EB96" i="1"/>
  <c r="EA96" i="1"/>
  <c r="DZ96" i="1"/>
  <c r="DY96" i="1"/>
  <c r="DX96" i="1"/>
  <c r="DW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CW96" i="1"/>
  <c r="CD96" i="1"/>
  <c r="CC96" i="1"/>
  <c r="CB96" i="1"/>
  <c r="CA96" i="1"/>
  <c r="BZ96" i="1"/>
  <c r="BY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AY96" i="1"/>
  <c r="G96" i="1"/>
  <c r="I96" i="1" s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F95" i="1"/>
  <c r="CH95" i="1"/>
  <c r="CH135" i="1" s="1"/>
  <c r="CD95" i="1"/>
  <c r="CC95" i="1"/>
  <c r="CB95" i="1"/>
  <c r="CA95" i="1"/>
  <c r="BZ95" i="1"/>
  <c r="BY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H95" i="1"/>
  <c r="AY95" i="1"/>
  <c r="BX95" i="1" s="1"/>
  <c r="AJ95" i="1"/>
  <c r="AJ97" i="1" s="1"/>
  <c r="G95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CF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G94" i="1" s="1"/>
  <c r="BH94" i="1"/>
  <c r="AH94" i="1"/>
  <c r="G94" i="1"/>
  <c r="EB93" i="1"/>
  <c r="EA93" i="1"/>
  <c r="DZ93" i="1"/>
  <c r="DY93" i="1"/>
  <c r="DX93" i="1"/>
  <c r="DW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CW93" i="1"/>
  <c r="CD93" i="1"/>
  <c r="CC93" i="1"/>
  <c r="CB93" i="1"/>
  <c r="CA93" i="1"/>
  <c r="BZ93" i="1"/>
  <c r="BY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AY93" i="1"/>
  <c r="G93" i="1"/>
  <c r="I93" i="1" s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J92" i="1"/>
  <c r="DI92" i="1"/>
  <c r="DH92" i="1"/>
  <c r="DG92" i="1"/>
  <c r="DF92" i="1"/>
  <c r="CF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AH92" i="1"/>
  <c r="I92" i="1"/>
  <c r="G92" i="1"/>
  <c r="EB91" i="1"/>
  <c r="EA91" i="1"/>
  <c r="DZ91" i="1"/>
  <c r="DY91" i="1"/>
  <c r="DX91" i="1"/>
  <c r="DW91" i="1"/>
  <c r="DU91" i="1"/>
  <c r="DT91" i="1"/>
  <c r="DS91" i="1"/>
  <c r="DR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CW91" i="1"/>
  <c r="CD91" i="1"/>
  <c r="CC91" i="1"/>
  <c r="CB91" i="1"/>
  <c r="CA91" i="1"/>
  <c r="BZ91" i="1"/>
  <c r="BY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AY91" i="1"/>
  <c r="I91" i="1"/>
  <c r="G91" i="1"/>
  <c r="EB90" i="1"/>
  <c r="EA90" i="1"/>
  <c r="DZ90" i="1"/>
  <c r="DY90" i="1"/>
  <c r="DX90" i="1"/>
  <c r="DW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CW90" i="1"/>
  <c r="CC90" i="1"/>
  <c r="CB90" i="1"/>
  <c r="CA90" i="1"/>
  <c r="BZ90" i="1"/>
  <c r="BY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E90" i="1"/>
  <c r="CD90" i="1" s="1"/>
  <c r="AY90" i="1"/>
  <c r="G90" i="1"/>
  <c r="I90" i="1" s="1"/>
  <c r="EB89" i="1"/>
  <c r="EA89" i="1"/>
  <c r="DZ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CZ89" i="1"/>
  <c r="DY89" i="1" s="1"/>
  <c r="CD89" i="1"/>
  <c r="CC89" i="1"/>
  <c r="CB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B89" i="1"/>
  <c r="CA89" i="1" s="1"/>
  <c r="G89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CF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AH88" i="1"/>
  <c r="AG88" i="1" s="1"/>
  <c r="BF88" i="1" s="1"/>
  <c r="G88" i="1"/>
  <c r="I88" i="1" s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CF87" i="1"/>
  <c r="CE87" i="1" s="1"/>
  <c r="DD87" i="1" s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AH87" i="1"/>
  <c r="AG87" i="1" s="1"/>
  <c r="BF87" i="1" s="1"/>
  <c r="I87" i="1"/>
  <c r="G87" i="1"/>
  <c r="EB86" i="1"/>
  <c r="EA86" i="1"/>
  <c r="DZ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CZ86" i="1"/>
  <c r="CD86" i="1"/>
  <c r="CC86" i="1"/>
  <c r="CB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G86" i="1" s="1"/>
  <c r="BH86" i="1"/>
  <c r="BB86" i="1"/>
  <c r="CA86" i="1" s="1"/>
  <c r="G86" i="1"/>
  <c r="I86" i="1" s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CF85" i="1"/>
  <c r="CE85" i="1" s="1"/>
  <c r="DD85" i="1" s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AH85" i="1"/>
  <c r="AG85" i="1" s="1"/>
  <c r="BF85" i="1" s="1"/>
  <c r="I85" i="1"/>
  <c r="G85" i="1"/>
  <c r="EB84" i="1"/>
  <c r="EA84" i="1"/>
  <c r="DZ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CZ84" i="1"/>
  <c r="CD84" i="1"/>
  <c r="CC84" i="1"/>
  <c r="CB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B84" i="1"/>
  <c r="CA84" i="1" s="1"/>
  <c r="G84" i="1"/>
  <c r="I84" i="1" s="1"/>
  <c r="EB83" i="1"/>
  <c r="EA83" i="1"/>
  <c r="DZ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CZ83" i="1"/>
  <c r="DY83" i="1" s="1"/>
  <c r="CD83" i="1"/>
  <c r="CC83" i="1"/>
  <c r="CB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 s="1"/>
  <c r="BB83" i="1"/>
  <c r="CA83" i="1" s="1"/>
  <c r="G83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CF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AH82" i="1"/>
  <c r="AG82" i="1"/>
  <c r="BF82" i="1" s="1"/>
  <c r="G82" i="1"/>
  <c r="I82" i="1" s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 s="1"/>
  <c r="CF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G81" i="1" s="1"/>
  <c r="BH81" i="1"/>
  <c r="AH81" i="1"/>
  <c r="AG81" i="1"/>
  <c r="BF81" i="1" s="1"/>
  <c r="G81" i="1"/>
  <c r="I81" i="1" s="1"/>
  <c r="EB80" i="1"/>
  <c r="EA80" i="1"/>
  <c r="DZ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CZ80" i="1"/>
  <c r="CF80" i="1" s="1"/>
  <c r="CE80" i="1" s="1"/>
  <c r="DD80" i="1" s="1"/>
  <c r="CD80" i="1"/>
  <c r="CC80" i="1"/>
  <c r="CB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B80" i="1"/>
  <c r="CA80" i="1" s="1"/>
  <c r="G80" i="1"/>
  <c r="I80" i="1" s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 s="1"/>
  <c r="CF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G79" i="1" s="1"/>
  <c r="BH79" i="1"/>
  <c r="AH79" i="1"/>
  <c r="AG79" i="1"/>
  <c r="BF79" i="1" s="1"/>
  <c r="G79" i="1"/>
  <c r="I79" i="1" s="1"/>
  <c r="EB78" i="1"/>
  <c r="EA78" i="1"/>
  <c r="DZ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CZ78" i="1"/>
  <c r="CF78" i="1" s="1"/>
  <c r="CE78" i="1" s="1"/>
  <c r="DD78" i="1" s="1"/>
  <c r="CD78" i="1"/>
  <c r="CC78" i="1"/>
  <c r="CB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B78" i="1"/>
  <c r="AH78" i="1" s="1"/>
  <c r="AG78" i="1" s="1"/>
  <c r="BF78" i="1" s="1"/>
  <c r="G78" i="1"/>
  <c r="DB77" i="1"/>
  <c r="DA77" i="1"/>
  <c r="CZ77" i="1"/>
  <c r="CY77" i="1"/>
  <c r="CX77" i="1"/>
  <c r="CW77" i="1"/>
  <c r="CU77" i="1"/>
  <c r="CT77" i="1"/>
  <c r="CS77" i="1"/>
  <c r="CR77" i="1"/>
  <c r="CQ77" i="1"/>
  <c r="CP77" i="1"/>
  <c r="CO77" i="1"/>
  <c r="CN77" i="1"/>
  <c r="CM77" i="1"/>
  <c r="CK77" i="1"/>
  <c r="CJ77" i="1"/>
  <c r="CI77" i="1"/>
  <c r="CG77" i="1"/>
  <c r="BD77" i="1"/>
  <c r="BC77" i="1"/>
  <c r="BB77" i="1"/>
  <c r="BA77" i="1"/>
  <c r="AZ77" i="1"/>
  <c r="AY77" i="1"/>
  <c r="AW77" i="1"/>
  <c r="AV77" i="1"/>
  <c r="AU77" i="1"/>
  <c r="AT77" i="1"/>
  <c r="AS77" i="1"/>
  <c r="AR77" i="1"/>
  <c r="AQ77" i="1"/>
  <c r="AP77" i="1"/>
  <c r="AO77" i="1"/>
  <c r="AM77" i="1"/>
  <c r="AK77" i="1"/>
  <c r="AI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E76" i="1" s="1"/>
  <c r="DF76" i="1"/>
  <c r="CF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AH76" i="1"/>
  <c r="G76" i="1"/>
  <c r="I76" i="1" s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F75" i="1"/>
  <c r="CH75" i="1"/>
  <c r="DG75" i="1" s="1"/>
  <c r="CF75" i="1"/>
  <c r="CE75" i="1" s="1"/>
  <c r="DD75" i="1" s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H75" i="1"/>
  <c r="AJ75" i="1"/>
  <c r="BI75" i="1" s="1"/>
  <c r="AH75" i="1"/>
  <c r="G75" i="1"/>
  <c r="I75" i="1" s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E74" i="1" s="1"/>
  <c r="DF74" i="1"/>
  <c r="CF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AH74" i="1"/>
  <c r="AG74" i="1" s="1"/>
  <c r="BF74" i="1" s="1"/>
  <c r="G74" i="1"/>
  <c r="I74" i="1" s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CF73" i="1"/>
  <c r="CE73" i="1" s="1"/>
  <c r="DD73" i="1" s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 s="1"/>
  <c r="AH73" i="1"/>
  <c r="G73" i="1"/>
  <c r="I73" i="1" s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CF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 s="1"/>
  <c r="AH72" i="1"/>
  <c r="G72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F71" i="1"/>
  <c r="CH71" i="1"/>
  <c r="DG71" i="1" s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H71" i="1"/>
  <c r="BE71" i="1"/>
  <c r="CD71" i="1" s="1"/>
  <c r="AJ71" i="1"/>
  <c r="I71" i="1"/>
  <c r="G71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F70" i="1"/>
  <c r="CH70" i="1"/>
  <c r="CF70" i="1" s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H70" i="1"/>
  <c r="AJ70" i="1"/>
  <c r="AH70" i="1" s="1"/>
  <c r="G70" i="1"/>
  <c r="EB69" i="1"/>
  <c r="EA69" i="1"/>
  <c r="DZ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J69" i="1"/>
  <c r="DI69" i="1"/>
  <c r="DH69" i="1"/>
  <c r="DF69" i="1"/>
  <c r="CH69" i="1"/>
  <c r="DG69" i="1" s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H69" i="1"/>
  <c r="AJ69" i="1"/>
  <c r="BI69" i="1" s="1"/>
  <c r="G69" i="1"/>
  <c r="I69" i="1" s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F68" i="1"/>
  <c r="DE68" i="1" s="1"/>
  <c r="CH68" i="1"/>
  <c r="DG68" i="1" s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H68" i="1"/>
  <c r="AJ68" i="1"/>
  <c r="BI68" i="1" s="1"/>
  <c r="G68" i="1"/>
  <c r="I68" i="1" s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F67" i="1"/>
  <c r="DC67" i="1"/>
  <c r="CH67" i="1" s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H67" i="1"/>
  <c r="BE67" i="1"/>
  <c r="AJ67" i="1"/>
  <c r="BI67" i="1" s="1"/>
  <c r="G67" i="1"/>
  <c r="I67" i="1" s="1"/>
  <c r="EB66" i="1"/>
  <c r="EA66" i="1"/>
  <c r="DZ66" i="1"/>
  <c r="DY66" i="1"/>
  <c r="DX66" i="1"/>
  <c r="DW66" i="1"/>
  <c r="DV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CV66" i="1"/>
  <c r="CD66" i="1"/>
  <c r="CC66" i="1"/>
  <c r="CB66" i="1"/>
  <c r="CA66" i="1"/>
  <c r="BZ66" i="1"/>
  <c r="BY66" i="1"/>
  <c r="BX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 s="1"/>
  <c r="AX66" i="1"/>
  <c r="BW66" i="1" s="1"/>
  <c r="G66" i="1"/>
  <c r="I66" i="1" s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C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E65" i="1"/>
  <c r="I65" i="1"/>
  <c r="G65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 s="1"/>
  <c r="CF64" i="1"/>
  <c r="CE64" i="1" s="1"/>
  <c r="DD64" i="1" s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AH64" i="1"/>
  <c r="AG64" i="1" s="1"/>
  <c r="BF64" i="1" s="1"/>
  <c r="H64" i="1"/>
  <c r="I64" i="1" s="1"/>
  <c r="G64" i="1"/>
  <c r="EA63" i="1"/>
  <c r="DZ63" i="1"/>
  <c r="DY63" i="1"/>
  <c r="DX63" i="1"/>
  <c r="DW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J63" i="1"/>
  <c r="DI63" i="1"/>
  <c r="DH63" i="1"/>
  <c r="DF63" i="1"/>
  <c r="CH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H63" i="1"/>
  <c r="BE63" i="1"/>
  <c r="CD63" i="1" s="1"/>
  <c r="AJ63" i="1"/>
  <c r="G63" i="1"/>
  <c r="I63" i="1" s="1"/>
  <c r="EB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L62" i="1"/>
  <c r="DJ62" i="1"/>
  <c r="DI62" i="1"/>
  <c r="DH62" i="1"/>
  <c r="DG62" i="1"/>
  <c r="DF62" i="1"/>
  <c r="CL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L62" i="1"/>
  <c r="BK62" i="1"/>
  <c r="BJ62" i="1"/>
  <c r="BI62" i="1"/>
  <c r="BH62" i="1"/>
  <c r="AN62" i="1"/>
  <c r="G62" i="1"/>
  <c r="I62" i="1" s="1"/>
  <c r="EB61" i="1"/>
  <c r="EA61" i="1"/>
  <c r="DZ61" i="1"/>
  <c r="DY61" i="1"/>
  <c r="DX61" i="1"/>
  <c r="DW61" i="1"/>
  <c r="DV61" i="1"/>
  <c r="DU61" i="1"/>
  <c r="DT61" i="1"/>
  <c r="DS61" i="1"/>
  <c r="DR61" i="1"/>
  <c r="DQ61" i="1"/>
  <c r="DP61" i="1"/>
  <c r="DO61" i="1"/>
  <c r="DN61" i="1"/>
  <c r="DM61" i="1"/>
  <c r="DL61" i="1"/>
  <c r="DK61" i="1"/>
  <c r="DJ61" i="1"/>
  <c r="DI61" i="1"/>
  <c r="DH61" i="1"/>
  <c r="DF61" i="1"/>
  <c r="CH61" i="1"/>
  <c r="CF61" i="1" s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H61" i="1"/>
  <c r="AJ61" i="1"/>
  <c r="AH61" i="1" s="1"/>
  <c r="AG61" i="1" s="1"/>
  <c r="BF61" i="1" s="1"/>
  <c r="G61" i="1"/>
  <c r="I61" i="1" s="1"/>
  <c r="EB60" i="1"/>
  <c r="EA60" i="1"/>
  <c r="DZ60" i="1"/>
  <c r="DY60" i="1"/>
  <c r="DX60" i="1"/>
  <c r="DW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J60" i="1"/>
  <c r="DI60" i="1"/>
  <c r="DH60" i="1"/>
  <c r="DF60" i="1"/>
  <c r="CH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H60" i="1"/>
  <c r="AJ60" i="1"/>
  <c r="I60" i="1"/>
  <c r="G60" i="1"/>
  <c r="EB59" i="1"/>
  <c r="EA59" i="1"/>
  <c r="DZ59" i="1"/>
  <c r="DY59" i="1"/>
  <c r="DX59" i="1"/>
  <c r="DW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J59" i="1"/>
  <c r="DI59" i="1"/>
  <c r="DH59" i="1"/>
  <c r="DF59" i="1"/>
  <c r="CH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H59" i="1"/>
  <c r="AJ59" i="1"/>
  <c r="G59" i="1"/>
  <c r="I59" i="1" s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F58" i="1"/>
  <c r="CH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H58" i="1"/>
  <c r="AJ58" i="1"/>
  <c r="I58" i="1"/>
  <c r="G58" i="1"/>
  <c r="EB57" i="1"/>
  <c r="EA57" i="1"/>
  <c r="DZ57" i="1"/>
  <c r="DY57" i="1"/>
  <c r="DX57" i="1"/>
  <c r="DW57" i="1"/>
  <c r="DV57" i="1"/>
  <c r="DU57" i="1"/>
  <c r="DT57" i="1"/>
  <c r="DS57" i="1"/>
  <c r="DR57" i="1"/>
  <c r="DQ57" i="1"/>
  <c r="DP57" i="1"/>
  <c r="DO57" i="1"/>
  <c r="DN57" i="1"/>
  <c r="DM57" i="1"/>
  <c r="DL57" i="1"/>
  <c r="DK57" i="1"/>
  <c r="DJ57" i="1"/>
  <c r="DI57" i="1"/>
  <c r="DH57" i="1"/>
  <c r="DF57" i="1"/>
  <c r="CH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H57" i="1"/>
  <c r="AJ57" i="1"/>
  <c r="AH57" i="1" s="1"/>
  <c r="AG57" i="1" s="1"/>
  <c r="BF57" i="1" s="1"/>
  <c r="G57" i="1"/>
  <c r="I57" i="1" s="1"/>
  <c r="EB56" i="1"/>
  <c r="EA56" i="1"/>
  <c r="DZ56" i="1"/>
  <c r="DY56" i="1"/>
  <c r="DX56" i="1"/>
  <c r="DW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J56" i="1"/>
  <c r="DI56" i="1"/>
  <c r="DH56" i="1"/>
  <c r="DF56" i="1"/>
  <c r="CH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H56" i="1"/>
  <c r="AJ56" i="1"/>
  <c r="G56" i="1"/>
  <c r="I56" i="1" s="1"/>
  <c r="EB55" i="1"/>
  <c r="EA55" i="1"/>
  <c r="DZ55" i="1"/>
  <c r="DY55" i="1"/>
  <c r="DX55" i="1"/>
  <c r="DW55" i="1"/>
  <c r="DV55" i="1"/>
  <c r="DU55" i="1"/>
  <c r="DT55" i="1"/>
  <c r="DS55" i="1"/>
  <c r="DR55" i="1"/>
  <c r="DQ55" i="1"/>
  <c r="DP55" i="1"/>
  <c r="DO55" i="1"/>
  <c r="DN55" i="1"/>
  <c r="DM55" i="1"/>
  <c r="DL55" i="1"/>
  <c r="DK55" i="1"/>
  <c r="DJ55" i="1"/>
  <c r="DI55" i="1"/>
  <c r="DH55" i="1"/>
  <c r="DF55" i="1"/>
  <c r="CH55" i="1"/>
  <c r="CF55" i="1" s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H55" i="1"/>
  <c r="AJ55" i="1"/>
  <c r="AH55" i="1" s="1"/>
  <c r="H55" i="1"/>
  <c r="G55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F54" i="1"/>
  <c r="CH54" i="1"/>
  <c r="CF54" i="1" s="1"/>
  <c r="CE54" i="1" s="1"/>
  <c r="DD54" i="1" s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H54" i="1"/>
  <c r="BE54" i="1"/>
  <c r="AJ54" i="1"/>
  <c r="BI54" i="1" s="1"/>
  <c r="I54" i="1"/>
  <c r="G54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F53" i="1"/>
  <c r="CH53" i="1"/>
  <c r="CF53" i="1" s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H53" i="1"/>
  <c r="AJ53" i="1"/>
  <c r="BI53" i="1" s="1"/>
  <c r="G53" i="1"/>
  <c r="I53" i="1" s="1"/>
  <c r="EB52" i="1"/>
  <c r="EA52" i="1"/>
  <c r="DZ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J52" i="1"/>
  <c r="DI52" i="1"/>
  <c r="DH52" i="1"/>
  <c r="DF52" i="1"/>
  <c r="CH52" i="1"/>
  <c r="CF52" i="1" s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H52" i="1"/>
  <c r="AJ52" i="1"/>
  <c r="AH52" i="1" s="1"/>
  <c r="AG52" i="1" s="1"/>
  <c r="BF52" i="1" s="1"/>
  <c r="I52" i="1"/>
  <c r="G52" i="1"/>
  <c r="EB51" i="1"/>
  <c r="EA51" i="1"/>
  <c r="DZ51" i="1"/>
  <c r="DY51" i="1"/>
  <c r="DX51" i="1"/>
  <c r="DW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J51" i="1"/>
  <c r="DI51" i="1"/>
  <c r="DH51" i="1"/>
  <c r="DG51" i="1"/>
  <c r="DF51" i="1"/>
  <c r="CF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AH51" i="1"/>
  <c r="AG51" i="1" s="1"/>
  <c r="BF51" i="1" s="1"/>
  <c r="G51" i="1"/>
  <c r="DB50" i="1"/>
  <c r="CZ50" i="1"/>
  <c r="CX50" i="1"/>
  <c r="CW50" i="1"/>
  <c r="CU50" i="1"/>
  <c r="CT50" i="1"/>
  <c r="CS50" i="1"/>
  <c r="CR50" i="1"/>
  <c r="CQ50" i="1"/>
  <c r="CP50" i="1"/>
  <c r="CO50" i="1"/>
  <c r="CM50" i="1"/>
  <c r="CL50" i="1"/>
  <c r="CK50" i="1"/>
  <c r="CJ50" i="1"/>
  <c r="CI50" i="1"/>
  <c r="CG50" i="1"/>
  <c r="BD50" i="1"/>
  <c r="BB50" i="1"/>
  <c r="AZ50" i="1"/>
  <c r="AY50" i="1"/>
  <c r="AW50" i="1"/>
  <c r="AV50" i="1"/>
  <c r="AU50" i="1"/>
  <c r="AT50" i="1"/>
  <c r="AS50" i="1"/>
  <c r="AQ50" i="1"/>
  <c r="AO50" i="1"/>
  <c r="AN50" i="1"/>
  <c r="AM50" i="1"/>
  <c r="AL50" i="1"/>
  <c r="AK50" i="1"/>
  <c r="AI50" i="1"/>
  <c r="AF50" i="1"/>
  <c r="AE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F49" i="1"/>
  <c r="CH49" i="1"/>
  <c r="DG49" i="1" s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H49" i="1"/>
  <c r="AJ49" i="1"/>
  <c r="BI49" i="1" s="1"/>
  <c r="G49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F48" i="1"/>
  <c r="DC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E48" i="1"/>
  <c r="AH48" i="1" s="1"/>
  <c r="AP48" i="1"/>
  <c r="G48" i="1"/>
  <c r="I48" i="1" s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F47" i="1"/>
  <c r="CH47" i="1"/>
  <c r="DG47" i="1" s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H47" i="1"/>
  <c r="BE47" i="1"/>
  <c r="CD47" i="1" s="1"/>
  <c r="AJ47" i="1"/>
  <c r="BI47" i="1" s="1"/>
  <c r="I47" i="1"/>
  <c r="G47" i="1"/>
  <c r="EB46" i="1"/>
  <c r="EA46" i="1"/>
  <c r="DZ46" i="1"/>
  <c r="DY46" i="1"/>
  <c r="DW46" i="1"/>
  <c r="DV46" i="1"/>
  <c r="DT46" i="1"/>
  <c r="DS46" i="1"/>
  <c r="DR46" i="1"/>
  <c r="DQ46" i="1"/>
  <c r="DP46" i="1"/>
  <c r="DO46" i="1"/>
  <c r="DN46" i="1"/>
  <c r="DL46" i="1"/>
  <c r="DK46" i="1"/>
  <c r="DJ46" i="1"/>
  <c r="DI46" i="1"/>
  <c r="DH46" i="1"/>
  <c r="DG46" i="1"/>
  <c r="DF46" i="1"/>
  <c r="CY46" i="1"/>
  <c r="CY137" i="1" s="1"/>
  <c r="CN46" i="1"/>
  <c r="DM46" i="1" s="1"/>
  <c r="CD46" i="1"/>
  <c r="CC46" i="1"/>
  <c r="CB46" i="1"/>
  <c r="CA46" i="1"/>
  <c r="BY46" i="1"/>
  <c r="BX46" i="1"/>
  <c r="BV46" i="1"/>
  <c r="BU46" i="1"/>
  <c r="BT46" i="1"/>
  <c r="BS46" i="1"/>
  <c r="BR46" i="1"/>
  <c r="BQ46" i="1"/>
  <c r="BP46" i="1"/>
  <c r="BN46" i="1"/>
  <c r="BM46" i="1"/>
  <c r="BL46" i="1"/>
  <c r="BK46" i="1"/>
  <c r="BJ46" i="1"/>
  <c r="BI46" i="1"/>
  <c r="BH46" i="1"/>
  <c r="BA46" i="1"/>
  <c r="BA137" i="1" s="1"/>
  <c r="AX46" i="1"/>
  <c r="AP46" i="1"/>
  <c r="BO46" i="1" s="1"/>
  <c r="G46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CF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G45" i="1" s="1"/>
  <c r="BH45" i="1"/>
  <c r="AH45" i="1"/>
  <c r="G45" i="1"/>
  <c r="I45" i="1" s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F44" i="1"/>
  <c r="CH44" i="1"/>
  <c r="DG44" i="1" s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H44" i="1"/>
  <c r="AJ44" i="1"/>
  <c r="BI44" i="1" s="1"/>
  <c r="G44" i="1"/>
  <c r="EB43" i="1"/>
  <c r="EA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F43" i="1"/>
  <c r="CH43" i="1"/>
  <c r="DG43" i="1" s="1"/>
  <c r="CD43" i="1"/>
  <c r="CC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H43" i="1"/>
  <c r="BC43" i="1"/>
  <c r="BC137" i="1" s="1"/>
  <c r="AJ43" i="1"/>
  <c r="BI43" i="1" s="1"/>
  <c r="AD43" i="1"/>
  <c r="AD137" i="1" s="1"/>
  <c r="EB42" i="1"/>
  <c r="EA42" i="1"/>
  <c r="DZ42" i="1"/>
  <c r="DY42" i="1"/>
  <c r="DX42" i="1"/>
  <c r="DW42" i="1"/>
  <c r="DV42" i="1"/>
  <c r="DU42" i="1"/>
  <c r="DT42" i="1"/>
  <c r="DS42" i="1"/>
  <c r="DR42" i="1"/>
  <c r="DQ42" i="1"/>
  <c r="DP42" i="1"/>
  <c r="DO42" i="1"/>
  <c r="DN42" i="1"/>
  <c r="DL42" i="1"/>
  <c r="DK42" i="1"/>
  <c r="DJ42" i="1"/>
  <c r="DI42" i="1"/>
  <c r="DH42" i="1"/>
  <c r="DG42" i="1"/>
  <c r="DF42" i="1"/>
  <c r="CN42" i="1"/>
  <c r="DM42" i="1" s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N42" i="1"/>
  <c r="BM42" i="1"/>
  <c r="BL42" i="1"/>
  <c r="BK42" i="1"/>
  <c r="BJ42" i="1"/>
  <c r="BI42" i="1"/>
  <c r="BH42" i="1"/>
  <c r="AP42" i="1"/>
  <c r="AH42" i="1" s="1"/>
  <c r="G42" i="1"/>
  <c r="I42" i="1" s="1"/>
  <c r="EB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L41" i="1"/>
  <c r="DK41" i="1"/>
  <c r="DJ41" i="1"/>
  <c r="DI41" i="1"/>
  <c r="DH41" i="1"/>
  <c r="DG41" i="1"/>
  <c r="DF41" i="1"/>
  <c r="CN41" i="1"/>
  <c r="DM41" i="1" s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N41" i="1"/>
  <c r="BM41" i="1"/>
  <c r="BL41" i="1"/>
  <c r="BK41" i="1"/>
  <c r="BJ41" i="1"/>
  <c r="BI41" i="1"/>
  <c r="BH41" i="1"/>
  <c r="AP41" i="1"/>
  <c r="BO41" i="1" s="1"/>
  <c r="G41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L40" i="1"/>
  <c r="DK40" i="1"/>
  <c r="DJ40" i="1"/>
  <c r="DI40" i="1"/>
  <c r="DH40" i="1"/>
  <c r="DG40" i="1"/>
  <c r="DF40" i="1"/>
  <c r="CN40" i="1"/>
  <c r="DM40" i="1" s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N40" i="1"/>
  <c r="BM40" i="1"/>
  <c r="BL40" i="1"/>
  <c r="BK40" i="1"/>
  <c r="BJ40" i="1"/>
  <c r="BI40" i="1"/>
  <c r="BH40" i="1"/>
  <c r="AP40" i="1"/>
  <c r="BO40" i="1" s="1"/>
  <c r="G40" i="1"/>
  <c r="I40" i="1" s="1"/>
  <c r="EB39" i="1"/>
  <c r="EA39" i="1"/>
  <c r="DZ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J39" i="1"/>
  <c r="DI39" i="1"/>
  <c r="DH39" i="1"/>
  <c r="DF39" i="1"/>
  <c r="CH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H39" i="1"/>
  <c r="AJ39" i="1"/>
  <c r="BI39" i="1" s="1"/>
  <c r="G39" i="1"/>
  <c r="I39" i="1" s="1"/>
  <c r="EA38" i="1"/>
  <c r="DZ38" i="1"/>
  <c r="DY38" i="1"/>
  <c r="DX38" i="1"/>
  <c r="DW38" i="1"/>
  <c r="DV38" i="1"/>
  <c r="DU38" i="1"/>
  <c r="DT38" i="1"/>
  <c r="DS38" i="1"/>
  <c r="DR38" i="1"/>
  <c r="DQ38" i="1"/>
  <c r="DP38" i="1"/>
  <c r="DO38" i="1"/>
  <c r="DN38" i="1"/>
  <c r="DL38" i="1"/>
  <c r="DK38" i="1"/>
  <c r="DJ38" i="1"/>
  <c r="DI38" i="1"/>
  <c r="DH38" i="1"/>
  <c r="DG38" i="1"/>
  <c r="DF38" i="1"/>
  <c r="DC38" i="1"/>
  <c r="EB38" i="1" s="1"/>
  <c r="CN38" i="1"/>
  <c r="DM38" i="1" s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P38" i="1"/>
  <c r="BN38" i="1"/>
  <c r="BM38" i="1"/>
  <c r="BL38" i="1"/>
  <c r="BK38" i="1"/>
  <c r="BJ38" i="1"/>
  <c r="BI38" i="1"/>
  <c r="BH38" i="1"/>
  <c r="BE38" i="1"/>
  <c r="CD38" i="1" s="1"/>
  <c r="AR38" i="1"/>
  <c r="BQ38" i="1" s="1"/>
  <c r="AP38" i="1"/>
  <c r="BO38" i="1" s="1"/>
  <c r="H38" i="1"/>
  <c r="I38" i="1" s="1"/>
  <c r="G38" i="1"/>
  <c r="EB37" i="1"/>
  <c r="EA37" i="1"/>
  <c r="DZ37" i="1"/>
  <c r="DY37" i="1"/>
  <c r="DX37" i="1"/>
  <c r="DW37" i="1"/>
  <c r="DV37" i="1"/>
  <c r="DU37" i="1"/>
  <c r="DT37" i="1"/>
  <c r="DS37" i="1"/>
  <c r="DR37" i="1"/>
  <c r="DQ37" i="1"/>
  <c r="DP37" i="1"/>
  <c r="DO37" i="1"/>
  <c r="DN37" i="1"/>
  <c r="DL37" i="1"/>
  <c r="DK37" i="1"/>
  <c r="DJ37" i="1"/>
  <c r="DI37" i="1"/>
  <c r="DH37" i="1"/>
  <c r="DG37" i="1"/>
  <c r="DF37" i="1"/>
  <c r="CN37" i="1"/>
  <c r="DM37" i="1" s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N37" i="1"/>
  <c r="BM37" i="1"/>
  <c r="BL37" i="1"/>
  <c r="BK37" i="1"/>
  <c r="BJ37" i="1"/>
  <c r="BI37" i="1"/>
  <c r="BH37" i="1"/>
  <c r="AP37" i="1"/>
  <c r="BO37" i="1" s="1"/>
  <c r="H37" i="1"/>
  <c r="H50" i="1" s="1"/>
  <c r="G37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6" i="1" s="1"/>
  <c r="CF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AH36" i="1"/>
  <c r="G36" i="1"/>
  <c r="AG36" i="1" s="1"/>
  <c r="BF36" i="1" s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CF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E35" i="1"/>
  <c r="CD35" i="1" s="1"/>
  <c r="G35" i="1"/>
  <c r="CE35" i="1" s="1"/>
  <c r="DD35" i="1" s="1"/>
  <c r="EB34" i="1"/>
  <c r="EA34" i="1"/>
  <c r="DZ34" i="1"/>
  <c r="DY34" i="1"/>
  <c r="DX34" i="1"/>
  <c r="DW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J34" i="1"/>
  <c r="DI34" i="1"/>
  <c r="DH34" i="1"/>
  <c r="DG34" i="1"/>
  <c r="DF34" i="1"/>
  <c r="CF34" i="1"/>
  <c r="CE34" i="1" s="1"/>
  <c r="DD34" i="1" s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N34" i="1"/>
  <c r="BM34" i="1"/>
  <c r="BL34" i="1"/>
  <c r="BK34" i="1"/>
  <c r="BJ34" i="1"/>
  <c r="BI34" i="1"/>
  <c r="BH34" i="1"/>
  <c r="BE34" i="1"/>
  <c r="AP34" i="1"/>
  <c r="BO34" i="1" s="1"/>
  <c r="G34" i="1"/>
  <c r="I34" i="1" s="1"/>
  <c r="EB33" i="1"/>
  <c r="EA33" i="1"/>
  <c r="DZ33" i="1"/>
  <c r="DY33" i="1"/>
  <c r="DX33" i="1"/>
  <c r="DW33" i="1"/>
  <c r="DV33" i="1"/>
  <c r="DU33" i="1"/>
  <c r="DT33" i="1"/>
  <c r="DS33" i="1"/>
  <c r="DR33" i="1"/>
  <c r="DQ33" i="1"/>
  <c r="DP33" i="1"/>
  <c r="DO33" i="1"/>
  <c r="DN33" i="1"/>
  <c r="DL33" i="1"/>
  <c r="DK33" i="1"/>
  <c r="DJ33" i="1"/>
  <c r="DI33" i="1"/>
  <c r="DH33" i="1"/>
  <c r="DG33" i="1"/>
  <c r="DF33" i="1"/>
  <c r="CN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N33" i="1"/>
  <c r="BM33" i="1"/>
  <c r="BL33" i="1"/>
  <c r="BK33" i="1"/>
  <c r="BJ33" i="1"/>
  <c r="BI33" i="1"/>
  <c r="BH33" i="1"/>
  <c r="AP33" i="1"/>
  <c r="AH33" i="1" s="1"/>
  <c r="G33" i="1"/>
  <c r="I33" i="1" s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CF32" i="1"/>
  <c r="CE32" i="1"/>
  <c r="DD32" i="1" s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G32" i="1" s="1"/>
  <c r="BI32" i="1"/>
  <c r="BH32" i="1"/>
  <c r="AH32" i="1"/>
  <c r="AG32" i="1" s="1"/>
  <c r="BF32" i="1" s="1"/>
  <c r="I32" i="1"/>
  <c r="G32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CF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AH31" i="1"/>
  <c r="G31" i="1"/>
  <c r="EB30" i="1"/>
  <c r="EA30" i="1"/>
  <c r="DZ30" i="1"/>
  <c r="DY30" i="1"/>
  <c r="DX30" i="1"/>
  <c r="DW30" i="1"/>
  <c r="DV30" i="1"/>
  <c r="DU30" i="1"/>
  <c r="DT30" i="1"/>
  <c r="DS30" i="1"/>
  <c r="DR30" i="1"/>
  <c r="DQ30" i="1"/>
  <c r="DP30" i="1"/>
  <c r="DO30" i="1"/>
  <c r="DN30" i="1"/>
  <c r="DL30" i="1"/>
  <c r="DK30" i="1"/>
  <c r="DJ30" i="1"/>
  <c r="DI30" i="1"/>
  <c r="DH30" i="1"/>
  <c r="DG30" i="1"/>
  <c r="DF30" i="1"/>
  <c r="CN30" i="1"/>
  <c r="DM30" i="1" s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N30" i="1"/>
  <c r="BM30" i="1"/>
  <c r="BL30" i="1"/>
  <c r="BK30" i="1"/>
  <c r="BJ30" i="1"/>
  <c r="BI30" i="1"/>
  <c r="BH30" i="1"/>
  <c r="AP30" i="1"/>
  <c r="BO30" i="1" s="1"/>
  <c r="I30" i="1"/>
  <c r="G30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L29" i="1"/>
  <c r="DK29" i="1"/>
  <c r="DJ29" i="1"/>
  <c r="DI29" i="1"/>
  <c r="DH29" i="1"/>
  <c r="DG29" i="1"/>
  <c r="DF29" i="1"/>
  <c r="CN29" i="1"/>
  <c r="CF29" i="1" s="1"/>
  <c r="CE29" i="1" s="1"/>
  <c r="DD29" i="1" s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AP29" i="1"/>
  <c r="AH29" i="1" s="1"/>
  <c r="AG29" i="1" s="1"/>
  <c r="BF29" i="1" s="1"/>
  <c r="G29" i="1"/>
  <c r="I29" i="1" s="1"/>
  <c r="EB28" i="1"/>
  <c r="EA28" i="1"/>
  <c r="DZ28" i="1"/>
  <c r="DY28" i="1"/>
  <c r="DX28" i="1"/>
  <c r="DW28" i="1"/>
  <c r="DV28" i="1"/>
  <c r="DU28" i="1"/>
  <c r="DT28" i="1"/>
  <c r="DS28" i="1"/>
  <c r="DR28" i="1"/>
  <c r="DQ28" i="1"/>
  <c r="DP28" i="1"/>
  <c r="DO28" i="1"/>
  <c r="DN28" i="1"/>
  <c r="DM28" i="1"/>
  <c r="DL28" i="1"/>
  <c r="DK28" i="1"/>
  <c r="DJ28" i="1"/>
  <c r="DI28" i="1"/>
  <c r="DH28" i="1"/>
  <c r="DG28" i="1"/>
  <c r="DF28" i="1"/>
  <c r="CF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N28" i="1"/>
  <c r="BM28" i="1"/>
  <c r="BL28" i="1"/>
  <c r="BK28" i="1"/>
  <c r="BJ28" i="1"/>
  <c r="BI28" i="1"/>
  <c r="BH28" i="1"/>
  <c r="AP28" i="1"/>
  <c r="AH28" i="1" s="1"/>
  <c r="G28" i="1"/>
  <c r="CE28" i="1" s="1"/>
  <c r="DD28" i="1" s="1"/>
  <c r="EB27" i="1"/>
  <c r="EA27" i="1"/>
  <c r="DZ27" i="1"/>
  <c r="DY27" i="1"/>
  <c r="DX27" i="1"/>
  <c r="DW27" i="1"/>
  <c r="DV27" i="1"/>
  <c r="DU27" i="1"/>
  <c r="DT27" i="1"/>
  <c r="DS27" i="1"/>
  <c r="DR27" i="1"/>
  <c r="DQ27" i="1"/>
  <c r="DP27" i="1"/>
  <c r="DO27" i="1"/>
  <c r="DN27" i="1"/>
  <c r="DL27" i="1"/>
  <c r="DK27" i="1"/>
  <c r="DJ27" i="1"/>
  <c r="DI27" i="1"/>
  <c r="DH27" i="1"/>
  <c r="DG27" i="1"/>
  <c r="DF27" i="1"/>
  <c r="CN27" i="1"/>
  <c r="CF27" i="1" s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P27" i="1"/>
  <c r="BN27" i="1"/>
  <c r="BM27" i="1"/>
  <c r="BL27" i="1"/>
  <c r="BK27" i="1"/>
  <c r="BJ27" i="1"/>
  <c r="BI27" i="1"/>
  <c r="BH27" i="1"/>
  <c r="AR27" i="1"/>
  <c r="AR137" i="1" s="1"/>
  <c r="AP27" i="1"/>
  <c r="G27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CF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H26" i="1"/>
  <c r="AJ26" i="1"/>
  <c r="BI26" i="1" s="1"/>
  <c r="G26" i="1"/>
  <c r="CE26" i="1" s="1"/>
  <c r="DD26" i="1" s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CF25" i="1"/>
  <c r="CE25" i="1" s="1"/>
  <c r="DD25" i="1" s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AH25" i="1"/>
  <c r="G25" i="1"/>
  <c r="I25" i="1" s="1"/>
  <c r="DB24" i="1"/>
  <c r="DB131" i="1" s="1"/>
  <c r="DA24" i="1"/>
  <c r="CZ24" i="1"/>
  <c r="CY24" i="1"/>
  <c r="CX24" i="1"/>
  <c r="CX131" i="1" s="1"/>
  <c r="CV24" i="1"/>
  <c r="CU24" i="1"/>
  <c r="CT24" i="1"/>
  <c r="CT131" i="1" s="1"/>
  <c r="CS24" i="1"/>
  <c r="CS131" i="1" s="1"/>
  <c r="CR24" i="1"/>
  <c r="CQ24" i="1"/>
  <c r="CP24" i="1"/>
  <c r="CP131" i="1" s="1"/>
  <c r="CO24" i="1"/>
  <c r="CO131" i="1" s="1"/>
  <c r="CN24" i="1"/>
  <c r="CM24" i="1"/>
  <c r="CM131" i="1" s="1"/>
  <c r="CL24" i="1"/>
  <c r="CK24" i="1"/>
  <c r="CK131" i="1" s="1"/>
  <c r="CJ24" i="1"/>
  <c r="CJ131" i="1" s="1"/>
  <c r="CI24" i="1"/>
  <c r="CG24" i="1"/>
  <c r="BD24" i="1"/>
  <c r="BD131" i="1" s="1"/>
  <c r="BD141" i="1" s="1"/>
  <c r="BC24" i="1"/>
  <c r="BB24" i="1"/>
  <c r="BA24" i="1"/>
  <c r="AZ24" i="1"/>
  <c r="AZ131" i="1" s="1"/>
  <c r="AZ141" i="1" s="1"/>
  <c r="AX24" i="1"/>
  <c r="AW24" i="1"/>
  <c r="AV24" i="1"/>
  <c r="AV131" i="1" s="1"/>
  <c r="AU24" i="1"/>
  <c r="AU131" i="1" s="1"/>
  <c r="AT24" i="1"/>
  <c r="AT131" i="1" s="1"/>
  <c r="AS24" i="1"/>
  <c r="AR24" i="1"/>
  <c r="AQ24" i="1"/>
  <c r="AQ131" i="1" s="1"/>
  <c r="AP24" i="1"/>
  <c r="AO24" i="1"/>
  <c r="AN24" i="1"/>
  <c r="AM24" i="1"/>
  <c r="AM131" i="1" s="1"/>
  <c r="AL24" i="1"/>
  <c r="AL131" i="1" s="1"/>
  <c r="AL141" i="1" s="1"/>
  <c r="AK24" i="1"/>
  <c r="AI24" i="1"/>
  <c r="AF24" i="1"/>
  <c r="AF131" i="1" s="1"/>
  <c r="AE24" i="1"/>
  <c r="AE131" i="1" s="1"/>
  <c r="AD24" i="1"/>
  <c r="AC24" i="1"/>
  <c r="AB24" i="1"/>
  <c r="AB131" i="1" s="1"/>
  <c r="AA24" i="1"/>
  <c r="AA131" i="1" s="1"/>
  <c r="Z24" i="1"/>
  <c r="Z131" i="1" s="1"/>
  <c r="Y24" i="1"/>
  <c r="X24" i="1"/>
  <c r="X131" i="1" s="1"/>
  <c r="W24" i="1"/>
  <c r="W131" i="1" s="1"/>
  <c r="V24" i="1"/>
  <c r="V131" i="1" s="1"/>
  <c r="U24" i="1"/>
  <c r="T24" i="1"/>
  <c r="T131" i="1" s="1"/>
  <c r="S24" i="1"/>
  <c r="S131" i="1" s="1"/>
  <c r="R24" i="1"/>
  <c r="R131" i="1" s="1"/>
  <c r="Q24" i="1"/>
  <c r="P24" i="1"/>
  <c r="P131" i="1" s="1"/>
  <c r="O24" i="1"/>
  <c r="O131" i="1" s="1"/>
  <c r="N24" i="1"/>
  <c r="N131" i="1" s="1"/>
  <c r="M24" i="1"/>
  <c r="L24" i="1"/>
  <c r="L131" i="1" s="1"/>
  <c r="K24" i="1"/>
  <c r="K131" i="1" s="1"/>
  <c r="J24" i="1"/>
  <c r="J131" i="1" s="1"/>
  <c r="H24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CF23" i="1"/>
  <c r="CE23" i="1"/>
  <c r="DD23" i="1" s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AH23" i="1"/>
  <c r="G23" i="1"/>
  <c r="I23" i="1" s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F22" i="1"/>
  <c r="CH22" i="1"/>
  <c r="DG22" i="1" s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H22" i="1"/>
  <c r="BE22" i="1"/>
  <c r="CD22" i="1" s="1"/>
  <c r="AJ22" i="1"/>
  <c r="BI22" i="1" s="1"/>
  <c r="I22" i="1"/>
  <c r="G22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CF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 s="1"/>
  <c r="AH21" i="1"/>
  <c r="AG21" i="1" s="1"/>
  <c r="BF21" i="1" s="1"/>
  <c r="G21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CF20" i="1"/>
  <c r="CE20" i="1"/>
  <c r="DD20" i="1" s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G20" i="1" s="1"/>
  <c r="BJ20" i="1"/>
  <c r="BI20" i="1"/>
  <c r="BH20" i="1"/>
  <c r="AH20" i="1"/>
  <c r="G20" i="1"/>
  <c r="I20" i="1" s="1"/>
  <c r="EB19" i="1"/>
  <c r="EA19" i="1"/>
  <c r="DZ19" i="1"/>
  <c r="DY19" i="1"/>
  <c r="DX19" i="1"/>
  <c r="DW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CW19" i="1"/>
  <c r="DV19" i="1" s="1"/>
  <c r="CD19" i="1"/>
  <c r="CC19" i="1"/>
  <c r="CB19" i="1"/>
  <c r="CA19" i="1"/>
  <c r="BZ19" i="1"/>
  <c r="BY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AY19" i="1"/>
  <c r="BX19" i="1" s="1"/>
  <c r="G19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CF18" i="1"/>
  <c r="CE18" i="1"/>
  <c r="DD18" i="1" s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AH18" i="1"/>
  <c r="AG18" i="1" s="1"/>
  <c r="BF18" i="1" s="1"/>
  <c r="I18" i="1"/>
  <c r="G18" i="1"/>
  <c r="EA17" i="1"/>
  <c r="DZ17" i="1"/>
  <c r="DY17" i="1"/>
  <c r="DX17" i="1"/>
  <c r="DW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C17" i="1"/>
  <c r="DC138" i="1" s="1"/>
  <c r="CW17" i="1"/>
  <c r="DV17" i="1" s="1"/>
  <c r="CC17" i="1"/>
  <c r="CB17" i="1"/>
  <c r="CA17" i="1"/>
  <c r="BZ17" i="1"/>
  <c r="BY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E17" i="1"/>
  <c r="CD17" i="1" s="1"/>
  <c r="AY17" i="1"/>
  <c r="BX17" i="1" s="1"/>
  <c r="G17" i="1"/>
  <c r="I17" i="1" s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CF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AH16" i="1"/>
  <c r="G16" i="1"/>
  <c r="I16" i="1" s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F15" i="1"/>
  <c r="CH15" i="1"/>
  <c r="DG15" i="1" s="1"/>
  <c r="CC15" i="1"/>
  <c r="CB15" i="1"/>
  <c r="CA15" i="1"/>
  <c r="BZ15" i="1"/>
  <c r="BY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H15" i="1"/>
  <c r="BE15" i="1"/>
  <c r="BE136" i="1" s="1"/>
  <c r="AY15" i="1"/>
  <c r="BX15" i="1" s="1"/>
  <c r="AJ15" i="1"/>
  <c r="G15" i="1"/>
  <c r="EB14" i="1"/>
  <c r="EA14" i="1"/>
  <c r="DZ14" i="1"/>
  <c r="DY14" i="1"/>
  <c r="DX14" i="1"/>
  <c r="DW14" i="1"/>
  <c r="DV14" i="1"/>
  <c r="DU14" i="1"/>
  <c r="DT14" i="1"/>
  <c r="DS14" i="1"/>
  <c r="DR14" i="1"/>
  <c r="DQ14" i="1"/>
  <c r="DP14" i="1"/>
  <c r="DO14" i="1"/>
  <c r="DN14" i="1"/>
  <c r="DM14" i="1"/>
  <c r="DL14" i="1"/>
  <c r="DK14" i="1"/>
  <c r="DJ14" i="1"/>
  <c r="DI14" i="1"/>
  <c r="DH14" i="1"/>
  <c r="DG14" i="1"/>
  <c r="DF14" i="1"/>
  <c r="CF14" i="1"/>
  <c r="CD14" i="1"/>
  <c r="CC14" i="1"/>
  <c r="CB14" i="1"/>
  <c r="CA14" i="1"/>
  <c r="BZ14" i="1"/>
  <c r="BY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AY14" i="1"/>
  <c r="BX14" i="1" s="1"/>
  <c r="G14" i="1"/>
  <c r="CE14" i="1" s="1"/>
  <c r="DD14" i="1" s="1"/>
  <c r="EB13" i="1"/>
  <c r="EA13" i="1"/>
  <c r="DZ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J13" i="1"/>
  <c r="DI13" i="1"/>
  <c r="DH13" i="1"/>
  <c r="DF13" i="1"/>
  <c r="CH13" i="1"/>
  <c r="CF13" i="1" s="1"/>
  <c r="CD13" i="1"/>
  <c r="CC13" i="1"/>
  <c r="CB13" i="1"/>
  <c r="CA13" i="1"/>
  <c r="BZ13" i="1"/>
  <c r="BY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H13" i="1"/>
  <c r="AY13" i="1"/>
  <c r="BX13" i="1" s="1"/>
  <c r="AJ13" i="1"/>
  <c r="G13" i="1"/>
  <c r="I13" i="1" s="1"/>
  <c r="EB12" i="1"/>
  <c r="EB136" i="1" s="1"/>
  <c r="EA12" i="1"/>
  <c r="DZ12" i="1"/>
  <c r="DY12" i="1"/>
  <c r="DX12" i="1"/>
  <c r="DX136" i="1" s="1"/>
  <c r="DW12" i="1"/>
  <c r="DV12" i="1"/>
  <c r="DU12" i="1"/>
  <c r="DT12" i="1"/>
  <c r="DT136" i="1" s="1"/>
  <c r="DS12" i="1"/>
  <c r="DR12" i="1"/>
  <c r="DQ12" i="1"/>
  <c r="DP12" i="1"/>
  <c r="DP136" i="1" s="1"/>
  <c r="DO12" i="1"/>
  <c r="DN12" i="1"/>
  <c r="DM12" i="1"/>
  <c r="DL12" i="1"/>
  <c r="DL136" i="1" s="1"/>
  <c r="DK12" i="1"/>
  <c r="DJ12" i="1"/>
  <c r="DI12" i="1"/>
  <c r="DH12" i="1"/>
  <c r="DH136" i="1" s="1"/>
  <c r="DG12" i="1"/>
  <c r="DF12" i="1"/>
  <c r="CF12" i="1"/>
  <c r="CE12" i="1"/>
  <c r="DD12" i="1" s="1"/>
  <c r="CD12" i="1"/>
  <c r="CC12" i="1"/>
  <c r="CB12" i="1"/>
  <c r="CA12" i="1"/>
  <c r="CA136" i="1" s="1"/>
  <c r="BZ12" i="1"/>
  <c r="BY12" i="1"/>
  <c r="BX12" i="1"/>
  <c r="BW12" i="1"/>
  <c r="BW136" i="1" s="1"/>
  <c r="BV12" i="1"/>
  <c r="BU12" i="1"/>
  <c r="BT12" i="1"/>
  <c r="BS12" i="1"/>
  <c r="BS136" i="1" s="1"/>
  <c r="BR12" i="1"/>
  <c r="BQ12" i="1"/>
  <c r="BP12" i="1"/>
  <c r="BO12" i="1"/>
  <c r="BO136" i="1" s="1"/>
  <c r="BN12" i="1"/>
  <c r="BM12" i="1"/>
  <c r="BL12" i="1"/>
  <c r="BK12" i="1"/>
  <c r="BK136" i="1" s="1"/>
  <c r="BJ12" i="1"/>
  <c r="BI12" i="1"/>
  <c r="BH12" i="1"/>
  <c r="AH12" i="1"/>
  <c r="AG12" i="1" s="1"/>
  <c r="BF12" i="1" s="1"/>
  <c r="I12" i="1"/>
  <c r="G12" i="1"/>
  <c r="EB11" i="1"/>
  <c r="EA11" i="1"/>
  <c r="DZ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E11" i="1" s="1"/>
  <c r="DF11" i="1"/>
  <c r="CF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AH11" i="1"/>
  <c r="G11" i="1"/>
  <c r="I11" i="1" s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CF10" i="1"/>
  <c r="CE10" i="1" s="1"/>
  <c r="DD10" i="1" s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AH10" i="1"/>
  <c r="G10" i="1"/>
  <c r="I10" i="1" s="1"/>
  <c r="EB9" i="1"/>
  <c r="EA9" i="1"/>
  <c r="DZ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G9" i="1"/>
  <c r="DE9" i="1" s="1"/>
  <c r="DF9" i="1"/>
  <c r="CF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AH9" i="1"/>
  <c r="G9" i="1"/>
  <c r="AG9" i="1" s="1"/>
  <c r="BF9" i="1" s="1"/>
  <c r="EB8" i="1"/>
  <c r="EA8" i="1"/>
  <c r="DZ8" i="1"/>
  <c r="DY8" i="1"/>
  <c r="DX8" i="1"/>
  <c r="DW8" i="1"/>
  <c r="DU8" i="1"/>
  <c r="DT8" i="1"/>
  <c r="DS8" i="1"/>
  <c r="DR8" i="1"/>
  <c r="DQ8" i="1"/>
  <c r="DP8" i="1"/>
  <c r="DO8" i="1"/>
  <c r="DN8" i="1"/>
  <c r="DM8" i="1"/>
  <c r="DL8" i="1"/>
  <c r="DK8" i="1"/>
  <c r="DJ8" i="1"/>
  <c r="DI8" i="1"/>
  <c r="DH8" i="1"/>
  <c r="DF8" i="1"/>
  <c r="CW8" i="1"/>
  <c r="CH8" i="1"/>
  <c r="CF8" i="1" s="1"/>
  <c r="CD8" i="1"/>
  <c r="CC8" i="1"/>
  <c r="CB8" i="1"/>
  <c r="CA8" i="1"/>
  <c r="BZ8" i="1"/>
  <c r="BY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H8" i="1"/>
  <c r="AY8" i="1"/>
  <c r="AJ8" i="1"/>
  <c r="I8" i="1"/>
  <c r="G8" i="1"/>
  <c r="EB7" i="1"/>
  <c r="EA7" i="1"/>
  <c r="DZ7" i="1"/>
  <c r="DY7" i="1"/>
  <c r="DX7" i="1"/>
  <c r="DW7" i="1"/>
  <c r="DV7" i="1"/>
  <c r="DU7" i="1"/>
  <c r="DT7" i="1"/>
  <c r="DS7" i="1"/>
  <c r="DR7" i="1"/>
  <c r="DQ7" i="1"/>
  <c r="DP7" i="1"/>
  <c r="DO7" i="1"/>
  <c r="DN7" i="1"/>
  <c r="DM7" i="1"/>
  <c r="DL7" i="1"/>
  <c r="DK7" i="1"/>
  <c r="DJ7" i="1"/>
  <c r="DI7" i="1"/>
  <c r="DH7" i="1"/>
  <c r="DG7" i="1"/>
  <c r="DF7" i="1"/>
  <c r="CF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H7" i="1"/>
  <c r="AJ7" i="1"/>
  <c r="BI7" i="1" s="1"/>
  <c r="I7" i="1"/>
  <c r="G7" i="1"/>
  <c r="EB6" i="1"/>
  <c r="EA6" i="1"/>
  <c r="DZ6" i="1"/>
  <c r="DY6" i="1"/>
  <c r="DX6" i="1"/>
  <c r="DW6" i="1"/>
  <c r="DV6" i="1"/>
  <c r="DU6" i="1"/>
  <c r="DT6" i="1"/>
  <c r="DS6" i="1"/>
  <c r="DR6" i="1"/>
  <c r="DQ6" i="1"/>
  <c r="DP6" i="1"/>
  <c r="DO6" i="1"/>
  <c r="DN6" i="1"/>
  <c r="DM6" i="1"/>
  <c r="DL6" i="1"/>
  <c r="DK6" i="1"/>
  <c r="DJ6" i="1"/>
  <c r="DI6" i="1"/>
  <c r="DH6" i="1"/>
  <c r="DF6" i="1"/>
  <c r="CH6" i="1"/>
  <c r="CF6" i="1" s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H6" i="1"/>
  <c r="BE6" i="1"/>
  <c r="AJ6" i="1"/>
  <c r="BI6" i="1" s="1"/>
  <c r="G6" i="1"/>
  <c r="I6" i="1" s="1"/>
  <c r="AH90" i="1" l="1"/>
  <c r="AG90" i="1" s="1"/>
  <c r="BF90" i="1" s="1"/>
  <c r="CE43" i="2"/>
  <c r="EF43" i="2"/>
  <c r="AY138" i="1"/>
  <c r="BG40" i="1"/>
  <c r="CF42" i="1"/>
  <c r="AH54" i="1"/>
  <c r="BO41" i="2"/>
  <c r="BG41" i="2" s="1"/>
  <c r="CF118" i="2"/>
  <c r="BI123" i="2"/>
  <c r="DG123" i="2"/>
  <c r="BO33" i="1"/>
  <c r="BG33" i="1" s="1"/>
  <c r="DE40" i="1"/>
  <c r="CE30" i="2"/>
  <c r="EF30" i="2"/>
  <c r="DG72" i="2"/>
  <c r="EB67" i="1"/>
  <c r="DE83" i="1"/>
  <c r="AH92" i="2"/>
  <c r="AG92" i="2" s="1"/>
  <c r="BF92" i="2" s="1"/>
  <c r="AH118" i="2"/>
  <c r="AG118" i="2" s="1"/>
  <c r="BF118" i="2" s="1"/>
  <c r="CE123" i="2"/>
  <c r="EF123" i="2"/>
  <c r="CF70" i="2"/>
  <c r="EF70" i="2" s="1"/>
  <c r="DY81" i="2"/>
  <c r="DE81" i="2" s="1"/>
  <c r="BG121" i="2"/>
  <c r="BQ137" i="2"/>
  <c r="BY137" i="2"/>
  <c r="DK137" i="2"/>
  <c r="DS137" i="2"/>
  <c r="EA137" i="2"/>
  <c r="BG99" i="2"/>
  <c r="BG102" i="2"/>
  <c r="BH135" i="2"/>
  <c r="BL135" i="2"/>
  <c r="BP135" i="2"/>
  <c r="BT135" i="2"/>
  <c r="BX135" i="2"/>
  <c r="CB135" i="2"/>
  <c r="DI135" i="2"/>
  <c r="DM135" i="2"/>
  <c r="DQ135" i="2"/>
  <c r="DU135" i="2"/>
  <c r="DY135" i="2"/>
  <c r="DE105" i="2"/>
  <c r="CE106" i="2"/>
  <c r="DD106" i="2" s="1"/>
  <c r="DE107" i="2"/>
  <c r="CE108" i="2"/>
  <c r="DD108" i="2" s="1"/>
  <c r="DE109" i="2"/>
  <c r="CE110" i="2"/>
  <c r="DD110" i="2" s="1"/>
  <c r="BG112" i="2"/>
  <c r="CE114" i="2"/>
  <c r="DD114" i="2" s="1"/>
  <c r="DE121" i="2"/>
  <c r="CE122" i="2"/>
  <c r="DD122" i="2" s="1"/>
  <c r="BG123" i="2"/>
  <c r="DE123" i="2"/>
  <c r="DE126" i="2"/>
  <c r="BG127" i="2"/>
  <c r="BU137" i="2"/>
  <c r="CC137" i="2"/>
  <c r="DO137" i="2"/>
  <c r="DW137" i="2"/>
  <c r="DL137" i="2"/>
  <c r="DP137" i="2"/>
  <c r="DT137" i="2"/>
  <c r="DX137" i="2"/>
  <c r="EB137" i="2"/>
  <c r="G130" i="2"/>
  <c r="DE99" i="2"/>
  <c r="BG100" i="2"/>
  <c r="DE102" i="2"/>
  <c r="CE103" i="2"/>
  <c r="DD103" i="2" s="1"/>
  <c r="BM135" i="2"/>
  <c r="BQ135" i="2"/>
  <c r="BU135" i="2"/>
  <c r="BY135" i="2"/>
  <c r="CC135" i="2"/>
  <c r="DF135" i="2"/>
  <c r="DJ135" i="2"/>
  <c r="DN135" i="2"/>
  <c r="DR135" i="2"/>
  <c r="DV135" i="2"/>
  <c r="DZ135" i="2"/>
  <c r="BG106" i="2"/>
  <c r="BG108" i="2"/>
  <c r="BG110" i="2"/>
  <c r="DE112" i="2"/>
  <c r="DE113" i="2"/>
  <c r="I114" i="2"/>
  <c r="BG114" i="2"/>
  <c r="CE117" i="2"/>
  <c r="DE120" i="2"/>
  <c r="BG122" i="2"/>
  <c r="DE125" i="2"/>
  <c r="BG126" i="2"/>
  <c r="DE129" i="2"/>
  <c r="BM137" i="2"/>
  <c r="DH137" i="2"/>
  <c r="L132" i="2"/>
  <c r="P132" i="2"/>
  <c r="T132" i="2"/>
  <c r="X132" i="2"/>
  <c r="AB132" i="2"/>
  <c r="DE100" i="2"/>
  <c r="BG101" i="2"/>
  <c r="BG103" i="2"/>
  <c r="BJ135" i="2"/>
  <c r="BN135" i="2"/>
  <c r="BR135" i="2"/>
  <c r="BV135" i="2"/>
  <c r="BZ135" i="2"/>
  <c r="CD135" i="2"/>
  <c r="DK135" i="2"/>
  <c r="DO135" i="2"/>
  <c r="DS135" i="2"/>
  <c r="DW135" i="2"/>
  <c r="EA135" i="2"/>
  <c r="DE106" i="2"/>
  <c r="DE108" i="2"/>
  <c r="DE110" i="2"/>
  <c r="BG111" i="2"/>
  <c r="BG113" i="2"/>
  <c r="DE124" i="2"/>
  <c r="BG125" i="2"/>
  <c r="DE128" i="2"/>
  <c r="BG129" i="2"/>
  <c r="DE97" i="2"/>
  <c r="AO132" i="2"/>
  <c r="AS132" i="2"/>
  <c r="AW132" i="2"/>
  <c r="BK136" i="2"/>
  <c r="BO136" i="2"/>
  <c r="BS136" i="2"/>
  <c r="BW136" i="2"/>
  <c r="CB136" i="2"/>
  <c r="DF136" i="2"/>
  <c r="DJ136" i="2"/>
  <c r="DN136" i="2"/>
  <c r="DR136" i="2"/>
  <c r="EA136" i="2"/>
  <c r="CE80" i="2"/>
  <c r="DD80" i="2" s="1"/>
  <c r="CE81" i="2"/>
  <c r="CE85" i="2"/>
  <c r="DE88" i="2"/>
  <c r="CE90" i="2"/>
  <c r="CE91" i="2"/>
  <c r="BG93" i="2"/>
  <c r="DE94" i="2"/>
  <c r="DE95" i="2"/>
  <c r="BG97" i="2"/>
  <c r="CR132" i="2"/>
  <c r="BH136" i="2"/>
  <c r="BL136" i="2"/>
  <c r="BP136" i="2"/>
  <c r="BT136" i="2"/>
  <c r="CC136" i="2"/>
  <c r="DK136" i="2"/>
  <c r="DO136" i="2"/>
  <c r="DS136" i="2"/>
  <c r="DW136" i="2"/>
  <c r="EB136" i="2"/>
  <c r="BG80" i="2"/>
  <c r="AG82" i="2"/>
  <c r="BF82" i="2" s="1"/>
  <c r="BG82" i="2"/>
  <c r="CE84" i="2"/>
  <c r="CE87" i="2"/>
  <c r="BG89" i="2"/>
  <c r="CE92" i="2"/>
  <c r="DE93" i="2"/>
  <c r="AG95" i="2"/>
  <c r="BF95" i="2" s="1"/>
  <c r="DB132" i="2"/>
  <c r="BM136" i="2"/>
  <c r="BQ136" i="2"/>
  <c r="BU136" i="2"/>
  <c r="BY136" i="2"/>
  <c r="DH136" i="2"/>
  <c r="DL136" i="2"/>
  <c r="DP136" i="2"/>
  <c r="DT136" i="2"/>
  <c r="DX136" i="2"/>
  <c r="DE80" i="2"/>
  <c r="AG87" i="2"/>
  <c r="BF87" i="2" s="1"/>
  <c r="CE88" i="2"/>
  <c r="DD88" i="2" s="1"/>
  <c r="DE89" i="2"/>
  <c r="AG93" i="2"/>
  <c r="BF93" i="2" s="1"/>
  <c r="AG94" i="2"/>
  <c r="BF94" i="2" s="1"/>
  <c r="CE94" i="2"/>
  <c r="N132" i="2"/>
  <c r="BG52" i="2"/>
  <c r="DI140" i="2"/>
  <c r="DY140" i="2"/>
  <c r="CE53" i="2"/>
  <c r="BG62" i="2"/>
  <c r="CE67" i="2"/>
  <c r="DE70" i="2"/>
  <c r="BG71" i="2"/>
  <c r="DE77" i="2"/>
  <c r="V132" i="2"/>
  <c r="DQ140" i="2"/>
  <c r="BG54" i="2"/>
  <c r="K132" i="2"/>
  <c r="O132" i="2"/>
  <c r="S132" i="2"/>
  <c r="W132" i="2"/>
  <c r="AA132" i="2"/>
  <c r="BQ140" i="2"/>
  <c r="BU140" i="2"/>
  <c r="BY140" i="2"/>
  <c r="AG59" i="2"/>
  <c r="BF59" i="2" s="1"/>
  <c r="BG65" i="2"/>
  <c r="CE66" i="2"/>
  <c r="AG67" i="2"/>
  <c r="BF67" i="2" s="1"/>
  <c r="DE73" i="2"/>
  <c r="DE76" i="2"/>
  <c r="J132" i="2"/>
  <c r="R132" i="2"/>
  <c r="Z132" i="2"/>
  <c r="AK132" i="2"/>
  <c r="DM140" i="2"/>
  <c r="AU132" i="2"/>
  <c r="AZ132" i="2"/>
  <c r="G78" i="2"/>
  <c r="AG66" i="2"/>
  <c r="BF66" i="2" s="1"/>
  <c r="DE74" i="2"/>
  <c r="CE35" i="2"/>
  <c r="DD35" i="2" s="1"/>
  <c r="CE42" i="2"/>
  <c r="AL132" i="2"/>
  <c r="CJ132" i="2"/>
  <c r="AG42" i="2"/>
  <c r="BF42" i="2" s="1"/>
  <c r="AF132" i="2"/>
  <c r="AM132" i="2"/>
  <c r="AQ132" i="2"/>
  <c r="BD132" i="2"/>
  <c r="CK132" i="2"/>
  <c r="CO132" i="2"/>
  <c r="CS132" i="2"/>
  <c r="CX132" i="2"/>
  <c r="DF51" i="2"/>
  <c r="DJ51" i="2"/>
  <c r="DN51" i="2"/>
  <c r="DR51" i="2"/>
  <c r="DV51" i="2"/>
  <c r="CE27" i="2"/>
  <c r="DD27" i="2" s="1"/>
  <c r="BG32" i="2"/>
  <c r="DE32" i="2"/>
  <c r="AG34" i="2"/>
  <c r="BF34" i="2" s="1"/>
  <c r="AG36" i="2"/>
  <c r="BF36" i="2" s="1"/>
  <c r="AG46" i="2"/>
  <c r="BF46" i="2" s="1"/>
  <c r="AE132" i="2"/>
  <c r="BG33" i="2"/>
  <c r="DE33" i="2"/>
  <c r="CE34" i="2"/>
  <c r="DE35" i="2"/>
  <c r="I36" i="2"/>
  <c r="BG40" i="2"/>
  <c r="AV132" i="2"/>
  <c r="CP132" i="2"/>
  <c r="CT132" i="2"/>
  <c r="G51" i="2"/>
  <c r="DW138" i="2"/>
  <c r="EA51" i="2"/>
  <c r="AG27" i="2"/>
  <c r="BF27" i="2" s="1"/>
  <c r="DE27" i="2"/>
  <c r="CE28" i="2"/>
  <c r="CE29" i="2"/>
  <c r="DD29" i="2" s="1"/>
  <c r="CE31" i="2"/>
  <c r="DE36" i="2"/>
  <c r="DE37" i="2"/>
  <c r="CE38" i="2"/>
  <c r="CE40" i="2"/>
  <c r="I46" i="2"/>
  <c r="DE46" i="2"/>
  <c r="BG48" i="2"/>
  <c r="DE48" i="2"/>
  <c r="BG10" i="2"/>
  <c r="BK25" i="2"/>
  <c r="BS25" i="2"/>
  <c r="CA25" i="2"/>
  <c r="DK139" i="2"/>
  <c r="DO139" i="2"/>
  <c r="DS139" i="2"/>
  <c r="DW139" i="2"/>
  <c r="EA139" i="2"/>
  <c r="DE8" i="2"/>
  <c r="I10" i="2"/>
  <c r="BJ137" i="2"/>
  <c r="BN137" i="2"/>
  <c r="BR137" i="2"/>
  <c r="BV137" i="2"/>
  <c r="BZ137" i="2"/>
  <c r="DE21" i="2"/>
  <c r="L141" i="2"/>
  <c r="P141" i="2"/>
  <c r="T141" i="2"/>
  <c r="X141" i="2"/>
  <c r="AB141" i="2"/>
  <c r="AF141" i="2"/>
  <c r="AL141" i="2"/>
  <c r="AT141" i="2"/>
  <c r="CG141" i="2"/>
  <c r="CK141" i="2"/>
  <c r="CO141" i="2"/>
  <c r="CS141" i="2"/>
  <c r="BG19" i="2"/>
  <c r="AI141" i="2"/>
  <c r="AM141" i="2"/>
  <c r="AQ141" i="2"/>
  <c r="AU141" i="2"/>
  <c r="CP141" i="2"/>
  <c r="CT141" i="2"/>
  <c r="CX141" i="2"/>
  <c r="DB141" i="2"/>
  <c r="BL25" i="2"/>
  <c r="BT25" i="2"/>
  <c r="CB25" i="2"/>
  <c r="AG10" i="2"/>
  <c r="BF10" i="2" s="1"/>
  <c r="BK137" i="2"/>
  <c r="BO137" i="2"/>
  <c r="BS137" i="2"/>
  <c r="BW137" i="2"/>
  <c r="CA137" i="2"/>
  <c r="CE15" i="2"/>
  <c r="DD15" i="2" s="1"/>
  <c r="BH137" i="2"/>
  <c r="BL137" i="2"/>
  <c r="BP137" i="2"/>
  <c r="BT137" i="2"/>
  <c r="CB137" i="2"/>
  <c r="DF137" i="2"/>
  <c r="DE15" i="2"/>
  <c r="DE17" i="2"/>
  <c r="AV141" i="2"/>
  <c r="AZ141" i="2"/>
  <c r="BD141" i="2"/>
  <c r="CI141" i="2"/>
  <c r="CM141" i="2"/>
  <c r="CQ141" i="2"/>
  <c r="CU141" i="2"/>
  <c r="AJ137" i="2"/>
  <c r="DE16" i="2"/>
  <c r="BO43" i="2"/>
  <c r="BG43" i="2" s="1"/>
  <c r="DX47" i="2"/>
  <c r="DX51" i="2" s="1"/>
  <c r="DE56" i="2"/>
  <c r="DE62" i="2"/>
  <c r="BG76" i="2"/>
  <c r="CA81" i="2"/>
  <c r="BG81" i="2" s="1"/>
  <c r="DY90" i="2"/>
  <c r="DE90" i="2" s="1"/>
  <c r="DV92" i="2"/>
  <c r="DE92" i="2" s="1"/>
  <c r="AH7" i="2"/>
  <c r="AG7" i="2" s="1"/>
  <c r="BF7" i="2" s="1"/>
  <c r="DM34" i="2"/>
  <c r="DE34" i="2" s="1"/>
  <c r="DM43" i="2"/>
  <c r="DE43" i="2" s="1"/>
  <c r="BZ47" i="2"/>
  <c r="EB49" i="2"/>
  <c r="AH55" i="2"/>
  <c r="AG55" i="2" s="1"/>
  <c r="BF55" i="2" s="1"/>
  <c r="CF55" i="2"/>
  <c r="DE60" i="2"/>
  <c r="CZ136" i="2"/>
  <c r="AJ135" i="2"/>
  <c r="CF134" i="2"/>
  <c r="EF135" i="2" s="1"/>
  <c r="CF23" i="2"/>
  <c r="CE23" i="2" s="1"/>
  <c r="DD23" i="2" s="1"/>
  <c r="AH29" i="2"/>
  <c r="AG29" i="2" s="1"/>
  <c r="BF29" i="2" s="1"/>
  <c r="CF56" i="2"/>
  <c r="CF58" i="2"/>
  <c r="AH62" i="2"/>
  <c r="AG62" i="2" s="1"/>
  <c r="BF62" i="2" s="1"/>
  <c r="CF62" i="2"/>
  <c r="DY85" i="2"/>
  <c r="DE85" i="2" s="1"/>
  <c r="DV91" i="2"/>
  <c r="DE91" i="2" s="1"/>
  <c r="CF119" i="2"/>
  <c r="CL139" i="1"/>
  <c r="CF62" i="1"/>
  <c r="BI124" i="1"/>
  <c r="BG124" i="1" s="1"/>
  <c r="AH124" i="1"/>
  <c r="BI56" i="1"/>
  <c r="AH56" i="1"/>
  <c r="AN139" i="1"/>
  <c r="AH62" i="1"/>
  <c r="AG62" i="1" s="1"/>
  <c r="BF62" i="1" s="1"/>
  <c r="DY80" i="1"/>
  <c r="AH128" i="1"/>
  <c r="BI128" i="1"/>
  <c r="BX15" i="2"/>
  <c r="AH15" i="2"/>
  <c r="AG15" i="2" s="1"/>
  <c r="BF15" i="2" s="1"/>
  <c r="CF41" i="2"/>
  <c r="DM41" i="2"/>
  <c r="DE41" i="2" s="1"/>
  <c r="BI58" i="2"/>
  <c r="BG58" i="2" s="1"/>
  <c r="AH58" i="2"/>
  <c r="AG58" i="2" s="1"/>
  <c r="BF58" i="2" s="1"/>
  <c r="BI64" i="2"/>
  <c r="AH64" i="2"/>
  <c r="AG64" i="2" s="1"/>
  <c r="BF64" i="2" s="1"/>
  <c r="EB65" i="1"/>
  <c r="CF65" i="1"/>
  <c r="DC139" i="2"/>
  <c r="EB18" i="2"/>
  <c r="AH30" i="2"/>
  <c r="AG30" i="2" s="1"/>
  <c r="BF30" i="2" s="1"/>
  <c r="BO30" i="2"/>
  <c r="BG30" i="2" s="1"/>
  <c r="AH61" i="2"/>
  <c r="BI61" i="2"/>
  <c r="AH90" i="2"/>
  <c r="AG90" i="2" s="1"/>
  <c r="BF90" i="2" s="1"/>
  <c r="CA90" i="2"/>
  <c r="BG90" i="2" s="1"/>
  <c r="DG63" i="1"/>
  <c r="DC63" i="1"/>
  <c r="CF63" i="1" s="1"/>
  <c r="CV139" i="1"/>
  <c r="DU66" i="1"/>
  <c r="DE66" i="1" s="1"/>
  <c r="AX137" i="1"/>
  <c r="AX50" i="1"/>
  <c r="AH59" i="1"/>
  <c r="AG59" i="1" s="1"/>
  <c r="BF59" i="1" s="1"/>
  <c r="BI59" i="1"/>
  <c r="CF90" i="1"/>
  <c r="CE90" i="1" s="1"/>
  <c r="DD90" i="1" s="1"/>
  <c r="DV90" i="1"/>
  <c r="DC129" i="1"/>
  <c r="CF125" i="1"/>
  <c r="CE125" i="1" s="1"/>
  <c r="DD125" i="1" s="1"/>
  <c r="AY137" i="2"/>
  <c r="DG45" i="2"/>
  <c r="CF45" i="2"/>
  <c r="AY139" i="2"/>
  <c r="BI23" i="2"/>
  <c r="BI139" i="2" s="1"/>
  <c r="AH23" i="2"/>
  <c r="AG23" i="2" s="1"/>
  <c r="BF23" i="2" s="1"/>
  <c r="CF39" i="2"/>
  <c r="DM39" i="2"/>
  <c r="BI45" i="2"/>
  <c r="BG45" i="2" s="1"/>
  <c r="AH45" i="2"/>
  <c r="AG45" i="2" s="1"/>
  <c r="BF45" i="2" s="1"/>
  <c r="CF57" i="2"/>
  <c r="EF57" i="2" s="1"/>
  <c r="DG57" i="2"/>
  <c r="CF63" i="2"/>
  <c r="EF63" i="2" s="1"/>
  <c r="DK63" i="2"/>
  <c r="BG64" i="2"/>
  <c r="EB66" i="2"/>
  <c r="DE66" i="2" s="1"/>
  <c r="CF72" i="2"/>
  <c r="AH85" i="2"/>
  <c r="AG85" i="2" s="1"/>
  <c r="BF85" i="2" s="1"/>
  <c r="CA85" i="2"/>
  <c r="BG85" i="2" s="1"/>
  <c r="BE130" i="2"/>
  <c r="AH69" i="1"/>
  <c r="CF69" i="1"/>
  <c r="BG80" i="1"/>
  <c r="AH83" i="1"/>
  <c r="CF83" i="1"/>
  <c r="BG84" i="1"/>
  <c r="AH86" i="1"/>
  <c r="AG86" i="1" s="1"/>
  <c r="BF86" i="1" s="1"/>
  <c r="AH117" i="1"/>
  <c r="CF117" i="1"/>
  <c r="CE117" i="1" s="1"/>
  <c r="DD117" i="1" s="1"/>
  <c r="AJ25" i="2"/>
  <c r="CD16" i="2"/>
  <c r="BG16" i="2" s="1"/>
  <c r="AH18" i="2"/>
  <c r="AG18" i="2" s="1"/>
  <c r="BF18" i="2" s="1"/>
  <c r="AP51" i="2"/>
  <c r="EB39" i="2"/>
  <c r="BE140" i="2"/>
  <c r="BI57" i="2"/>
  <c r="DG59" i="2"/>
  <c r="BM63" i="2"/>
  <c r="DE72" i="2"/>
  <c r="CD136" i="2"/>
  <c r="AY136" i="2"/>
  <c r="AY141" i="2" s="1"/>
  <c r="BE138" i="1"/>
  <c r="CW138" i="1"/>
  <c r="AH22" i="1"/>
  <c r="AH30" i="1"/>
  <c r="CF30" i="1"/>
  <c r="CE30" i="1" s="1"/>
  <c r="DD30" i="1" s="1"/>
  <c r="AH47" i="1"/>
  <c r="AG47" i="1" s="1"/>
  <c r="BF47" i="1" s="1"/>
  <c r="DE80" i="1"/>
  <c r="AH84" i="1"/>
  <c r="AG84" i="1" s="1"/>
  <c r="BF84" i="1" s="1"/>
  <c r="AH120" i="1"/>
  <c r="CF120" i="1"/>
  <c r="CF123" i="1"/>
  <c r="AH125" i="1"/>
  <c r="AG125" i="1" s="1"/>
  <c r="BF125" i="1" s="1"/>
  <c r="CF127" i="1"/>
  <c r="BI14" i="2"/>
  <c r="BI137" i="2" s="1"/>
  <c r="CF16" i="2"/>
  <c r="CE16" i="2" s="1"/>
  <c r="DD16" i="2" s="1"/>
  <c r="DE23" i="2"/>
  <c r="AR138" i="2"/>
  <c r="DM30" i="2"/>
  <c r="DE30" i="2" s="1"/>
  <c r="BO34" i="2"/>
  <c r="BG34" i="2" s="1"/>
  <c r="BG35" i="2"/>
  <c r="CD36" i="2"/>
  <c r="BG36" i="2" s="1"/>
  <c r="BG39" i="2"/>
  <c r="AH44" i="2"/>
  <c r="AG44" i="2" s="1"/>
  <c r="BF44" i="2" s="1"/>
  <c r="AH48" i="2"/>
  <c r="AG48" i="2" s="1"/>
  <c r="BF48" i="2" s="1"/>
  <c r="BG50" i="2"/>
  <c r="BM140" i="2"/>
  <c r="AJ140" i="2"/>
  <c r="DE55" i="2"/>
  <c r="DE58" i="2"/>
  <c r="AH60" i="2"/>
  <c r="AG60" i="2" s="1"/>
  <c r="BF60" i="2" s="1"/>
  <c r="CF60" i="2"/>
  <c r="DC64" i="2"/>
  <c r="CF64" i="2" s="1"/>
  <c r="EF64" i="2" s="1"/>
  <c r="AH68" i="2"/>
  <c r="AG68" i="2" s="1"/>
  <c r="BF68" i="2" s="1"/>
  <c r="CH68" i="2"/>
  <c r="CF68" i="2" s="1"/>
  <c r="BG69" i="2"/>
  <c r="AH72" i="2"/>
  <c r="AG72" i="2" s="1"/>
  <c r="BF72" i="2" s="1"/>
  <c r="AH76" i="2"/>
  <c r="AG76" i="2" s="1"/>
  <c r="BF76" i="2" s="1"/>
  <c r="CF76" i="2"/>
  <c r="CW136" i="2"/>
  <c r="BG92" i="2"/>
  <c r="BG94" i="2"/>
  <c r="AH120" i="2"/>
  <c r="AG120" i="2" s="1"/>
  <c r="BF120" i="2" s="1"/>
  <c r="DC130" i="2"/>
  <c r="CF9" i="2"/>
  <c r="CE9" i="2" s="1"/>
  <c r="DD9" i="2" s="1"/>
  <c r="CH137" i="2"/>
  <c r="BG29" i="2"/>
  <c r="BA51" i="2"/>
  <c r="BA132" i="2" s="1"/>
  <c r="CD66" i="2"/>
  <c r="CD140" i="2" s="1"/>
  <c r="BG72" i="2"/>
  <c r="BB136" i="2"/>
  <c r="BI96" i="2"/>
  <c r="BG96" i="2" s="1"/>
  <c r="AJ98" i="2"/>
  <c r="AH117" i="2"/>
  <c r="AG117" i="2" s="1"/>
  <c r="BF117" i="2" s="1"/>
  <c r="AH119" i="2"/>
  <c r="AG119" i="2" s="1"/>
  <c r="BF119" i="2" s="1"/>
  <c r="BG15" i="2"/>
  <c r="DE18" i="2"/>
  <c r="BJ139" i="2"/>
  <c r="BJ25" i="2"/>
  <c r="BN139" i="2"/>
  <c r="BN25" i="2"/>
  <c r="BR139" i="2"/>
  <c r="BR25" i="2"/>
  <c r="BV139" i="2"/>
  <c r="BV25" i="2"/>
  <c r="BZ139" i="2"/>
  <c r="BZ25" i="2"/>
  <c r="CD7" i="2"/>
  <c r="DH139" i="2"/>
  <c r="DL139" i="2"/>
  <c r="DP139" i="2"/>
  <c r="DT139" i="2"/>
  <c r="DX139" i="2"/>
  <c r="EB139" i="2"/>
  <c r="AH8" i="2"/>
  <c r="AG8" i="2" s="1"/>
  <c r="BF8" i="2" s="1"/>
  <c r="CW139" i="2"/>
  <c r="CW25" i="2"/>
  <c r="DG9" i="2"/>
  <c r="DE9" i="2" s="1"/>
  <c r="CD18" i="2"/>
  <c r="BG18" i="2" s="1"/>
  <c r="BX20" i="2"/>
  <c r="BG20" i="2" s="1"/>
  <c r="AH20" i="2"/>
  <c r="AG20" i="2" s="1"/>
  <c r="BF20" i="2" s="1"/>
  <c r="BG22" i="2"/>
  <c r="AY25" i="2"/>
  <c r="DC25" i="2"/>
  <c r="DK25" i="2"/>
  <c r="DS25" i="2"/>
  <c r="EA25" i="2"/>
  <c r="DK138" i="2"/>
  <c r="DK51" i="2"/>
  <c r="DO138" i="2"/>
  <c r="DO51" i="2"/>
  <c r="DS138" i="2"/>
  <c r="DS51" i="2"/>
  <c r="BG49" i="2"/>
  <c r="CH139" i="2"/>
  <c r="CH25" i="2"/>
  <c r="BK139" i="2"/>
  <c r="BO139" i="2"/>
  <c r="BS139" i="2"/>
  <c r="BW139" i="2"/>
  <c r="CA139" i="2"/>
  <c r="DI139" i="2"/>
  <c r="DI25" i="2"/>
  <c r="DM139" i="2"/>
  <c r="DM25" i="2"/>
  <c r="DQ139" i="2"/>
  <c r="DQ25" i="2"/>
  <c r="DU139" i="2"/>
  <c r="DU25" i="2"/>
  <c r="DY139" i="2"/>
  <c r="DY25" i="2"/>
  <c r="AH9" i="2"/>
  <c r="AG9" i="2" s="1"/>
  <c r="BF9" i="2" s="1"/>
  <c r="AH14" i="2"/>
  <c r="AG14" i="2" s="1"/>
  <c r="BF14" i="2" s="1"/>
  <c r="AH16" i="2"/>
  <c r="AG16" i="2" s="1"/>
  <c r="BF16" i="2" s="1"/>
  <c r="CE24" i="2"/>
  <c r="DD24" i="2" s="1"/>
  <c r="DL25" i="2"/>
  <c r="DT25" i="2"/>
  <c r="EB25" i="2"/>
  <c r="CE26" i="2"/>
  <c r="DH138" i="2"/>
  <c r="DH51" i="2"/>
  <c r="DL138" i="2"/>
  <c r="DL51" i="2"/>
  <c r="DP138" i="2"/>
  <c r="DP51" i="2"/>
  <c r="DT138" i="2"/>
  <c r="DT51" i="2"/>
  <c r="DX138" i="2"/>
  <c r="DG7" i="2"/>
  <c r="AJ139" i="2"/>
  <c r="BH139" i="2"/>
  <c r="BL139" i="2"/>
  <c r="BP139" i="2"/>
  <c r="BT139" i="2"/>
  <c r="CB139" i="2"/>
  <c r="CF7" i="2"/>
  <c r="DF139" i="2"/>
  <c r="DF25" i="2"/>
  <c r="DJ139" i="2"/>
  <c r="DJ25" i="2"/>
  <c r="DN139" i="2"/>
  <c r="DN25" i="2"/>
  <c r="DR139" i="2"/>
  <c r="DR25" i="2"/>
  <c r="DZ139" i="2"/>
  <c r="DZ25" i="2"/>
  <c r="BX9" i="2"/>
  <c r="CD137" i="2"/>
  <c r="DE13" i="2"/>
  <c r="DI137" i="2"/>
  <c r="DM137" i="2"/>
  <c r="DQ137" i="2"/>
  <c r="DU137" i="2"/>
  <c r="DY137" i="2"/>
  <c r="BX14" i="2"/>
  <c r="BG14" i="2" s="1"/>
  <c r="CF14" i="2"/>
  <c r="CE14" i="2" s="1"/>
  <c r="DD14" i="2" s="1"/>
  <c r="CF18" i="2"/>
  <c r="CE18" i="2" s="1"/>
  <c r="DD18" i="2" s="1"/>
  <c r="DV20" i="2"/>
  <c r="DV25" i="2" s="1"/>
  <c r="CF20" i="2"/>
  <c r="CE20" i="2" s="1"/>
  <c r="DD20" i="2" s="1"/>
  <c r="CE21" i="2"/>
  <c r="DD21" i="2" s="1"/>
  <c r="BO25" i="2"/>
  <c r="BW25" i="2"/>
  <c r="DO25" i="2"/>
  <c r="DW25" i="2"/>
  <c r="BH138" i="2"/>
  <c r="BH51" i="2"/>
  <c r="BG26" i="2"/>
  <c r="BL138" i="2"/>
  <c r="BL51" i="2"/>
  <c r="BP138" i="2"/>
  <c r="BP51" i="2"/>
  <c r="BT138" i="2"/>
  <c r="BT51" i="2"/>
  <c r="BX138" i="2"/>
  <c r="BX51" i="2"/>
  <c r="DE45" i="2"/>
  <c r="CF49" i="2"/>
  <c r="DG49" i="2"/>
  <c r="DE49" i="2" s="1"/>
  <c r="DE50" i="2"/>
  <c r="I25" i="2"/>
  <c r="BE139" i="2"/>
  <c r="BE25" i="2"/>
  <c r="BM139" i="2"/>
  <c r="BM25" i="2"/>
  <c r="BQ139" i="2"/>
  <c r="BQ25" i="2"/>
  <c r="BU139" i="2"/>
  <c r="BU25" i="2"/>
  <c r="BY139" i="2"/>
  <c r="BY25" i="2"/>
  <c r="CC139" i="2"/>
  <c r="CC25" i="2"/>
  <c r="DG14" i="2"/>
  <c r="DE14" i="2" s="1"/>
  <c r="BG21" i="2"/>
  <c r="AG24" i="2"/>
  <c r="BF24" i="2" s="1"/>
  <c r="G25" i="2"/>
  <c r="BH25" i="2"/>
  <c r="BP25" i="2"/>
  <c r="DH25" i="2"/>
  <c r="DP25" i="2"/>
  <c r="DX25" i="2"/>
  <c r="BM138" i="2"/>
  <c r="BM51" i="2"/>
  <c r="BU138" i="2"/>
  <c r="BU51" i="2"/>
  <c r="BY138" i="2"/>
  <c r="BY51" i="2"/>
  <c r="CC138" i="2"/>
  <c r="CC51" i="2"/>
  <c r="BJ138" i="2"/>
  <c r="BN138" i="2"/>
  <c r="BR138" i="2"/>
  <c r="BV138" i="2"/>
  <c r="BZ138" i="2"/>
  <c r="CD138" i="2"/>
  <c r="DE26" i="2"/>
  <c r="DI138" i="2"/>
  <c r="DQ138" i="2"/>
  <c r="DY138" i="2"/>
  <c r="AJ138" i="2"/>
  <c r="BI27" i="2"/>
  <c r="BG27" i="2" s="1"/>
  <c r="AH28" i="2"/>
  <c r="AG28" i="2" s="1"/>
  <c r="BF28" i="2" s="1"/>
  <c r="BO28" i="2"/>
  <c r="DM28" i="2"/>
  <c r="DE28" i="2" s="1"/>
  <c r="BE138" i="2"/>
  <c r="I38" i="2"/>
  <c r="I51" i="2" s="1"/>
  <c r="CB44" i="2"/>
  <c r="CB138" i="2" s="1"/>
  <c r="CF44" i="2"/>
  <c r="CF48" i="2"/>
  <c r="AD51" i="2"/>
  <c r="AX51" i="2"/>
  <c r="BJ51" i="2"/>
  <c r="BN51" i="2"/>
  <c r="BR51" i="2"/>
  <c r="BV51" i="2"/>
  <c r="BZ51" i="2"/>
  <c r="CD51" i="2"/>
  <c r="CH51" i="2"/>
  <c r="I52" i="2"/>
  <c r="BK140" i="2"/>
  <c r="BK78" i="2"/>
  <c r="BO140" i="2"/>
  <c r="BO78" i="2"/>
  <c r="BS140" i="2"/>
  <c r="BS78" i="2"/>
  <c r="CA140" i="2"/>
  <c r="CA78" i="2"/>
  <c r="DF140" i="2"/>
  <c r="DF78" i="2"/>
  <c r="DJ140" i="2"/>
  <c r="DJ78" i="2"/>
  <c r="DN140" i="2"/>
  <c r="DN78" i="2"/>
  <c r="DR140" i="2"/>
  <c r="DR78" i="2"/>
  <c r="DV140" i="2"/>
  <c r="DV78" i="2"/>
  <c r="DZ140" i="2"/>
  <c r="DZ78" i="2"/>
  <c r="AH54" i="2"/>
  <c r="AG54" i="2" s="1"/>
  <c r="BF54" i="2" s="1"/>
  <c r="CF54" i="2"/>
  <c r="BI55" i="2"/>
  <c r="BG55" i="2" s="1"/>
  <c r="I56" i="2"/>
  <c r="BG57" i="2"/>
  <c r="DE59" i="2"/>
  <c r="BG61" i="2"/>
  <c r="AN140" i="2"/>
  <c r="AN141" i="2" s="1"/>
  <c r="AN78" i="2"/>
  <c r="AN132" i="2" s="1"/>
  <c r="DE63" i="2"/>
  <c r="DC140" i="2"/>
  <c r="DC78" i="2"/>
  <c r="EB64" i="2"/>
  <c r="EB140" i="2" s="1"/>
  <c r="DE65" i="2"/>
  <c r="AH70" i="2"/>
  <c r="AG70" i="2" s="1"/>
  <c r="BF70" i="2" s="1"/>
  <c r="BG73" i="2"/>
  <c r="BG75" i="2"/>
  <c r="BQ78" i="2"/>
  <c r="DI78" i="2"/>
  <c r="DY78" i="2"/>
  <c r="AD132" i="2"/>
  <c r="AP132" i="2"/>
  <c r="BK138" i="2"/>
  <c r="BS138" i="2"/>
  <c r="CA138" i="2"/>
  <c r="DF138" i="2"/>
  <c r="DJ138" i="2"/>
  <c r="DN138" i="2"/>
  <c r="DR138" i="2"/>
  <c r="DV138" i="2"/>
  <c r="AP138" i="2"/>
  <c r="AP141" i="2" s="1"/>
  <c r="BO31" i="2"/>
  <c r="BG31" i="2" s="1"/>
  <c r="DM31" i="2"/>
  <c r="DE31" i="2" s="1"/>
  <c r="BO38" i="2"/>
  <c r="BG38" i="2" s="1"/>
  <c r="DM38" i="2"/>
  <c r="DE38" i="2" s="1"/>
  <c r="AH39" i="2"/>
  <c r="AG39" i="2" s="1"/>
  <c r="BF39" i="2" s="1"/>
  <c r="BO42" i="2"/>
  <c r="BG42" i="2" s="1"/>
  <c r="DM42" i="2"/>
  <c r="DE42" i="2" s="1"/>
  <c r="DZ44" i="2"/>
  <c r="DZ138" i="2" s="1"/>
  <c r="AH47" i="2"/>
  <c r="AG47" i="2" s="1"/>
  <c r="BF47" i="2" s="1"/>
  <c r="CV47" i="2"/>
  <c r="BC51" i="2"/>
  <c r="BC132" i="2" s="1"/>
  <c r="BK51" i="2"/>
  <c r="BS51" i="2"/>
  <c r="CA51" i="2"/>
  <c r="CY51" i="2"/>
  <c r="CY132" i="2" s="1"/>
  <c r="DC51" i="2"/>
  <c r="DW51" i="2"/>
  <c r="BH140" i="2"/>
  <c r="BH78" i="2"/>
  <c r="BL140" i="2"/>
  <c r="BL78" i="2"/>
  <c r="BP140" i="2"/>
  <c r="BP78" i="2"/>
  <c r="BT140" i="2"/>
  <c r="BT78" i="2"/>
  <c r="BX140" i="2"/>
  <c r="BX78" i="2"/>
  <c r="CB140" i="2"/>
  <c r="CB78" i="2"/>
  <c r="DK140" i="2"/>
  <c r="DK78" i="2"/>
  <c r="DO140" i="2"/>
  <c r="DO78" i="2"/>
  <c r="DS140" i="2"/>
  <c r="DS78" i="2"/>
  <c r="DW140" i="2"/>
  <c r="DW78" i="2"/>
  <c r="EA140" i="2"/>
  <c r="EA78" i="2"/>
  <c r="AG57" i="2"/>
  <c r="BF57" i="2" s="1"/>
  <c r="CE59" i="2"/>
  <c r="AG61" i="2"/>
  <c r="BF61" i="2" s="1"/>
  <c r="CE63" i="2"/>
  <c r="AX140" i="2"/>
  <c r="AX141" i="2" s="1"/>
  <c r="BW67" i="2"/>
  <c r="BW140" i="2" s="1"/>
  <c r="AX78" i="2"/>
  <c r="CV140" i="2"/>
  <c r="CV78" i="2"/>
  <c r="DU67" i="2"/>
  <c r="DE67" i="2" s="1"/>
  <c r="CE70" i="2"/>
  <c r="BE78" i="2"/>
  <c r="BU78" i="2"/>
  <c r="DM78" i="2"/>
  <c r="G98" i="2"/>
  <c r="I79" i="2"/>
  <c r="EA138" i="2"/>
  <c r="BQ28" i="2"/>
  <c r="BQ138" i="2" s="1"/>
  <c r="CN138" i="2"/>
  <c r="CN141" i="2" s="1"/>
  <c r="AH35" i="2"/>
  <c r="AG35" i="2" s="1"/>
  <c r="BF35" i="2" s="1"/>
  <c r="AH40" i="2"/>
  <c r="AG40" i="2" s="1"/>
  <c r="BF40" i="2" s="1"/>
  <c r="BW47" i="2"/>
  <c r="BW51" i="2" s="1"/>
  <c r="AH49" i="2"/>
  <c r="AG49" i="2" s="1"/>
  <c r="BF49" i="2" s="1"/>
  <c r="AH50" i="2"/>
  <c r="AG50" i="2" s="1"/>
  <c r="BF50" i="2" s="1"/>
  <c r="CF50" i="2"/>
  <c r="EF50" i="2" s="1"/>
  <c r="AJ51" i="2"/>
  <c r="AR51" i="2"/>
  <c r="AR132" i="2" s="1"/>
  <c r="CN51" i="2"/>
  <c r="CN132" i="2" s="1"/>
  <c r="CC140" i="2"/>
  <c r="DH140" i="2"/>
  <c r="DH78" i="2"/>
  <c r="DL140" i="2"/>
  <c r="DL78" i="2"/>
  <c r="DP140" i="2"/>
  <c r="DP78" i="2"/>
  <c r="DT140" i="2"/>
  <c r="DT78" i="2"/>
  <c r="DX140" i="2"/>
  <c r="DX78" i="2"/>
  <c r="AH53" i="2"/>
  <c r="AG53" i="2" s="1"/>
  <c r="BF53" i="2" s="1"/>
  <c r="AH56" i="2"/>
  <c r="AG56" i="2" s="1"/>
  <c r="BF56" i="2" s="1"/>
  <c r="DE57" i="2"/>
  <c r="BG59" i="2"/>
  <c r="DE61" i="2"/>
  <c r="BG63" i="2"/>
  <c r="CL140" i="2"/>
  <c r="CL141" i="2" s="1"/>
  <c r="CL78" i="2"/>
  <c r="CL132" i="2" s="1"/>
  <c r="BG68" i="2"/>
  <c r="BG70" i="2"/>
  <c r="BG74" i="2"/>
  <c r="BY78" i="2"/>
  <c r="DQ78" i="2"/>
  <c r="CH138" i="2"/>
  <c r="DG40" i="2"/>
  <c r="DE40" i="2" s="1"/>
  <c r="BE51" i="2"/>
  <c r="DA51" i="2"/>
  <c r="DA132" i="2" s="1"/>
  <c r="DI51" i="2"/>
  <c r="DQ51" i="2"/>
  <c r="DY51" i="2"/>
  <c r="BJ140" i="2"/>
  <c r="BJ78" i="2"/>
  <c r="BN140" i="2"/>
  <c r="BN78" i="2"/>
  <c r="BR140" i="2"/>
  <c r="BR78" i="2"/>
  <c r="BV140" i="2"/>
  <c r="BV78" i="2"/>
  <c r="BZ140" i="2"/>
  <c r="BZ78" i="2"/>
  <c r="BI53" i="2"/>
  <c r="BG53" i="2" s="1"/>
  <c r="CH140" i="2"/>
  <c r="DG53" i="2"/>
  <c r="DE53" i="2" s="1"/>
  <c r="CE57" i="2"/>
  <c r="CE61" i="2"/>
  <c r="AJ78" i="2"/>
  <c r="BM78" i="2"/>
  <c r="CC78" i="2"/>
  <c r="I82" i="2"/>
  <c r="CE82" i="2"/>
  <c r="DD82" i="2" s="1"/>
  <c r="I83" i="2"/>
  <c r="CE83" i="2"/>
  <c r="DD83" i="2" s="1"/>
  <c r="I86" i="2"/>
  <c r="CE86" i="2"/>
  <c r="DD86" i="2" s="1"/>
  <c r="AH97" i="2"/>
  <c r="AG97" i="2" s="1"/>
  <c r="BF97" i="2" s="1"/>
  <c r="CF97" i="2"/>
  <c r="BH98" i="2"/>
  <c r="BL98" i="2"/>
  <c r="BP98" i="2"/>
  <c r="BT98" i="2"/>
  <c r="CB98" i="2"/>
  <c r="CZ98" i="2"/>
  <c r="CZ132" i="2" s="1"/>
  <c r="DH98" i="2"/>
  <c r="DL98" i="2"/>
  <c r="DP98" i="2"/>
  <c r="DT98" i="2"/>
  <c r="DX98" i="2"/>
  <c r="EB98" i="2"/>
  <c r="AH134" i="2"/>
  <c r="BI134" i="2"/>
  <c r="BM134" i="2"/>
  <c r="BM130" i="2"/>
  <c r="BQ134" i="2"/>
  <c r="BQ130" i="2"/>
  <c r="BU134" i="2"/>
  <c r="BU141" i="2" s="1"/>
  <c r="BU130" i="2"/>
  <c r="BY134" i="2"/>
  <c r="BY141" i="2" s="1"/>
  <c r="BY130" i="2"/>
  <c r="CC134" i="2"/>
  <c r="CC130" i="2"/>
  <c r="DH130" i="2"/>
  <c r="DH134" i="2"/>
  <c r="DL134" i="2"/>
  <c r="DL141" i="2" s="1"/>
  <c r="DL130" i="2"/>
  <c r="DP134" i="2"/>
  <c r="DP130" i="2"/>
  <c r="DT134" i="2"/>
  <c r="DT141" i="2" s="1"/>
  <c r="DT130" i="2"/>
  <c r="DX130" i="2"/>
  <c r="DX134" i="2"/>
  <c r="EB134" i="2"/>
  <c r="EB130" i="2"/>
  <c r="BG120" i="2"/>
  <c r="AH69" i="2"/>
  <c r="AG69" i="2" s="1"/>
  <c r="BF69" i="2" s="1"/>
  <c r="CF69" i="2"/>
  <c r="AH71" i="2"/>
  <c r="AG71" i="2" s="1"/>
  <c r="BF71" i="2" s="1"/>
  <c r="CF71" i="2"/>
  <c r="CA79" i="2"/>
  <c r="BG79" i="2" s="1"/>
  <c r="DM136" i="2"/>
  <c r="DQ136" i="2"/>
  <c r="DU136" i="2"/>
  <c r="DY79" i="2"/>
  <c r="CA84" i="2"/>
  <c r="BG84" i="2" s="1"/>
  <c r="DY84" i="2"/>
  <c r="DE84" i="2" s="1"/>
  <c r="CA87" i="2"/>
  <c r="BG87" i="2" s="1"/>
  <c r="DY87" i="2"/>
  <c r="DE87" i="2" s="1"/>
  <c r="AH96" i="2"/>
  <c r="AG96" i="2" s="1"/>
  <c r="BF96" i="2" s="1"/>
  <c r="BE98" i="2"/>
  <c r="BI98" i="2"/>
  <c r="BM98" i="2"/>
  <c r="BQ98" i="2"/>
  <c r="BU98" i="2"/>
  <c r="BY98" i="2"/>
  <c r="CC98" i="2"/>
  <c r="CW98" i="2"/>
  <c r="DI98" i="2"/>
  <c r="DM98" i="2"/>
  <c r="DQ98" i="2"/>
  <c r="DU98" i="2"/>
  <c r="BJ134" i="2"/>
  <c r="BJ130" i="2"/>
  <c r="BN134" i="2"/>
  <c r="BN130" i="2"/>
  <c r="BR134" i="2"/>
  <c r="BR130" i="2"/>
  <c r="BV134" i="2"/>
  <c r="BV130" i="2"/>
  <c r="BZ134" i="2"/>
  <c r="BZ130" i="2"/>
  <c r="CD134" i="2"/>
  <c r="CD130" i="2"/>
  <c r="DI134" i="2"/>
  <c r="DI141" i="2" s="1"/>
  <c r="DI130" i="2"/>
  <c r="DM134" i="2"/>
  <c r="DM130" i="2"/>
  <c r="DQ134" i="2"/>
  <c r="DQ141" i="2" s="1"/>
  <c r="DQ130" i="2"/>
  <c r="DU134" i="2"/>
  <c r="DU130" i="2"/>
  <c r="DY134" i="2"/>
  <c r="DY130" i="2"/>
  <c r="DE115" i="2"/>
  <c r="BG119" i="2"/>
  <c r="AG122" i="2"/>
  <c r="BF122" i="2" s="1"/>
  <c r="I122" i="2"/>
  <c r="AH79" i="2"/>
  <c r="CF79" i="2"/>
  <c r="DV136" i="2"/>
  <c r="DZ136" i="2"/>
  <c r="AH91" i="2"/>
  <c r="AG91" i="2" s="1"/>
  <c r="BF91" i="2" s="1"/>
  <c r="CF96" i="2"/>
  <c r="BB98" i="2"/>
  <c r="BB132" i="2" s="1"/>
  <c r="BJ98" i="2"/>
  <c r="BN98" i="2"/>
  <c r="BR98" i="2"/>
  <c r="BV98" i="2"/>
  <c r="BZ98" i="2"/>
  <c r="CD98" i="2"/>
  <c r="CH98" i="2"/>
  <c r="DF98" i="2"/>
  <c r="DJ98" i="2"/>
  <c r="DN98" i="2"/>
  <c r="DR98" i="2"/>
  <c r="DV98" i="2"/>
  <c r="DZ98" i="2"/>
  <c r="I99" i="2"/>
  <c r="I130" i="2" s="1"/>
  <c r="BK134" i="2"/>
  <c r="BK141" i="2" s="1"/>
  <c r="BK130" i="2"/>
  <c r="BO134" i="2"/>
  <c r="BO130" i="2"/>
  <c r="BS134" i="2"/>
  <c r="BS141" i="2" s="1"/>
  <c r="BS130" i="2"/>
  <c r="BW134" i="2"/>
  <c r="BW130" i="2"/>
  <c r="CA134" i="2"/>
  <c r="CA130" i="2"/>
  <c r="DF134" i="2"/>
  <c r="DF130" i="2"/>
  <c r="DJ134" i="2"/>
  <c r="DJ141" i="2" s="1"/>
  <c r="DJ130" i="2"/>
  <c r="DN134" i="2"/>
  <c r="DN130" i="2"/>
  <c r="DR134" i="2"/>
  <c r="DR141" i="2" s="1"/>
  <c r="DR130" i="2"/>
  <c r="DV134" i="2"/>
  <c r="DV130" i="2"/>
  <c r="DZ134" i="2"/>
  <c r="DZ130" i="2"/>
  <c r="BG104" i="2"/>
  <c r="DE116" i="2"/>
  <c r="BG118" i="2"/>
  <c r="DE118" i="2"/>
  <c r="DE119" i="2"/>
  <c r="BX91" i="2"/>
  <c r="BX136" i="2" s="1"/>
  <c r="CF136" i="2"/>
  <c r="EF137" i="2" s="1"/>
  <c r="DG96" i="2"/>
  <c r="DE96" i="2" s="1"/>
  <c r="AY98" i="2"/>
  <c r="BK98" i="2"/>
  <c r="BO98" i="2"/>
  <c r="BS98" i="2"/>
  <c r="BW98" i="2"/>
  <c r="DK98" i="2"/>
  <c r="DO98" i="2"/>
  <c r="DS98" i="2"/>
  <c r="DW98" i="2"/>
  <c r="EA98" i="2"/>
  <c r="BH134" i="2"/>
  <c r="BH130" i="2"/>
  <c r="BL134" i="2"/>
  <c r="BL141" i="2" s="1"/>
  <c r="BL130" i="2"/>
  <c r="BP130" i="2"/>
  <c r="BP134" i="2"/>
  <c r="BP141" i="2" s="1"/>
  <c r="BT130" i="2"/>
  <c r="BT134" i="2"/>
  <c r="BX134" i="2"/>
  <c r="BX130" i="2"/>
  <c r="CB134" i="2"/>
  <c r="CB130" i="2"/>
  <c r="DG134" i="2"/>
  <c r="DK134" i="2"/>
  <c r="DK130" i="2"/>
  <c r="DO134" i="2"/>
  <c r="DO130" i="2"/>
  <c r="DS134" i="2"/>
  <c r="DS141" i="2" s="1"/>
  <c r="DS130" i="2"/>
  <c r="DW134" i="2"/>
  <c r="DW130" i="2"/>
  <c r="EA134" i="2"/>
  <c r="EA130" i="2"/>
  <c r="AH121" i="2"/>
  <c r="AG121" i="2" s="1"/>
  <c r="BF121" i="2" s="1"/>
  <c r="CF121" i="2"/>
  <c r="AH124" i="2"/>
  <c r="AG124" i="2" s="1"/>
  <c r="BF124" i="2" s="1"/>
  <c r="CF124" i="2"/>
  <c r="AH126" i="2"/>
  <c r="AG126" i="2" s="1"/>
  <c r="BF126" i="2" s="1"/>
  <c r="CF126" i="2"/>
  <c r="AH128" i="2"/>
  <c r="AG128" i="2" s="1"/>
  <c r="BF128" i="2" s="1"/>
  <c r="CF128" i="2"/>
  <c r="AJ141" i="2"/>
  <c r="AR141" i="2"/>
  <c r="CZ141" i="2"/>
  <c r="BI117" i="2"/>
  <c r="BI135" i="2" s="1"/>
  <c r="BG135" i="2" s="1"/>
  <c r="CH130" i="2"/>
  <c r="CH135" i="2"/>
  <c r="CF135" i="2" s="1"/>
  <c r="EF136" i="2" s="1"/>
  <c r="DG117" i="2"/>
  <c r="DG130" i="2" s="1"/>
  <c r="AH125" i="2"/>
  <c r="AG125" i="2" s="1"/>
  <c r="BF125" i="2" s="1"/>
  <c r="CF125" i="2"/>
  <c r="AH127" i="2"/>
  <c r="AG127" i="2" s="1"/>
  <c r="BF127" i="2" s="1"/>
  <c r="CF127" i="2"/>
  <c r="AH129" i="2"/>
  <c r="AG129" i="2" s="1"/>
  <c r="BF129" i="2" s="1"/>
  <c r="CF129" i="2"/>
  <c r="AJ130" i="2"/>
  <c r="BC141" i="2"/>
  <c r="CY141" i="2"/>
  <c r="CF137" i="2"/>
  <c r="EF138" i="2" s="1"/>
  <c r="BA141" i="2"/>
  <c r="CW141" i="2"/>
  <c r="DA141" i="2"/>
  <c r="J141" i="2"/>
  <c r="N141" i="2"/>
  <c r="R141" i="2"/>
  <c r="V141" i="2"/>
  <c r="Z141" i="2"/>
  <c r="AD141" i="2"/>
  <c r="BB141" i="2"/>
  <c r="CG140" i="1"/>
  <c r="CF133" i="1"/>
  <c r="BM138" i="1"/>
  <c r="BQ138" i="1"/>
  <c r="BU138" i="1"/>
  <c r="BY138" i="1"/>
  <c r="CC138" i="1"/>
  <c r="DI138" i="1"/>
  <c r="BI8" i="1"/>
  <c r="AH8" i="1"/>
  <c r="AG8" i="1" s="1"/>
  <c r="BF8" i="1" s="1"/>
  <c r="DV8" i="1"/>
  <c r="DV138" i="1" s="1"/>
  <c r="DE10" i="1"/>
  <c r="AG11" i="1"/>
  <c r="BF11" i="1" s="1"/>
  <c r="CE45" i="1"/>
  <c r="DD45" i="1" s="1"/>
  <c r="CE94" i="1"/>
  <c r="DD94" i="1" s="1"/>
  <c r="I94" i="1"/>
  <c r="BG9" i="1"/>
  <c r="BG14" i="1"/>
  <c r="DE14" i="1"/>
  <c r="AH15" i="1"/>
  <c r="AG15" i="1" s="1"/>
  <c r="BF15" i="1" s="1"/>
  <c r="CE16" i="1"/>
  <c r="DD16" i="1" s="1"/>
  <c r="AQ141" i="1"/>
  <c r="CK141" i="1"/>
  <c r="CO141" i="1"/>
  <c r="CS141" i="1"/>
  <c r="DE31" i="1"/>
  <c r="CF33" i="1"/>
  <c r="CE33" i="1" s="1"/>
  <c r="DD33" i="1" s="1"/>
  <c r="DM33" i="1"/>
  <c r="DE33" i="1" s="1"/>
  <c r="CF86" i="1"/>
  <c r="CE86" i="1" s="1"/>
  <c r="DD86" i="1" s="1"/>
  <c r="DY86" i="1"/>
  <c r="DE99" i="1"/>
  <c r="AH127" i="1"/>
  <c r="AG127" i="1" s="1"/>
  <c r="BF127" i="1" s="1"/>
  <c r="BI127" i="1"/>
  <c r="BK138" i="1"/>
  <c r="BO138" i="1"/>
  <c r="BS138" i="1"/>
  <c r="BW138" i="1"/>
  <c r="CA138" i="1"/>
  <c r="DK138" i="1"/>
  <c r="DO138" i="1"/>
  <c r="DS138" i="1"/>
  <c r="DW138" i="1"/>
  <c r="EA138" i="1"/>
  <c r="AH7" i="1"/>
  <c r="AG10" i="1"/>
  <c r="BF10" i="1" s="1"/>
  <c r="BG10" i="1"/>
  <c r="BG11" i="1"/>
  <c r="BE137" i="1"/>
  <c r="BO42" i="1"/>
  <c r="BG42" i="1" s="1"/>
  <c r="EB48" i="1"/>
  <c r="CH48" i="1"/>
  <c r="CF48" i="1" s="1"/>
  <c r="CE48" i="1" s="1"/>
  <c r="DD48" i="1" s="1"/>
  <c r="DG56" i="1"/>
  <c r="CF56" i="1"/>
  <c r="CF57" i="1"/>
  <c r="CE57" i="1" s="1"/>
  <c r="DD57" i="1" s="1"/>
  <c r="DG57" i="1"/>
  <c r="DE57" i="1" s="1"/>
  <c r="DG58" i="1"/>
  <c r="DE58" i="1" s="1"/>
  <c r="CF58" i="1"/>
  <c r="DE21" i="1"/>
  <c r="M131" i="1"/>
  <c r="Q131" i="1"/>
  <c r="U131" i="1"/>
  <c r="Y131" i="1"/>
  <c r="AC131" i="1"/>
  <c r="AI131" i="1"/>
  <c r="CG131" i="1"/>
  <c r="CG141" i="1" s="1"/>
  <c r="DE44" i="1"/>
  <c r="DE45" i="1"/>
  <c r="CE53" i="1"/>
  <c r="DD53" i="1" s="1"/>
  <c r="BI58" i="1"/>
  <c r="AH58" i="1"/>
  <c r="AG58" i="1" s="1"/>
  <c r="BF58" i="1" s="1"/>
  <c r="CF59" i="1"/>
  <c r="CE59" i="1" s="1"/>
  <c r="DD59" i="1" s="1"/>
  <c r="DG59" i="1"/>
  <c r="DG60" i="1"/>
  <c r="CF60" i="1"/>
  <c r="CD65" i="1"/>
  <c r="BG65" i="1" s="1"/>
  <c r="AH65" i="1"/>
  <c r="AG65" i="1" s="1"/>
  <c r="BF65" i="1" s="1"/>
  <c r="CF84" i="1"/>
  <c r="CE84" i="1" s="1"/>
  <c r="DD84" i="1" s="1"/>
  <c r="DY84" i="1"/>
  <c r="DE84" i="1" s="1"/>
  <c r="DE86" i="1"/>
  <c r="DF134" i="1"/>
  <c r="DJ134" i="1"/>
  <c r="DN134" i="1"/>
  <c r="DR134" i="1"/>
  <c r="DV134" i="1"/>
  <c r="DZ134" i="1"/>
  <c r="M140" i="1"/>
  <c r="Q140" i="1"/>
  <c r="U140" i="1"/>
  <c r="Y140" i="1"/>
  <c r="AC140" i="1"/>
  <c r="AI140" i="1"/>
  <c r="AM140" i="1"/>
  <c r="AM141" i="1" s="1"/>
  <c r="AQ140" i="1"/>
  <c r="AU140" i="1"/>
  <c r="AU141" i="1" s="1"/>
  <c r="DM138" i="1"/>
  <c r="DQ138" i="1"/>
  <c r="DU138" i="1"/>
  <c r="DY138" i="1"/>
  <c r="DE7" i="1"/>
  <c r="BG12" i="1"/>
  <c r="BM136" i="1"/>
  <c r="BQ136" i="1"/>
  <c r="BU136" i="1"/>
  <c r="BY136" i="1"/>
  <c r="CC136" i="1"/>
  <c r="DF136" i="1"/>
  <c r="DJ136" i="1"/>
  <c r="DN136" i="1"/>
  <c r="DR136" i="1"/>
  <c r="DV136" i="1"/>
  <c r="DZ136" i="1"/>
  <c r="AJ136" i="1"/>
  <c r="DE15" i="1"/>
  <c r="DE16" i="1"/>
  <c r="CF17" i="1"/>
  <c r="CE17" i="1" s="1"/>
  <c r="DD17" i="1" s="1"/>
  <c r="DE19" i="1"/>
  <c r="DE20" i="1"/>
  <c r="DE22" i="1"/>
  <c r="DE23" i="1"/>
  <c r="AK131" i="1"/>
  <c r="AK141" i="1" s="1"/>
  <c r="AO131" i="1"/>
  <c r="AS131" i="1"/>
  <c r="AW131" i="1"/>
  <c r="CI131" i="1"/>
  <c r="CI141" i="1" s="1"/>
  <c r="CQ131" i="1"/>
  <c r="CU131" i="1"/>
  <c r="BJ50" i="1"/>
  <c r="BN50" i="1"/>
  <c r="BR50" i="1"/>
  <c r="BV50" i="1"/>
  <c r="BG26" i="1"/>
  <c r="CN50" i="1"/>
  <c r="CN131" i="1" s="1"/>
  <c r="DE28" i="1"/>
  <c r="DM29" i="1"/>
  <c r="DE29" i="1" s="1"/>
  <c r="BG31" i="1"/>
  <c r="DE34" i="1"/>
  <c r="DE35" i="1"/>
  <c r="DC137" i="1"/>
  <c r="BG39" i="1"/>
  <c r="AH40" i="1"/>
  <c r="CF40" i="1"/>
  <c r="CE40" i="1" s="1"/>
  <c r="DD40" i="1" s="1"/>
  <c r="DE42" i="1"/>
  <c r="AH43" i="1"/>
  <c r="BG44" i="1"/>
  <c r="AG45" i="1"/>
  <c r="BF45" i="1" s="1"/>
  <c r="BW46" i="1"/>
  <c r="DE47" i="1"/>
  <c r="DE49" i="1"/>
  <c r="BG53" i="1"/>
  <c r="CE55" i="1"/>
  <c r="DD55" i="1" s="1"/>
  <c r="DE59" i="1"/>
  <c r="BI60" i="1"/>
  <c r="BG60" i="1" s="1"/>
  <c r="AH60" i="1"/>
  <c r="AG60" i="1" s="1"/>
  <c r="BF60" i="1" s="1"/>
  <c r="AG76" i="1"/>
  <c r="BF76" i="1" s="1"/>
  <c r="CD135" i="1"/>
  <c r="BG87" i="1"/>
  <c r="AG16" i="1"/>
  <c r="BF16" i="1" s="1"/>
  <c r="DE18" i="1"/>
  <c r="BG19" i="1"/>
  <c r="AG20" i="1"/>
  <c r="BF20" i="1" s="1"/>
  <c r="BG22" i="1"/>
  <c r="AG23" i="1"/>
  <c r="BF23" i="1" s="1"/>
  <c r="CR131" i="1"/>
  <c r="CR141" i="1" s="1"/>
  <c r="DE32" i="1"/>
  <c r="BG36" i="1"/>
  <c r="DE38" i="1"/>
  <c r="BG47" i="1"/>
  <c r="BG49" i="1"/>
  <c r="AG55" i="1"/>
  <c r="BF55" i="1" s="1"/>
  <c r="AG56" i="1"/>
  <c r="BF56" i="1" s="1"/>
  <c r="BI71" i="1"/>
  <c r="BG71" i="1" s="1"/>
  <c r="AH71" i="1"/>
  <c r="BJ135" i="1"/>
  <c r="BN135" i="1"/>
  <c r="BR135" i="1"/>
  <c r="BV135" i="1"/>
  <c r="BZ135" i="1"/>
  <c r="BG85" i="1"/>
  <c r="BJ134" i="1"/>
  <c r="BN134" i="1"/>
  <c r="BR134" i="1"/>
  <c r="BV134" i="1"/>
  <c r="BZ134" i="1"/>
  <c r="DE104" i="1"/>
  <c r="AH123" i="1"/>
  <c r="BI123" i="1"/>
  <c r="BG123" i="1" s="1"/>
  <c r="BG59" i="1"/>
  <c r="DE60" i="1"/>
  <c r="BG64" i="1"/>
  <c r="DE73" i="1"/>
  <c r="BB135" i="1"/>
  <c r="BB140" i="1" s="1"/>
  <c r="CA78" i="1"/>
  <c r="DH135" i="1"/>
  <c r="DL135" i="1"/>
  <c r="DP135" i="1"/>
  <c r="DT135" i="1"/>
  <c r="DX135" i="1"/>
  <c r="AH80" i="1"/>
  <c r="AG80" i="1" s="1"/>
  <c r="BF80" i="1" s="1"/>
  <c r="BG88" i="1"/>
  <c r="DE88" i="1"/>
  <c r="AH89" i="1"/>
  <c r="CF89" i="1"/>
  <c r="AG92" i="1"/>
  <c r="BF92" i="1" s="1"/>
  <c r="DE94" i="1"/>
  <c r="CF95" i="1"/>
  <c r="CH97" i="1"/>
  <c r="DE102" i="1"/>
  <c r="AG103" i="1"/>
  <c r="BF103" i="1" s="1"/>
  <c r="BK134" i="1"/>
  <c r="BO134" i="1"/>
  <c r="BS134" i="1"/>
  <c r="BW134" i="1"/>
  <c r="CA134" i="1"/>
  <c r="BG104" i="1"/>
  <c r="DE106" i="1"/>
  <c r="AG107" i="1"/>
  <c r="BF107" i="1" s="1"/>
  <c r="BG108" i="1"/>
  <c r="DE110" i="1"/>
  <c r="AG111" i="1"/>
  <c r="BF111" i="1" s="1"/>
  <c r="BG112" i="1"/>
  <c r="DE114" i="1"/>
  <c r="AG115" i="1"/>
  <c r="BF115" i="1" s="1"/>
  <c r="BG118" i="1"/>
  <c r="AH119" i="1"/>
  <c r="BG128" i="1"/>
  <c r="AV140" i="1"/>
  <c r="AV141" i="1" s="1"/>
  <c r="CP140" i="1"/>
  <c r="CP141" i="1" s="1"/>
  <c r="CT140" i="1"/>
  <c r="CT141" i="1" s="1"/>
  <c r="CX140" i="1"/>
  <c r="CX141" i="1" s="1"/>
  <c r="DB140" i="1"/>
  <c r="DB141" i="1" s="1"/>
  <c r="DE65" i="1"/>
  <c r="DE69" i="1"/>
  <c r="AG73" i="1"/>
  <c r="BF73" i="1" s="1"/>
  <c r="BG75" i="1"/>
  <c r="DE75" i="1"/>
  <c r="G97" i="1"/>
  <c r="BH135" i="1"/>
  <c r="BL135" i="1"/>
  <c r="BP135" i="1"/>
  <c r="BT135" i="1"/>
  <c r="CB135" i="1"/>
  <c r="CZ135" i="1"/>
  <c r="CZ140" i="1" s="1"/>
  <c r="DY78" i="1"/>
  <c r="DE78" i="1" s="1"/>
  <c r="CE79" i="1"/>
  <c r="DD79" i="1" s="1"/>
  <c r="CE81" i="1"/>
  <c r="DD81" i="1" s="1"/>
  <c r="BG82" i="1"/>
  <c r="DE82" i="1"/>
  <c r="DE90" i="1"/>
  <c r="AG94" i="1"/>
  <c r="BF94" i="1" s="1"/>
  <c r="DE101" i="1"/>
  <c r="BH134" i="1"/>
  <c r="BL134" i="1"/>
  <c r="BP134" i="1"/>
  <c r="BT134" i="1"/>
  <c r="BX134" i="1"/>
  <c r="CB134" i="1"/>
  <c r="DH134" i="1"/>
  <c r="DL134" i="1"/>
  <c r="DP134" i="1"/>
  <c r="DT134" i="1"/>
  <c r="DX134" i="1"/>
  <c r="EB134" i="1"/>
  <c r="DE105" i="1"/>
  <c r="DE109" i="1"/>
  <c r="DE113" i="1"/>
  <c r="BG120" i="1"/>
  <c r="DE120" i="1"/>
  <c r="BG121" i="1"/>
  <c r="EB125" i="1"/>
  <c r="DE125" i="1" s="1"/>
  <c r="K140" i="1"/>
  <c r="O140" i="1"/>
  <c r="S140" i="1"/>
  <c r="W140" i="1"/>
  <c r="AA140" i="1"/>
  <c r="AK140" i="1"/>
  <c r="AO140" i="1"/>
  <c r="AS140" i="1"/>
  <c r="AW140" i="1"/>
  <c r="CI140" i="1"/>
  <c r="CM140" i="1"/>
  <c r="CM141" i="1" s="1"/>
  <c r="CQ140" i="1"/>
  <c r="CU140" i="1"/>
  <c r="DE51" i="1"/>
  <c r="BI57" i="1"/>
  <c r="BG57" i="1" s="1"/>
  <c r="BG68" i="1"/>
  <c r="BI70" i="1"/>
  <c r="BG70" i="1" s="1"/>
  <c r="DG70" i="1"/>
  <c r="DE70" i="1" s="1"/>
  <c r="BG74" i="1"/>
  <c r="BG76" i="1"/>
  <c r="I78" i="1"/>
  <c r="DF135" i="1"/>
  <c r="DJ135" i="1"/>
  <c r="DN135" i="1"/>
  <c r="DR135" i="1"/>
  <c r="DZ135" i="1"/>
  <c r="DE85" i="1"/>
  <c r="DE87" i="1"/>
  <c r="BG92" i="1"/>
  <c r="BG99" i="1"/>
  <c r="BG103" i="1"/>
  <c r="BG107" i="1"/>
  <c r="BG111" i="1"/>
  <c r="BG115" i="1"/>
  <c r="CH134" i="1"/>
  <c r="BG119" i="1"/>
  <c r="CD125" i="1"/>
  <c r="BG125" i="1" s="1"/>
  <c r="AG126" i="1"/>
  <c r="BF126" i="1" s="1"/>
  <c r="L140" i="1"/>
  <c r="P140" i="1"/>
  <c r="T140" i="1"/>
  <c r="X140" i="1"/>
  <c r="AB140" i="1"/>
  <c r="AF140" i="1"/>
  <c r="AT140" i="1"/>
  <c r="AT141" i="1" s="1"/>
  <c r="CJ140" i="1"/>
  <c r="CJ141" i="1" s="1"/>
  <c r="CR140" i="1"/>
  <c r="CE8" i="1"/>
  <c r="DD8" i="1" s="1"/>
  <c r="BG17" i="1"/>
  <c r="CE6" i="1"/>
  <c r="DD6" i="1" s="1"/>
  <c r="BG7" i="1"/>
  <c r="AJ138" i="1"/>
  <c r="AJ24" i="1"/>
  <c r="BH138" i="1"/>
  <c r="BH24" i="1"/>
  <c r="BL138" i="1"/>
  <c r="BL24" i="1"/>
  <c r="BP138" i="1"/>
  <c r="BP24" i="1"/>
  <c r="BT138" i="1"/>
  <c r="BT24" i="1"/>
  <c r="CB138" i="1"/>
  <c r="CB24" i="1"/>
  <c r="DF138" i="1"/>
  <c r="DF24" i="1"/>
  <c r="DJ138" i="1"/>
  <c r="DJ24" i="1"/>
  <c r="DN138" i="1"/>
  <c r="DN24" i="1"/>
  <c r="DR138" i="1"/>
  <c r="DR24" i="1"/>
  <c r="DV24" i="1"/>
  <c r="DZ138" i="1"/>
  <c r="DZ24" i="1"/>
  <c r="AG7" i="1"/>
  <c r="BF7" i="1" s="1"/>
  <c r="CE7" i="1"/>
  <c r="DD7" i="1" s="1"/>
  <c r="DG8" i="1"/>
  <c r="CE11" i="1"/>
  <c r="DD11" i="1" s="1"/>
  <c r="BH136" i="1"/>
  <c r="BL136" i="1"/>
  <c r="BP136" i="1"/>
  <c r="BT136" i="1"/>
  <c r="BX136" i="1"/>
  <c r="CB136" i="1"/>
  <c r="DK136" i="1"/>
  <c r="DO136" i="1"/>
  <c r="DS136" i="1"/>
  <c r="DW136" i="1"/>
  <c r="EA136" i="1"/>
  <c r="AH13" i="1"/>
  <c r="CE13" i="1"/>
  <c r="DD13" i="1" s="1"/>
  <c r="I14" i="1"/>
  <c r="I15" i="1"/>
  <c r="CF15" i="1"/>
  <c r="AH17" i="1"/>
  <c r="EB17" i="1"/>
  <c r="DE17" i="1" s="1"/>
  <c r="I19" i="1"/>
  <c r="I24" i="1" s="1"/>
  <c r="I21" i="1"/>
  <c r="CE21" i="1"/>
  <c r="DD21" i="1" s="1"/>
  <c r="AG22" i="1"/>
  <c r="BF22" i="1" s="1"/>
  <c r="BK24" i="1"/>
  <c r="BS24" i="1"/>
  <c r="CA24" i="1"/>
  <c r="DC24" i="1"/>
  <c r="DK24" i="1"/>
  <c r="DS24" i="1"/>
  <c r="EA24" i="1"/>
  <c r="BI137" i="1"/>
  <c r="BI50" i="1"/>
  <c r="BM137" i="1"/>
  <c r="BM50" i="1"/>
  <c r="BU137" i="1"/>
  <c r="BU50" i="1"/>
  <c r="BY137" i="1"/>
  <c r="BY50" i="1"/>
  <c r="CC137" i="1"/>
  <c r="CC50" i="1"/>
  <c r="AG28" i="1"/>
  <c r="BF28" i="1" s="1"/>
  <c r="DE30" i="1"/>
  <c r="BG37" i="1"/>
  <c r="BG41" i="1"/>
  <c r="CE63" i="1"/>
  <c r="DD63" i="1" s="1"/>
  <c r="BI15" i="1"/>
  <c r="G24" i="1"/>
  <c r="BE24" i="1"/>
  <c r="BM24" i="1"/>
  <c r="BU24" i="1"/>
  <c r="CC24" i="1"/>
  <c r="DM24" i="1"/>
  <c r="DU24" i="1"/>
  <c r="AG25" i="1"/>
  <c r="BF25" i="1" s="1"/>
  <c r="DF137" i="1"/>
  <c r="DE25" i="1"/>
  <c r="DF50" i="1"/>
  <c r="DJ137" i="1"/>
  <c r="DJ50" i="1"/>
  <c r="DN137" i="1"/>
  <c r="DN50" i="1"/>
  <c r="DR137" i="1"/>
  <c r="DR50" i="1"/>
  <c r="DV137" i="1"/>
  <c r="DV50" i="1"/>
  <c r="I26" i="1"/>
  <c r="AP137" i="1"/>
  <c r="AP140" i="1" s="1"/>
  <c r="AP50" i="1"/>
  <c r="AP131" i="1" s="1"/>
  <c r="BO27" i="1"/>
  <c r="AH27" i="1"/>
  <c r="CE27" i="1"/>
  <c r="DD27" i="1" s="1"/>
  <c r="BG35" i="1"/>
  <c r="AG48" i="1"/>
  <c r="BF48" i="1" s="1"/>
  <c r="CH138" i="1"/>
  <c r="CH24" i="1"/>
  <c r="DG6" i="1"/>
  <c r="BJ138" i="1"/>
  <c r="BJ24" i="1"/>
  <c r="BN138" i="1"/>
  <c r="BN24" i="1"/>
  <c r="BR138" i="1"/>
  <c r="BR24" i="1"/>
  <c r="BV138" i="1"/>
  <c r="BV24" i="1"/>
  <c r="BZ138" i="1"/>
  <c r="BZ24" i="1"/>
  <c r="CD6" i="1"/>
  <c r="BG6" i="1" s="1"/>
  <c r="DH138" i="1"/>
  <c r="DH24" i="1"/>
  <c r="DL138" i="1"/>
  <c r="DL24" i="1"/>
  <c r="DP138" i="1"/>
  <c r="DP24" i="1"/>
  <c r="DT138" i="1"/>
  <c r="DT24" i="1"/>
  <c r="DX138" i="1"/>
  <c r="DX24" i="1"/>
  <c r="BX8" i="1"/>
  <c r="BG8" i="1" s="1"/>
  <c r="I9" i="1"/>
  <c r="CE9" i="1"/>
  <c r="DD9" i="1" s="1"/>
  <c r="BJ136" i="1"/>
  <c r="BN136" i="1"/>
  <c r="BR136" i="1"/>
  <c r="BV136" i="1"/>
  <c r="BZ136" i="1"/>
  <c r="DE12" i="1"/>
  <c r="DI136" i="1"/>
  <c r="DM136" i="1"/>
  <c r="DQ136" i="1"/>
  <c r="DU136" i="1"/>
  <c r="DY136" i="1"/>
  <c r="AY136" i="1"/>
  <c r="BI13" i="1"/>
  <c r="BG13" i="1" s="1"/>
  <c r="CH136" i="1"/>
  <c r="CF136" i="1" s="1"/>
  <c r="DG13" i="1"/>
  <c r="DE13" i="1" s="1"/>
  <c r="AH14" i="1"/>
  <c r="CD15" i="1"/>
  <c r="CD136" i="1" s="1"/>
  <c r="AH19" i="1"/>
  <c r="CF19" i="1"/>
  <c r="CF22" i="1"/>
  <c r="BO24" i="1"/>
  <c r="BW24" i="1"/>
  <c r="CW24" i="1"/>
  <c r="DO24" i="1"/>
  <c r="DW24" i="1"/>
  <c r="BG25" i="1"/>
  <c r="BK137" i="1"/>
  <c r="BK50" i="1"/>
  <c r="BS137" i="1"/>
  <c r="BS50" i="1"/>
  <c r="BW137" i="1"/>
  <c r="BW50" i="1"/>
  <c r="CA137" i="1"/>
  <c r="CA50" i="1"/>
  <c r="BO28" i="1"/>
  <c r="BO137" i="1" s="1"/>
  <c r="AG31" i="1"/>
  <c r="BF31" i="1" s="1"/>
  <c r="I31" i="1"/>
  <c r="AG54" i="1"/>
  <c r="BF54" i="1" s="1"/>
  <c r="AH6" i="1"/>
  <c r="AY24" i="1"/>
  <c r="BI24" i="1"/>
  <c r="BQ24" i="1"/>
  <c r="BY24" i="1"/>
  <c r="DI24" i="1"/>
  <c r="DQ24" i="1"/>
  <c r="DY24" i="1"/>
  <c r="DH137" i="1"/>
  <c r="DH50" i="1"/>
  <c r="DL137" i="1"/>
  <c r="DL50" i="1"/>
  <c r="DP137" i="1"/>
  <c r="DP50" i="1"/>
  <c r="DT137" i="1"/>
  <c r="DT50" i="1"/>
  <c r="EB137" i="1"/>
  <c r="EB50" i="1"/>
  <c r="AJ137" i="1"/>
  <c r="AJ50" i="1"/>
  <c r="AH26" i="1"/>
  <c r="DE26" i="1"/>
  <c r="I27" i="1"/>
  <c r="I28" i="1"/>
  <c r="BG30" i="1"/>
  <c r="AG33" i="1"/>
  <c r="BF33" i="1" s="1"/>
  <c r="DE37" i="1"/>
  <c r="BG38" i="1"/>
  <c r="DE41" i="1"/>
  <c r="BH137" i="1"/>
  <c r="BL137" i="1"/>
  <c r="BP137" i="1"/>
  <c r="BT137" i="1"/>
  <c r="BX137" i="1"/>
  <c r="DK137" i="1"/>
  <c r="DO137" i="1"/>
  <c r="DS137" i="1"/>
  <c r="DW137" i="1"/>
  <c r="EA137" i="1"/>
  <c r="DM27" i="1"/>
  <c r="DM137" i="1" s="1"/>
  <c r="AH35" i="1"/>
  <c r="AH37" i="1"/>
  <c r="CF37" i="1"/>
  <c r="CF38" i="1"/>
  <c r="AH41" i="1"/>
  <c r="CF41" i="1"/>
  <c r="AG42" i="1"/>
  <c r="BF42" i="1" s="1"/>
  <c r="CE42" i="1"/>
  <c r="DD42" i="1" s="1"/>
  <c r="CB43" i="1"/>
  <c r="BG43" i="1" s="1"/>
  <c r="I44" i="1"/>
  <c r="I46" i="1"/>
  <c r="DX46" i="1"/>
  <c r="DX137" i="1" s="1"/>
  <c r="CF47" i="1"/>
  <c r="CD48" i="1"/>
  <c r="BG48" i="1" s="1"/>
  <c r="DG48" i="1"/>
  <c r="DE48" i="1" s="1"/>
  <c r="AH49" i="1"/>
  <c r="CF49" i="1"/>
  <c r="BA50" i="1"/>
  <c r="BA131" i="1" s="1"/>
  <c r="BE50" i="1"/>
  <c r="DK50" i="1"/>
  <c r="EA50" i="1"/>
  <c r="I51" i="1"/>
  <c r="G77" i="1"/>
  <c r="BH139" i="1"/>
  <c r="BG51" i="1"/>
  <c r="BH77" i="1"/>
  <c r="BL139" i="1"/>
  <c r="BL77" i="1"/>
  <c r="BP139" i="1"/>
  <c r="BP77" i="1"/>
  <c r="BT139" i="1"/>
  <c r="BT77" i="1"/>
  <c r="BX139" i="1"/>
  <c r="BX77" i="1"/>
  <c r="CB139" i="1"/>
  <c r="CB77" i="1"/>
  <c r="DI139" i="1"/>
  <c r="DI77" i="1"/>
  <c r="DM139" i="1"/>
  <c r="DM77" i="1"/>
  <c r="DQ139" i="1"/>
  <c r="DQ77" i="1"/>
  <c r="DU139" i="1"/>
  <c r="DU77" i="1"/>
  <c r="DY139" i="1"/>
  <c r="DY77" i="1"/>
  <c r="BI55" i="1"/>
  <c r="BG55" i="1" s="1"/>
  <c r="DE56" i="1"/>
  <c r="BG58" i="1"/>
  <c r="CE61" i="1"/>
  <c r="DD61" i="1" s="1"/>
  <c r="DG61" i="1"/>
  <c r="DE61" i="1" s="1"/>
  <c r="AX139" i="1"/>
  <c r="AX77" i="1"/>
  <c r="AX131" i="1" s="1"/>
  <c r="AH66" i="1"/>
  <c r="BG69" i="1"/>
  <c r="AG70" i="1"/>
  <c r="BF70" i="1" s="1"/>
  <c r="CE70" i="1"/>
  <c r="DD70" i="1" s="1"/>
  <c r="BG89" i="1"/>
  <c r="DE89" i="1"/>
  <c r="AD50" i="1"/>
  <c r="AD131" i="1" s="1"/>
  <c r="CB50" i="1"/>
  <c r="DW50" i="1"/>
  <c r="CE52" i="1"/>
  <c r="DD52" i="1" s="1"/>
  <c r="AJ77" i="1"/>
  <c r="AH53" i="1"/>
  <c r="CE56" i="1"/>
  <c r="DD56" i="1" s="1"/>
  <c r="BJ137" i="1"/>
  <c r="BN137" i="1"/>
  <c r="BR137" i="1"/>
  <c r="BV137" i="1"/>
  <c r="DI137" i="1"/>
  <c r="DI50" i="1"/>
  <c r="DQ137" i="1"/>
  <c r="DQ50" i="1"/>
  <c r="DY137" i="1"/>
  <c r="DY50" i="1"/>
  <c r="BQ27" i="1"/>
  <c r="BQ137" i="1" s="1"/>
  <c r="CN137" i="1"/>
  <c r="CN140" i="1" s="1"/>
  <c r="AG30" i="1"/>
  <c r="BF30" i="1" s="1"/>
  <c r="CE31" i="1"/>
  <c r="DD31" i="1" s="1"/>
  <c r="CD34" i="1"/>
  <c r="I35" i="1"/>
  <c r="I36" i="1"/>
  <c r="CE36" i="1"/>
  <c r="DD36" i="1" s="1"/>
  <c r="I37" i="1"/>
  <c r="AH38" i="1"/>
  <c r="AH39" i="1"/>
  <c r="CF39" i="1"/>
  <c r="AG40" i="1"/>
  <c r="BF40" i="1" s="1"/>
  <c r="I41" i="1"/>
  <c r="DA43" i="1"/>
  <c r="CF43" i="1" s="1"/>
  <c r="AH44" i="1"/>
  <c r="CF44" i="1"/>
  <c r="AH46" i="1"/>
  <c r="BZ46" i="1"/>
  <c r="BZ137" i="1" s="1"/>
  <c r="CV46" i="1"/>
  <c r="CF46" i="1" s="1"/>
  <c r="I49" i="1"/>
  <c r="BC50" i="1"/>
  <c r="BC131" i="1" s="1"/>
  <c r="BX50" i="1"/>
  <c r="DC50" i="1"/>
  <c r="DS50" i="1"/>
  <c r="BJ139" i="1"/>
  <c r="BJ77" i="1"/>
  <c r="BN139" i="1"/>
  <c r="BN77" i="1"/>
  <c r="BR139" i="1"/>
  <c r="BR77" i="1"/>
  <c r="BV139" i="1"/>
  <c r="BV77" i="1"/>
  <c r="BZ139" i="1"/>
  <c r="BZ77" i="1"/>
  <c r="DO139" i="1"/>
  <c r="DO77" i="1"/>
  <c r="DS139" i="1"/>
  <c r="DS77" i="1"/>
  <c r="DW139" i="1"/>
  <c r="DW77" i="1"/>
  <c r="EA139" i="1"/>
  <c r="EA77" i="1"/>
  <c r="BW77" i="1"/>
  <c r="CA77" i="1"/>
  <c r="DG53" i="1"/>
  <c r="DE53" i="1" s="1"/>
  <c r="BE139" i="1"/>
  <c r="BE77" i="1"/>
  <c r="CD54" i="1"/>
  <c r="BG54" i="1" s="1"/>
  <c r="DG54" i="1"/>
  <c r="DE54" i="1" s="1"/>
  <c r="DG55" i="1"/>
  <c r="DE55" i="1" s="1"/>
  <c r="CE58" i="1"/>
  <c r="DD58" i="1" s="1"/>
  <c r="CE60" i="1"/>
  <c r="DD60" i="1" s="1"/>
  <c r="BI61" i="1"/>
  <c r="BG61" i="1" s="1"/>
  <c r="EB63" i="1"/>
  <c r="DE63" i="1" s="1"/>
  <c r="CF67" i="1"/>
  <c r="DG67" i="1"/>
  <c r="DE67" i="1" s="1"/>
  <c r="AG72" i="1"/>
  <c r="BF72" i="1" s="1"/>
  <c r="I72" i="1"/>
  <c r="AH34" i="1"/>
  <c r="DG39" i="1"/>
  <c r="DE39" i="1" s="1"/>
  <c r="G43" i="1"/>
  <c r="AR50" i="1"/>
  <c r="AR131" i="1" s="1"/>
  <c r="BH50" i="1"/>
  <c r="BL50" i="1"/>
  <c r="BP50" i="1"/>
  <c r="BT50" i="1"/>
  <c r="CY50" i="1"/>
  <c r="CY131" i="1" s="1"/>
  <c r="DO50" i="1"/>
  <c r="CE51" i="1"/>
  <c r="DD51" i="1" s="1"/>
  <c r="I55" i="1"/>
  <c r="H77" i="1"/>
  <c r="H131" i="1" s="1"/>
  <c r="BG56" i="1"/>
  <c r="CE62" i="1"/>
  <c r="DD62" i="1" s="1"/>
  <c r="BI63" i="1"/>
  <c r="BG63" i="1" s="1"/>
  <c r="AH63" i="1"/>
  <c r="CE65" i="1"/>
  <c r="DD65" i="1" s="1"/>
  <c r="AH67" i="1"/>
  <c r="CD67" i="1"/>
  <c r="BG67" i="1" s="1"/>
  <c r="I70" i="1"/>
  <c r="AG71" i="1"/>
  <c r="BF71" i="1" s="1"/>
  <c r="BQ139" i="1"/>
  <c r="BU139" i="1"/>
  <c r="BY139" i="1"/>
  <c r="CC139" i="1"/>
  <c r="DH139" i="1"/>
  <c r="DL139" i="1"/>
  <c r="DP139" i="1"/>
  <c r="DT139" i="1"/>
  <c r="DX139" i="1"/>
  <c r="AJ139" i="1"/>
  <c r="BI52" i="1"/>
  <c r="CH139" i="1"/>
  <c r="DG52" i="1"/>
  <c r="DE52" i="1" s="1"/>
  <c r="BM62" i="1"/>
  <c r="BM139" i="1" s="1"/>
  <c r="DK62" i="1"/>
  <c r="DE62" i="1" s="1"/>
  <c r="CF66" i="1"/>
  <c r="AH68" i="1"/>
  <c r="CF68" i="1"/>
  <c r="AG69" i="1"/>
  <c r="BF69" i="1" s="1"/>
  <c r="CE69" i="1"/>
  <c r="DD69" i="1" s="1"/>
  <c r="CE72" i="1"/>
  <c r="DD72" i="1" s="1"/>
  <c r="AN77" i="1"/>
  <c r="AN131" i="1" s="1"/>
  <c r="CV77" i="1"/>
  <c r="DH77" i="1"/>
  <c r="DL77" i="1"/>
  <c r="DP77" i="1"/>
  <c r="DT77" i="1"/>
  <c r="DX77" i="1"/>
  <c r="BM135" i="1"/>
  <c r="BM97" i="1"/>
  <c r="BQ135" i="1"/>
  <c r="BQ97" i="1"/>
  <c r="BU135" i="1"/>
  <c r="BU97" i="1"/>
  <c r="BY135" i="1"/>
  <c r="BY97" i="1"/>
  <c r="CC135" i="1"/>
  <c r="CC97" i="1"/>
  <c r="DK135" i="1"/>
  <c r="DK97" i="1"/>
  <c r="DO135" i="1"/>
  <c r="DO97" i="1"/>
  <c r="DS135" i="1"/>
  <c r="DS97" i="1"/>
  <c r="DW135" i="1"/>
  <c r="DW97" i="1"/>
  <c r="EA135" i="1"/>
  <c r="EA97" i="1"/>
  <c r="I83" i="1"/>
  <c r="I89" i="1"/>
  <c r="AY135" i="1"/>
  <c r="AY97" i="1"/>
  <c r="BX90" i="1"/>
  <c r="BG90" i="1" s="1"/>
  <c r="BX91" i="1"/>
  <c r="BG91" i="1" s="1"/>
  <c r="AH91" i="1"/>
  <c r="DE92" i="1"/>
  <c r="BB97" i="1"/>
  <c r="BB131" i="1" s="1"/>
  <c r="BH97" i="1"/>
  <c r="BP97" i="1"/>
  <c r="DF97" i="1"/>
  <c r="DN97" i="1"/>
  <c r="CE98" i="1"/>
  <c r="DD98" i="1" s="1"/>
  <c r="BG100" i="1"/>
  <c r="BG117" i="1"/>
  <c r="DE117" i="1"/>
  <c r="DE124" i="1"/>
  <c r="BQ77" i="1"/>
  <c r="BU77" i="1"/>
  <c r="BY77" i="1"/>
  <c r="CC77" i="1"/>
  <c r="EB135" i="1"/>
  <c r="CE82" i="1"/>
  <c r="DD82" i="1" s="1"/>
  <c r="AG83" i="1"/>
  <c r="BF83" i="1" s="1"/>
  <c r="CE83" i="1"/>
  <c r="DD83" i="1" s="1"/>
  <c r="CE88" i="1"/>
  <c r="DD88" i="1" s="1"/>
  <c r="AG89" i="1"/>
  <c r="BF89" i="1" s="1"/>
  <c r="CE89" i="1"/>
  <c r="DD89" i="1" s="1"/>
  <c r="BE135" i="1"/>
  <c r="BE97" i="1"/>
  <c r="CE92" i="1"/>
  <c r="DD92" i="1" s="1"/>
  <c r="AJ135" i="1"/>
  <c r="BI95" i="1"/>
  <c r="BI97" i="1" s="1"/>
  <c r="AH95" i="1"/>
  <c r="BJ97" i="1"/>
  <c r="BR97" i="1"/>
  <c r="BZ97" i="1"/>
  <c r="DH97" i="1"/>
  <c r="DP97" i="1"/>
  <c r="DX97" i="1"/>
  <c r="G129" i="1"/>
  <c r="I98" i="1"/>
  <c r="BH129" i="1"/>
  <c r="BG98" i="1"/>
  <c r="BH133" i="1"/>
  <c r="BL129" i="1"/>
  <c r="BL133" i="1"/>
  <c r="BL140" i="1" s="1"/>
  <c r="BP129" i="1"/>
  <c r="BP133" i="1"/>
  <c r="BP140" i="1" s="1"/>
  <c r="BT129" i="1"/>
  <c r="BT133" i="1"/>
  <c r="BT140" i="1" s="1"/>
  <c r="BX129" i="1"/>
  <c r="BX133" i="1"/>
  <c r="CB129" i="1"/>
  <c r="CB133" i="1"/>
  <c r="DJ129" i="1"/>
  <c r="DN129" i="1"/>
  <c r="DZ129" i="1"/>
  <c r="AG100" i="1"/>
  <c r="BF100" i="1" s="1"/>
  <c r="I100" i="1"/>
  <c r="BK139" i="1"/>
  <c r="BO139" i="1"/>
  <c r="BS139" i="1"/>
  <c r="BW139" i="1"/>
  <c r="CA139" i="1"/>
  <c r="DF139" i="1"/>
  <c r="DJ139" i="1"/>
  <c r="DN139" i="1"/>
  <c r="DR139" i="1"/>
  <c r="DV139" i="1"/>
  <c r="DZ139" i="1"/>
  <c r="DC71" i="1"/>
  <c r="EB71" i="1" s="1"/>
  <c r="DE71" i="1" s="1"/>
  <c r="CE74" i="1"/>
  <c r="DD74" i="1" s="1"/>
  <c r="AG75" i="1"/>
  <c r="BF75" i="1" s="1"/>
  <c r="CE76" i="1"/>
  <c r="DD76" i="1" s="1"/>
  <c r="CH77" i="1"/>
  <c r="CL77" i="1"/>
  <c r="CL131" i="1" s="1"/>
  <c r="DF77" i="1"/>
  <c r="DJ77" i="1"/>
  <c r="DN77" i="1"/>
  <c r="DR77" i="1"/>
  <c r="DV77" i="1"/>
  <c r="DZ77" i="1"/>
  <c r="BG78" i="1"/>
  <c r="BK135" i="1"/>
  <c r="BK97" i="1"/>
  <c r="BO135" i="1"/>
  <c r="BO97" i="1"/>
  <c r="BS135" i="1"/>
  <c r="BS97" i="1"/>
  <c r="BW135" i="1"/>
  <c r="BW97" i="1"/>
  <c r="CA135" i="1"/>
  <c r="CA97" i="1"/>
  <c r="DI135" i="1"/>
  <c r="DI97" i="1"/>
  <c r="DM135" i="1"/>
  <c r="DM97" i="1"/>
  <c r="DQ135" i="1"/>
  <c r="DQ97" i="1"/>
  <c r="DU135" i="1"/>
  <c r="DU97" i="1"/>
  <c r="DY135" i="1"/>
  <c r="DY97" i="1"/>
  <c r="DV91" i="1"/>
  <c r="CF91" i="1"/>
  <c r="BX93" i="1"/>
  <c r="BG93" i="1" s="1"/>
  <c r="AH93" i="1"/>
  <c r="CE95" i="1"/>
  <c r="DD95" i="1" s="1"/>
  <c r="BX96" i="1"/>
  <c r="BG96" i="1" s="1"/>
  <c r="AH96" i="1"/>
  <c r="BL97" i="1"/>
  <c r="BT97" i="1"/>
  <c r="CB97" i="1"/>
  <c r="DJ97" i="1"/>
  <c r="DR97" i="1"/>
  <c r="DZ97" i="1"/>
  <c r="DG133" i="1"/>
  <c r="DE98" i="1"/>
  <c r="DK129" i="1"/>
  <c r="DK133" i="1"/>
  <c r="DO129" i="1"/>
  <c r="DO133" i="1"/>
  <c r="DS129" i="1"/>
  <c r="DS133" i="1"/>
  <c r="DW129" i="1"/>
  <c r="DW133" i="1"/>
  <c r="EA129" i="1"/>
  <c r="EA133" i="1"/>
  <c r="AG116" i="1"/>
  <c r="BF116" i="1" s="1"/>
  <c r="BK77" i="1"/>
  <c r="BO77" i="1"/>
  <c r="BS77" i="1"/>
  <c r="DV93" i="1"/>
  <c r="DE93" i="1" s="1"/>
  <c r="CF93" i="1"/>
  <c r="I95" i="1"/>
  <c r="I97" i="1" s="1"/>
  <c r="DV96" i="1"/>
  <c r="DE96" i="1" s="1"/>
  <c r="CF96" i="1"/>
  <c r="BN97" i="1"/>
  <c r="BV97" i="1"/>
  <c r="CD97" i="1"/>
  <c r="CZ97" i="1"/>
  <c r="CZ131" i="1" s="1"/>
  <c r="DL97" i="1"/>
  <c r="DT97" i="1"/>
  <c r="EB97" i="1"/>
  <c r="BJ133" i="1"/>
  <c r="BJ140" i="1" s="1"/>
  <c r="BJ129" i="1"/>
  <c r="BN133" i="1"/>
  <c r="BN140" i="1" s="1"/>
  <c r="BN129" i="1"/>
  <c r="BV129" i="1"/>
  <c r="CD129" i="1"/>
  <c r="AG99" i="1"/>
  <c r="BF99" i="1" s="1"/>
  <c r="CW135" i="1"/>
  <c r="AH133" i="1"/>
  <c r="BI133" i="1"/>
  <c r="BM133" i="1"/>
  <c r="BQ133" i="1"/>
  <c r="BU133" i="1"/>
  <c r="BU140" i="1" s="1"/>
  <c r="BY133" i="1"/>
  <c r="BY140" i="1" s="1"/>
  <c r="CC133" i="1"/>
  <c r="CC140" i="1" s="1"/>
  <c r="DH129" i="1"/>
  <c r="DH133" i="1"/>
  <c r="DH140" i="1" s="1"/>
  <c r="DL129" i="1"/>
  <c r="DL133" i="1"/>
  <c r="DL140" i="1" s="1"/>
  <c r="DP129" i="1"/>
  <c r="DP133" i="1"/>
  <c r="DP140" i="1" s="1"/>
  <c r="DT129" i="1"/>
  <c r="DT133" i="1"/>
  <c r="DT140" i="1" s="1"/>
  <c r="DX129" i="1"/>
  <c r="DX133" i="1"/>
  <c r="EB129" i="1"/>
  <c r="EB133" i="1"/>
  <c r="CE100" i="1"/>
  <c r="DD100" i="1" s="1"/>
  <c r="CD134" i="1"/>
  <c r="DE103" i="1"/>
  <c r="DI134" i="1"/>
  <c r="DM134" i="1"/>
  <c r="DQ134" i="1"/>
  <c r="DU134" i="1"/>
  <c r="DY134" i="1"/>
  <c r="I104" i="1"/>
  <c r="CE104" i="1"/>
  <c r="DD104" i="1" s="1"/>
  <c r="I108" i="1"/>
  <c r="CE108" i="1"/>
  <c r="DD108" i="1" s="1"/>
  <c r="I112" i="1"/>
  <c r="CE112" i="1"/>
  <c r="DD112" i="1" s="1"/>
  <c r="I116" i="1"/>
  <c r="AH118" i="1"/>
  <c r="AH129" i="1" s="1"/>
  <c r="CF118" i="1"/>
  <c r="AG119" i="1"/>
  <c r="BF119" i="1" s="1"/>
  <c r="CE119" i="1"/>
  <c r="DD119" i="1" s="1"/>
  <c r="AG120" i="1"/>
  <c r="BF120" i="1" s="1"/>
  <c r="CE120" i="1"/>
  <c r="DD120" i="1" s="1"/>
  <c r="I121" i="1"/>
  <c r="CE121" i="1"/>
  <c r="DD121" i="1" s="1"/>
  <c r="BI122" i="1"/>
  <c r="BG122" i="1" s="1"/>
  <c r="I123" i="1"/>
  <c r="AG124" i="1"/>
  <c r="BF124" i="1" s="1"/>
  <c r="CF124" i="1"/>
  <c r="BI126" i="1"/>
  <c r="BG126" i="1" s="1"/>
  <c r="I127" i="1"/>
  <c r="BG127" i="1"/>
  <c r="AG128" i="1"/>
  <c r="BF128" i="1" s="1"/>
  <c r="CF128" i="1"/>
  <c r="BR133" i="1"/>
  <c r="BR140" i="1" s="1"/>
  <c r="BV133" i="1"/>
  <c r="BV140" i="1" s="1"/>
  <c r="BZ133" i="1"/>
  <c r="CD133" i="1"/>
  <c r="DI133" i="1"/>
  <c r="DI129" i="1"/>
  <c r="DM133" i="1"/>
  <c r="DM129" i="1"/>
  <c r="DQ133" i="1"/>
  <c r="DQ140" i="1" s="1"/>
  <c r="DQ129" i="1"/>
  <c r="DU133" i="1"/>
  <c r="DU129" i="1"/>
  <c r="DY133" i="1"/>
  <c r="DY129" i="1"/>
  <c r="AG104" i="1"/>
  <c r="BF104" i="1" s="1"/>
  <c r="AG108" i="1"/>
  <c r="BF108" i="1" s="1"/>
  <c r="AG112" i="1"/>
  <c r="BF112" i="1" s="1"/>
  <c r="AG121" i="1"/>
  <c r="BF121" i="1" s="1"/>
  <c r="AG123" i="1"/>
  <c r="BF123" i="1" s="1"/>
  <c r="BQ129" i="1"/>
  <c r="BY129" i="1"/>
  <c r="DG95" i="1"/>
  <c r="DG97" i="1" s="1"/>
  <c r="CW97" i="1"/>
  <c r="BK129" i="1"/>
  <c r="BK133" i="1"/>
  <c r="BK140" i="1" s="1"/>
  <c r="BO129" i="1"/>
  <c r="BO133" i="1"/>
  <c r="BS129" i="1"/>
  <c r="BS133" i="1"/>
  <c r="BS140" i="1" s="1"/>
  <c r="BW129" i="1"/>
  <c r="BW133" i="1"/>
  <c r="CA129" i="1"/>
  <c r="CA133" i="1"/>
  <c r="DF133" i="1"/>
  <c r="DJ133" i="1"/>
  <c r="DJ140" i="1" s="1"/>
  <c r="DN133" i="1"/>
  <c r="DN140" i="1" s="1"/>
  <c r="DR133" i="1"/>
  <c r="DR140" i="1" s="1"/>
  <c r="DV133" i="1"/>
  <c r="DZ133" i="1"/>
  <c r="DK134" i="1"/>
  <c r="DO134" i="1"/>
  <c r="DS134" i="1"/>
  <c r="DW134" i="1"/>
  <c r="EA134" i="1"/>
  <c r="CE106" i="1"/>
  <c r="DD106" i="1" s="1"/>
  <c r="CE110" i="1"/>
  <c r="DD110" i="1" s="1"/>
  <c r="CE114" i="1"/>
  <c r="DD114" i="1" s="1"/>
  <c r="CF116" i="1"/>
  <c r="AG117" i="1"/>
  <c r="BF117" i="1" s="1"/>
  <c r="I118" i="1"/>
  <c r="CE122" i="1"/>
  <c r="DD122" i="1" s="1"/>
  <c r="DE123" i="1"/>
  <c r="I126" i="1"/>
  <c r="CE126" i="1"/>
  <c r="DD126" i="1" s="1"/>
  <c r="DE127" i="1"/>
  <c r="DE128" i="1"/>
  <c r="BR129" i="1"/>
  <c r="BZ129" i="1"/>
  <c r="CH129" i="1"/>
  <c r="DR129" i="1"/>
  <c r="AJ129" i="1"/>
  <c r="AJ134" i="1"/>
  <c r="BI116" i="1"/>
  <c r="BG116" i="1" s="1"/>
  <c r="DG116" i="1"/>
  <c r="DE116" i="1" s="1"/>
  <c r="DG122" i="1"/>
  <c r="DE122" i="1" s="1"/>
  <c r="CE123" i="1"/>
  <c r="DD123" i="1" s="1"/>
  <c r="DG126" i="1"/>
  <c r="DE126" i="1" s="1"/>
  <c r="CE127" i="1"/>
  <c r="DD127" i="1" s="1"/>
  <c r="I128" i="1"/>
  <c r="BM129" i="1"/>
  <c r="BU129" i="1"/>
  <c r="CC129" i="1"/>
  <c r="DF129" i="1"/>
  <c r="DV129" i="1"/>
  <c r="AN140" i="1"/>
  <c r="AR140" i="1"/>
  <c r="CF134" i="1"/>
  <c r="AY140" i="1"/>
  <c r="BC140" i="1"/>
  <c r="CY140" i="1"/>
  <c r="BA140" i="1"/>
  <c r="BE140" i="1"/>
  <c r="CW140" i="1"/>
  <c r="AD140" i="1"/>
  <c r="AX140" i="1"/>
  <c r="CL140" i="1"/>
  <c r="CF138" i="1"/>
  <c r="CE121" i="2" l="1"/>
  <c r="EF121" i="2"/>
  <c r="CE71" i="2"/>
  <c r="EF71" i="2"/>
  <c r="CE76" i="2"/>
  <c r="EF76" i="2"/>
  <c r="CE119" i="2"/>
  <c r="EF119" i="2"/>
  <c r="DD85" i="2"/>
  <c r="EG85" i="2"/>
  <c r="DD117" i="2"/>
  <c r="EG117" i="2"/>
  <c r="EB138" i="1"/>
  <c r="CE129" i="2"/>
  <c r="EF129" i="2"/>
  <c r="DD57" i="2"/>
  <c r="EG57" i="2"/>
  <c r="DD31" i="2"/>
  <c r="EG31" i="2"/>
  <c r="DD67" i="2"/>
  <c r="EG67" i="2"/>
  <c r="DD30" i="2"/>
  <c r="EG30" i="2"/>
  <c r="DD43" i="2"/>
  <c r="EG43" i="2"/>
  <c r="CH50" i="1"/>
  <c r="CE128" i="2"/>
  <c r="EF128" i="2"/>
  <c r="CE124" i="2"/>
  <c r="EF124" i="2"/>
  <c r="DG98" i="2"/>
  <c r="CE96" i="2"/>
  <c r="EF96" i="2"/>
  <c r="CE69" i="2"/>
  <c r="EF69" i="2"/>
  <c r="CE48" i="2"/>
  <c r="EF48" i="2"/>
  <c r="DC141" i="2"/>
  <c r="CE41" i="2"/>
  <c r="EF41" i="2"/>
  <c r="CE56" i="2"/>
  <c r="EF56" i="2"/>
  <c r="DD38" i="2"/>
  <c r="EG38" i="2"/>
  <c r="CE118" i="2"/>
  <c r="EF118" i="2"/>
  <c r="AG43" i="1"/>
  <c r="BF43" i="1" s="1"/>
  <c r="DZ43" i="1"/>
  <c r="DE43" i="1" s="1"/>
  <c r="DE8" i="1"/>
  <c r="CE127" i="2"/>
  <c r="EF127" i="2"/>
  <c r="DG136" i="2"/>
  <c r="CE44" i="2"/>
  <c r="EF44" i="2"/>
  <c r="DE39" i="2"/>
  <c r="EB51" i="2"/>
  <c r="DD28" i="2"/>
  <c r="EG28" i="2"/>
  <c r="DD53" i="2"/>
  <c r="EG53" i="2"/>
  <c r="CE125" i="2"/>
  <c r="EF125" i="2"/>
  <c r="CE126" i="2"/>
  <c r="EF126" i="2"/>
  <c r="DD61" i="2"/>
  <c r="EG61" i="2"/>
  <c r="DD63" i="2"/>
  <c r="EG63" i="2"/>
  <c r="CE54" i="2"/>
  <c r="EF54" i="2"/>
  <c r="CE72" i="2"/>
  <c r="EF72" i="2"/>
  <c r="DD87" i="2"/>
  <c r="EG87" i="2"/>
  <c r="DD91" i="2"/>
  <c r="EG91" i="2"/>
  <c r="DD81" i="2"/>
  <c r="EG81" i="2"/>
  <c r="CA140" i="1"/>
  <c r="CE97" i="2"/>
  <c r="EF97" i="2"/>
  <c r="DD70" i="2"/>
  <c r="EG70" i="2"/>
  <c r="CE49" i="2"/>
  <c r="EF49" i="2"/>
  <c r="CE60" i="2"/>
  <c r="EF60" i="2"/>
  <c r="CE62" i="2"/>
  <c r="EF62" i="2"/>
  <c r="DD34" i="2"/>
  <c r="EG34" i="2"/>
  <c r="DD92" i="2"/>
  <c r="EG92" i="2"/>
  <c r="DD84" i="2"/>
  <c r="EG84" i="2"/>
  <c r="DD90" i="2"/>
  <c r="EG90" i="2"/>
  <c r="EF79" i="2"/>
  <c r="DD59" i="2"/>
  <c r="EG59" i="2"/>
  <c r="BG23" i="2"/>
  <c r="CE68" i="2"/>
  <c r="EF68" i="2"/>
  <c r="CE39" i="2"/>
  <c r="EF39" i="2"/>
  <c r="CE45" i="2"/>
  <c r="EF45" i="2"/>
  <c r="DD66" i="2"/>
  <c r="EG66" i="2"/>
  <c r="DD94" i="2"/>
  <c r="EG94" i="2"/>
  <c r="DD123" i="2"/>
  <c r="EG123" i="2"/>
  <c r="AH134" i="1"/>
  <c r="AJ140" i="1"/>
  <c r="BW140" i="1"/>
  <c r="CF135" i="1"/>
  <c r="CF140" i="2"/>
  <c r="EF141" i="2" s="1"/>
  <c r="EB78" i="2"/>
  <c r="CE58" i="2"/>
  <c r="EF58" i="2"/>
  <c r="CE55" i="2"/>
  <c r="EF55" i="2"/>
  <c r="DD40" i="2"/>
  <c r="EG40" i="2"/>
  <c r="DD42" i="2"/>
  <c r="EG42" i="2"/>
  <c r="BS132" i="2"/>
  <c r="DN141" i="2"/>
  <c r="DP141" i="2"/>
  <c r="I98" i="2"/>
  <c r="BK132" i="2"/>
  <c r="AX132" i="2"/>
  <c r="BT132" i="2"/>
  <c r="BL132" i="2"/>
  <c r="EA141" i="2"/>
  <c r="DM51" i="2"/>
  <c r="DW141" i="2"/>
  <c r="DO141" i="2"/>
  <c r="BT141" i="2"/>
  <c r="BZ141" i="2"/>
  <c r="BR141" i="2"/>
  <c r="BJ141" i="2"/>
  <c r="BX25" i="2"/>
  <c r="BV141" i="2"/>
  <c r="BN141" i="2"/>
  <c r="DH141" i="2"/>
  <c r="BE141" i="2"/>
  <c r="DK141" i="2"/>
  <c r="BM141" i="2"/>
  <c r="CD78" i="2"/>
  <c r="DG68" i="2"/>
  <c r="DE68" i="2" s="1"/>
  <c r="BG66" i="2"/>
  <c r="EB138" i="2"/>
  <c r="CH141" i="2"/>
  <c r="DX141" i="2"/>
  <c r="CH78" i="2"/>
  <c r="DE64" i="2"/>
  <c r="BI25" i="2"/>
  <c r="CE64" i="2"/>
  <c r="CF78" i="2"/>
  <c r="AH203" i="2" s="1"/>
  <c r="BI134" i="1"/>
  <c r="BG134" i="1" s="1"/>
  <c r="CL141" i="1"/>
  <c r="BZ50" i="1"/>
  <c r="CD137" i="1"/>
  <c r="EB24" i="1"/>
  <c r="AH130" i="2"/>
  <c r="AG130" i="2" s="1"/>
  <c r="BF130" i="2" s="1"/>
  <c r="DU140" i="2"/>
  <c r="CE50" i="2"/>
  <c r="BW138" i="2"/>
  <c r="BX139" i="2"/>
  <c r="BI136" i="2"/>
  <c r="AH139" i="1"/>
  <c r="BI138" i="2"/>
  <c r="DV132" i="2"/>
  <c r="AH135" i="2"/>
  <c r="BI130" i="2"/>
  <c r="BX98" i="2"/>
  <c r="BG67" i="2"/>
  <c r="BG117" i="2"/>
  <c r="BG130" i="2" s="1"/>
  <c r="AJ132" i="2"/>
  <c r="BG28" i="2"/>
  <c r="DV139" i="2"/>
  <c r="BG78" i="2"/>
  <c r="DG78" i="2"/>
  <c r="CV138" i="2"/>
  <c r="CF47" i="2"/>
  <c r="CV51" i="2"/>
  <c r="CV132" i="2" s="1"/>
  <c r="DU47" i="2"/>
  <c r="BO138" i="2"/>
  <c r="BG138" i="2" s="1"/>
  <c r="DM138" i="2"/>
  <c r="DX132" i="2"/>
  <c r="BP132" i="2"/>
  <c r="CB51" i="2"/>
  <c r="CB132" i="2" s="1"/>
  <c r="G136" i="2"/>
  <c r="G137" i="2"/>
  <c r="G138" i="2"/>
  <c r="EE139" i="2" s="1"/>
  <c r="G140" i="2"/>
  <c r="AH51" i="2"/>
  <c r="AG51" i="2" s="1"/>
  <c r="BF51" i="2" s="1"/>
  <c r="DL132" i="2"/>
  <c r="CH132" i="2"/>
  <c r="BG44" i="2"/>
  <c r="DG51" i="2"/>
  <c r="DK132" i="2"/>
  <c r="AY132" i="2"/>
  <c r="CF130" i="2"/>
  <c r="AH205" i="2" s="1"/>
  <c r="BF205" i="2" s="1"/>
  <c r="BH141" i="2"/>
  <c r="BG134" i="2"/>
  <c r="DZ141" i="2"/>
  <c r="AH136" i="2"/>
  <c r="AH98" i="2"/>
  <c r="AG98" i="2" s="1"/>
  <c r="BF98" i="2" s="1"/>
  <c r="AG79" i="2"/>
  <c r="BF79" i="2" s="1"/>
  <c r="EB141" i="2"/>
  <c r="CC141" i="2"/>
  <c r="DU78" i="2"/>
  <c r="DE78" i="2" s="1"/>
  <c r="BI78" i="2"/>
  <c r="BI140" i="2"/>
  <c r="DG140" i="2"/>
  <c r="BO51" i="2"/>
  <c r="BW78" i="2"/>
  <c r="BW132" i="2" s="1"/>
  <c r="I78" i="2"/>
  <c r="I135" i="2" s="1"/>
  <c r="BQ51" i="2"/>
  <c r="BQ132" i="2" s="1"/>
  <c r="BI51" i="2"/>
  <c r="DP132" i="2"/>
  <c r="BH132" i="2"/>
  <c r="BY132" i="2"/>
  <c r="I132" i="2"/>
  <c r="DE44" i="2"/>
  <c r="DW132" i="2"/>
  <c r="DR132" i="2"/>
  <c r="DJ132" i="2"/>
  <c r="CF25" i="2"/>
  <c r="CE7" i="2"/>
  <c r="DD7" i="2" s="1"/>
  <c r="G134" i="2"/>
  <c r="EE135" i="2" s="1"/>
  <c r="H136" i="2"/>
  <c r="I138" i="2"/>
  <c r="H139" i="2"/>
  <c r="DG139" i="2"/>
  <c r="DE139" i="2" s="1"/>
  <c r="DG25" i="2"/>
  <c r="DG132" i="2" s="1"/>
  <c r="DE7" i="2"/>
  <c r="AH138" i="2"/>
  <c r="DQ132" i="2"/>
  <c r="DI132" i="2"/>
  <c r="CF139" i="2"/>
  <c r="EF140" i="2" s="1"/>
  <c r="DG138" i="2"/>
  <c r="DC132" i="2"/>
  <c r="DG137" i="2"/>
  <c r="DE137" i="2" s="1"/>
  <c r="CW132" i="2"/>
  <c r="BV132" i="2"/>
  <c r="BN132" i="2"/>
  <c r="DE20" i="2"/>
  <c r="BG9" i="2"/>
  <c r="DE117" i="2"/>
  <c r="DE130" i="2" s="1"/>
  <c r="DY136" i="2"/>
  <c r="DY141" i="2" s="1"/>
  <c r="DY98" i="2"/>
  <c r="DY132" i="2" s="1"/>
  <c r="DE79" i="2"/>
  <c r="DE98" i="2" s="1"/>
  <c r="BG91" i="2"/>
  <c r="BG98" i="2" s="1"/>
  <c r="AH78" i="2"/>
  <c r="AG78" i="2" s="1"/>
  <c r="BF78" i="2" s="1"/>
  <c r="BG140" i="2"/>
  <c r="DE140" i="2"/>
  <c r="DZ51" i="2"/>
  <c r="DZ132" i="2" s="1"/>
  <c r="DH132" i="2"/>
  <c r="G132" i="2"/>
  <c r="I139" i="2"/>
  <c r="DO132" i="2"/>
  <c r="BO132" i="2"/>
  <c r="H134" i="2"/>
  <c r="G135" i="2"/>
  <c r="G139" i="2"/>
  <c r="EE140" i="2" s="1"/>
  <c r="I136" i="2"/>
  <c r="H138" i="2"/>
  <c r="BG47" i="2"/>
  <c r="BG51" i="2" s="1"/>
  <c r="DD26" i="2"/>
  <c r="EB132" i="2"/>
  <c r="EA132" i="2"/>
  <c r="BX137" i="2"/>
  <c r="BG137" i="2" s="1"/>
  <c r="CD139" i="2"/>
  <c r="CD141" i="2" s="1"/>
  <c r="CD25" i="2"/>
  <c r="CD132" i="2" s="1"/>
  <c r="AH25" i="2"/>
  <c r="CE79" i="2"/>
  <c r="CF98" i="2"/>
  <c r="AH204" i="2" s="1"/>
  <c r="BF204" i="2" s="1"/>
  <c r="DM141" i="2"/>
  <c r="DG135" i="2"/>
  <c r="DE135" i="2" s="1"/>
  <c r="CB141" i="2"/>
  <c r="DV141" i="2"/>
  <c r="DF141" i="2"/>
  <c r="DE134" i="2"/>
  <c r="BW141" i="2"/>
  <c r="BO141" i="2"/>
  <c r="CA136" i="2"/>
  <c r="BG136" i="2" s="1"/>
  <c r="CA98" i="2"/>
  <c r="CA132" i="2" s="1"/>
  <c r="BQ141" i="2"/>
  <c r="BI141" i="2"/>
  <c r="AH140" i="2"/>
  <c r="BX132" i="2"/>
  <c r="CC132" i="2"/>
  <c r="BU132" i="2"/>
  <c r="BM132" i="2"/>
  <c r="BE132" i="2"/>
  <c r="DN132" i="2"/>
  <c r="DF132" i="2"/>
  <c r="I134" i="2"/>
  <c r="H135" i="2"/>
  <c r="H140" i="2"/>
  <c r="H137" i="2"/>
  <c r="I140" i="2"/>
  <c r="CF51" i="2"/>
  <c r="AH202" i="2" s="1"/>
  <c r="BF202" i="2" s="1"/>
  <c r="DT132" i="2"/>
  <c r="AH137" i="2"/>
  <c r="DM132" i="2"/>
  <c r="DS132" i="2"/>
  <c r="BZ132" i="2"/>
  <c r="BR132" i="2"/>
  <c r="BJ132" i="2"/>
  <c r="AH139" i="2"/>
  <c r="BG7" i="2"/>
  <c r="BG25" i="2" s="1"/>
  <c r="DV97" i="1"/>
  <c r="BI135" i="1"/>
  <c r="AR141" i="1"/>
  <c r="BC141" i="1"/>
  <c r="AH136" i="1"/>
  <c r="BA141" i="1"/>
  <c r="BG27" i="1"/>
  <c r="CU141" i="1"/>
  <c r="AW141" i="1"/>
  <c r="CH137" i="1"/>
  <c r="CH140" i="1" s="1"/>
  <c r="CF129" i="1"/>
  <c r="CF97" i="1"/>
  <c r="BB141" i="1"/>
  <c r="BI139" i="1"/>
  <c r="BG139" i="1" s="1"/>
  <c r="CY141" i="1"/>
  <c r="CD50" i="1"/>
  <c r="DM50" i="1"/>
  <c r="CB137" i="1"/>
  <c r="CB140" i="1" s="1"/>
  <c r="CQ141" i="1"/>
  <c r="AS141" i="1"/>
  <c r="AI141" i="1"/>
  <c r="BI129" i="1"/>
  <c r="CZ141" i="1"/>
  <c r="BG95" i="1"/>
  <c r="AN141" i="1"/>
  <c r="AH137" i="1"/>
  <c r="AO141" i="1"/>
  <c r="CE46" i="1"/>
  <c r="DD46" i="1" s="1"/>
  <c r="CE97" i="1"/>
  <c r="DD97" i="1" s="1"/>
  <c r="CE129" i="1"/>
  <c r="DD129" i="1" s="1"/>
  <c r="BZ140" i="1"/>
  <c r="BM140" i="1"/>
  <c r="AG96" i="1"/>
  <c r="BF96" i="1" s="1"/>
  <c r="AG93" i="1"/>
  <c r="BF93" i="1" s="1"/>
  <c r="BH140" i="1"/>
  <c r="BG133" i="1"/>
  <c r="I129" i="1"/>
  <c r="AH97" i="1"/>
  <c r="DG135" i="1"/>
  <c r="CE66" i="1"/>
  <c r="DD66" i="1" s="1"/>
  <c r="BG52" i="1"/>
  <c r="DC77" i="1"/>
  <c r="DC131" i="1" s="1"/>
  <c r="DK77" i="1"/>
  <c r="CD77" i="1"/>
  <c r="AG46" i="1"/>
  <c r="BF46" i="1" s="1"/>
  <c r="AG38" i="1"/>
  <c r="BF38" i="1" s="1"/>
  <c r="BG62" i="1"/>
  <c r="AG53" i="1"/>
  <c r="BF53" i="1" s="1"/>
  <c r="BM77" i="1"/>
  <c r="DE91" i="1"/>
  <c r="CE43" i="1"/>
  <c r="DD43" i="1" s="1"/>
  <c r="CE41" i="1"/>
  <c r="DD41" i="1" s="1"/>
  <c r="CE37" i="1"/>
  <c r="DD37" i="1" s="1"/>
  <c r="AX141" i="1"/>
  <c r="DX50" i="1"/>
  <c r="DY131" i="1"/>
  <c r="DO131" i="1"/>
  <c r="AG19" i="1"/>
  <c r="BF19" i="1" s="1"/>
  <c r="DX131" i="1"/>
  <c r="DP131" i="1"/>
  <c r="DP141" i="1" s="1"/>
  <c r="DH131" i="1"/>
  <c r="DH141" i="1" s="1"/>
  <c r="CH131" i="1"/>
  <c r="BU131" i="1"/>
  <c r="BU141" i="1" s="1"/>
  <c r="BG15" i="1"/>
  <c r="DE27" i="1"/>
  <c r="EA131" i="1"/>
  <c r="CE15" i="1"/>
  <c r="DD15" i="1" s="1"/>
  <c r="DG136" i="1"/>
  <c r="DE136" i="1" s="1"/>
  <c r="BO140" i="1"/>
  <c r="DG134" i="1"/>
  <c r="DE134" i="1" s="1"/>
  <c r="DF140" i="1"/>
  <c r="DE133" i="1"/>
  <c r="AG129" i="1"/>
  <c r="BF129" i="1" s="1"/>
  <c r="CE96" i="1"/>
  <c r="DD96" i="1" s="1"/>
  <c r="CE93" i="1"/>
  <c r="DD93" i="1" s="1"/>
  <c r="DV135" i="1"/>
  <c r="DV140" i="1" s="1"/>
  <c r="AH135" i="1"/>
  <c r="EA140" i="1"/>
  <c r="DS140" i="1"/>
  <c r="DG129" i="1"/>
  <c r="BG129" i="1"/>
  <c r="DE95" i="1"/>
  <c r="EB77" i="1"/>
  <c r="CE67" i="1"/>
  <c r="DD67" i="1" s="1"/>
  <c r="DC139" i="1"/>
  <c r="DK139" i="1"/>
  <c r="DK140" i="1" s="1"/>
  <c r="CD139" i="1"/>
  <c r="AH77" i="1"/>
  <c r="CE44" i="1"/>
  <c r="DD44" i="1" s="1"/>
  <c r="DG50" i="1"/>
  <c r="I77" i="1"/>
  <c r="AG41" i="1"/>
  <c r="BF41" i="1" s="1"/>
  <c r="AG37" i="1"/>
  <c r="BF37" i="1" s="1"/>
  <c r="AP141" i="1"/>
  <c r="BG34" i="1"/>
  <c r="DQ131" i="1"/>
  <c r="DQ141" i="1" s="1"/>
  <c r="BV131" i="1"/>
  <c r="BV141" i="1" s="1"/>
  <c r="BN131" i="1"/>
  <c r="BN141" i="1" s="1"/>
  <c r="BI136" i="1"/>
  <c r="BG46" i="1"/>
  <c r="DZ50" i="1"/>
  <c r="DZ131" i="1" s="1"/>
  <c r="BM131" i="1"/>
  <c r="BM141" i="1" s="1"/>
  <c r="BQ50" i="1"/>
  <c r="BQ131" i="1" s="1"/>
  <c r="DS131" i="1"/>
  <c r="DS141" i="1" s="1"/>
  <c r="CA131" i="1"/>
  <c r="CA141" i="1" s="1"/>
  <c r="DV131" i="1"/>
  <c r="DN131" i="1"/>
  <c r="DN141" i="1" s="1"/>
  <c r="DF131" i="1"/>
  <c r="BX24" i="1"/>
  <c r="BP131" i="1"/>
  <c r="BP141" i="1" s="1"/>
  <c r="BH131" i="1"/>
  <c r="BH141" i="1" s="1"/>
  <c r="BG28" i="1"/>
  <c r="BG50" i="1" s="1"/>
  <c r="CE116" i="1"/>
  <c r="DD116" i="1" s="1"/>
  <c r="DM140" i="1"/>
  <c r="CE124" i="1"/>
  <c r="DD124" i="1" s="1"/>
  <c r="CE118" i="1"/>
  <c r="DD118" i="1" s="1"/>
  <c r="BG97" i="1"/>
  <c r="AG95" i="1"/>
  <c r="BF95" i="1" s="1"/>
  <c r="AG91" i="1"/>
  <c r="BF91" i="1" s="1"/>
  <c r="CE68" i="1"/>
  <c r="DD68" i="1" s="1"/>
  <c r="BX97" i="1"/>
  <c r="AG34" i="1"/>
  <c r="BF34" i="1" s="1"/>
  <c r="DG77" i="1"/>
  <c r="DE77" i="1" s="1"/>
  <c r="CV137" i="1"/>
  <c r="DU46" i="1"/>
  <c r="CV50" i="1"/>
  <c r="CV131" i="1" s="1"/>
  <c r="AG44" i="1"/>
  <c r="BF44" i="1" s="1"/>
  <c r="CE39" i="1"/>
  <c r="DD39" i="1" s="1"/>
  <c r="CN141" i="1"/>
  <c r="BI77" i="1"/>
  <c r="BI131" i="1" s="1"/>
  <c r="AG66" i="1"/>
  <c r="BF66" i="1" s="1"/>
  <c r="BG77" i="1"/>
  <c r="CE49" i="1"/>
  <c r="DD49" i="1" s="1"/>
  <c r="AG35" i="1"/>
  <c r="BF35" i="1" s="1"/>
  <c r="CF50" i="1"/>
  <c r="DI131" i="1"/>
  <c r="BG24" i="1"/>
  <c r="BO50" i="1"/>
  <c r="BO131" i="1" s="1"/>
  <c r="BO141" i="1" s="1"/>
  <c r="CW131" i="1"/>
  <c r="CW141" i="1" s="1"/>
  <c r="CE22" i="1"/>
  <c r="DD22" i="1" s="1"/>
  <c r="AG14" i="1"/>
  <c r="BF14" i="1" s="1"/>
  <c r="EB131" i="1"/>
  <c r="DT131" i="1"/>
  <c r="DT141" i="1" s="1"/>
  <c r="DL131" i="1"/>
  <c r="DL141" i="1" s="1"/>
  <c r="CD138" i="1"/>
  <c r="CD140" i="1" s="1"/>
  <c r="CD24" i="1"/>
  <c r="AG27" i="1"/>
  <c r="BF27" i="1" s="1"/>
  <c r="DZ137" i="1"/>
  <c r="DZ140" i="1" s="1"/>
  <c r="DM131" i="1"/>
  <c r="BE131" i="1"/>
  <c r="BE141" i="1" s="1"/>
  <c r="BI138" i="1"/>
  <c r="DK131" i="1"/>
  <c r="BS131" i="1"/>
  <c r="BS141" i="1" s="1"/>
  <c r="AG13" i="1"/>
  <c r="BF13" i="1" s="1"/>
  <c r="BG136" i="1"/>
  <c r="BX138" i="1"/>
  <c r="G137" i="1"/>
  <c r="CF24" i="1"/>
  <c r="DY140" i="1"/>
  <c r="DI140" i="1"/>
  <c r="DX140" i="1"/>
  <c r="CE128" i="1"/>
  <c r="DD128" i="1" s="1"/>
  <c r="AG118" i="1"/>
  <c r="BF118" i="1" s="1"/>
  <c r="BQ140" i="1"/>
  <c r="BX135" i="1"/>
  <c r="BG135" i="1" s="1"/>
  <c r="DW140" i="1"/>
  <c r="DO140" i="1"/>
  <c r="DE129" i="1"/>
  <c r="CE91" i="1"/>
  <c r="DD91" i="1" s="1"/>
  <c r="CF71" i="1"/>
  <c r="AG68" i="1"/>
  <c r="BF68" i="1" s="1"/>
  <c r="EB139" i="1"/>
  <c r="EB140" i="1" s="1"/>
  <c r="AG67" i="1"/>
  <c r="BF67" i="1" s="1"/>
  <c r="AG63" i="1"/>
  <c r="BF63" i="1" s="1"/>
  <c r="I43" i="1"/>
  <c r="I50" i="1" s="1"/>
  <c r="DG139" i="1"/>
  <c r="DA137" i="1"/>
  <c r="DA140" i="1" s="1"/>
  <c r="DA50" i="1"/>
  <c r="DA131" i="1" s="1"/>
  <c r="AG39" i="1"/>
  <c r="BF39" i="1" s="1"/>
  <c r="AG49" i="1"/>
  <c r="BF49" i="1" s="1"/>
  <c r="CE47" i="1"/>
  <c r="DD47" i="1" s="1"/>
  <c r="CE38" i="1"/>
  <c r="DD38" i="1" s="1"/>
  <c r="DG137" i="1"/>
  <c r="AG26" i="1"/>
  <c r="BF26" i="1" s="1"/>
  <c r="G50" i="1"/>
  <c r="BY131" i="1"/>
  <c r="BY141" i="1" s="1"/>
  <c r="AY131" i="1"/>
  <c r="AY141" i="1" s="1"/>
  <c r="AH138" i="1"/>
  <c r="AH24" i="1"/>
  <c r="AG6" i="1"/>
  <c r="BF6" i="1" s="1"/>
  <c r="DW131" i="1"/>
  <c r="DW141" i="1" s="1"/>
  <c r="BW131" i="1"/>
  <c r="BW141" i="1" s="1"/>
  <c r="CE19" i="1"/>
  <c r="DD19" i="1" s="1"/>
  <c r="BZ131" i="1"/>
  <c r="BZ141" i="1" s="1"/>
  <c r="BR131" i="1"/>
  <c r="BR141" i="1" s="1"/>
  <c r="BJ131" i="1"/>
  <c r="BJ141" i="1" s="1"/>
  <c r="DG138" i="1"/>
  <c r="DE138" i="1" s="1"/>
  <c r="DG24" i="1"/>
  <c r="DE6" i="1"/>
  <c r="AH50" i="1"/>
  <c r="CC131" i="1"/>
  <c r="BK131" i="1"/>
  <c r="BK141" i="1" s="1"/>
  <c r="AG17" i="1"/>
  <c r="BF17" i="1" s="1"/>
  <c r="DR131" i="1"/>
  <c r="DR141" i="1" s="1"/>
  <c r="DJ131" i="1"/>
  <c r="DJ141" i="1" s="1"/>
  <c r="CB131" i="1"/>
  <c r="BT131" i="1"/>
  <c r="BT141" i="1" s="1"/>
  <c r="BL131" i="1"/>
  <c r="BL141" i="1" s="1"/>
  <c r="AJ131" i="1"/>
  <c r="AJ141" i="1" s="1"/>
  <c r="H135" i="1"/>
  <c r="H136" i="1"/>
  <c r="G139" i="1"/>
  <c r="EF25" i="2" l="1"/>
  <c r="AH201" i="2"/>
  <c r="BF201" i="2" s="1"/>
  <c r="DD64" i="2"/>
  <c r="EG64" i="2"/>
  <c r="DD48" i="2"/>
  <c r="EG48" i="2"/>
  <c r="DD96" i="2"/>
  <c r="EG96" i="2"/>
  <c r="BI132" i="2"/>
  <c r="DD41" i="2"/>
  <c r="EG41" i="2"/>
  <c r="DD128" i="2"/>
  <c r="EG128" i="2"/>
  <c r="DD119" i="2"/>
  <c r="EG119" i="2"/>
  <c r="DD71" i="2"/>
  <c r="EG71" i="2"/>
  <c r="DE97" i="1"/>
  <c r="DD127" i="2"/>
  <c r="EG127" i="2"/>
  <c r="DD69" i="2"/>
  <c r="EG69" i="2"/>
  <c r="DD129" i="2"/>
  <c r="EG129" i="2"/>
  <c r="DD50" i="2"/>
  <c r="EG50" i="2"/>
  <c r="DD44" i="2"/>
  <c r="EG44" i="2"/>
  <c r="DD118" i="2"/>
  <c r="EG118" i="2"/>
  <c r="DD56" i="2"/>
  <c r="EG56" i="2"/>
  <c r="DD124" i="2"/>
  <c r="EG124" i="2"/>
  <c r="DD76" i="2"/>
  <c r="EG76" i="2"/>
  <c r="DD121" i="2"/>
  <c r="EG121" i="2"/>
  <c r="AH140" i="1"/>
  <c r="CE98" i="2"/>
  <c r="BG204" i="2" s="1"/>
  <c r="EF98" i="2"/>
  <c r="CE78" i="2"/>
  <c r="BG203" i="2" s="1"/>
  <c r="EF78" i="2"/>
  <c r="DD45" i="2"/>
  <c r="EG45" i="2"/>
  <c r="DD68" i="2"/>
  <c r="EG68" i="2"/>
  <c r="BF203" i="2"/>
  <c r="BF206" i="2" s="1"/>
  <c r="AH206" i="2"/>
  <c r="DD79" i="2"/>
  <c r="EG79" i="2"/>
  <c r="DD60" i="2"/>
  <c r="EG60" i="2"/>
  <c r="DD72" i="2"/>
  <c r="EG72" i="2"/>
  <c r="DD126" i="2"/>
  <c r="EG126" i="2"/>
  <c r="CE51" i="2"/>
  <c r="BG202" i="2" s="1"/>
  <c r="EF51" i="2"/>
  <c r="CE47" i="2"/>
  <c r="EF47" i="2"/>
  <c r="DD58" i="2"/>
  <c r="EG58" i="2"/>
  <c r="DD39" i="2"/>
  <c r="EG39" i="2"/>
  <c r="CE130" i="2"/>
  <c r="BG205" i="2" s="1"/>
  <c r="EF130" i="2"/>
  <c r="DD55" i="2"/>
  <c r="EG55" i="2"/>
  <c r="DD62" i="2"/>
  <c r="EG62" i="2"/>
  <c r="DD49" i="2"/>
  <c r="EG49" i="2"/>
  <c r="DD97" i="2"/>
  <c r="EG97" i="2"/>
  <c r="DD54" i="2"/>
  <c r="EG54" i="2"/>
  <c r="DD125" i="2"/>
  <c r="EG125" i="2"/>
  <c r="CE136" i="2"/>
  <c r="EE137" i="2"/>
  <c r="CE140" i="2"/>
  <c r="EE141" i="2"/>
  <c r="AG135" i="2"/>
  <c r="BF135" i="2" s="1"/>
  <c r="EE136" i="2"/>
  <c r="CE137" i="2"/>
  <c r="EE138" i="2"/>
  <c r="AG137" i="2"/>
  <c r="BF137" i="2" s="1"/>
  <c r="BG139" i="2"/>
  <c r="BG141" i="2" s="1"/>
  <c r="AG139" i="2"/>
  <c r="BF139" i="2" s="1"/>
  <c r="DG131" i="1"/>
  <c r="CE50" i="1"/>
  <c r="DE139" i="1"/>
  <c r="CD131" i="1"/>
  <c r="AG140" i="2"/>
  <c r="BF140" i="2" s="1"/>
  <c r="AG136" i="2"/>
  <c r="BF136" i="2" s="1"/>
  <c r="AG138" i="2"/>
  <c r="BF138" i="2" s="1"/>
  <c r="H141" i="2"/>
  <c r="DG141" i="2"/>
  <c r="G141" i="2"/>
  <c r="CE134" i="2"/>
  <c r="CV141" i="2"/>
  <c r="CF138" i="2"/>
  <c r="EF139" i="2" s="1"/>
  <c r="EF142" i="2" s="1"/>
  <c r="I137" i="2"/>
  <c r="I141" i="2" s="1"/>
  <c r="CE139" i="2"/>
  <c r="CA141" i="2"/>
  <c r="BX141" i="2"/>
  <c r="DE47" i="2"/>
  <c r="DE51" i="2" s="1"/>
  <c r="DU138" i="2"/>
  <c r="DU141" i="2" s="1"/>
  <c r="DU51" i="2"/>
  <c r="DU132" i="2" s="1"/>
  <c r="DE136" i="2"/>
  <c r="DF141" i="1"/>
  <c r="BG132" i="2"/>
  <c r="DE25" i="2"/>
  <c r="CF132" i="2"/>
  <c r="CE25" i="2"/>
  <c r="BG201" i="2" s="1"/>
  <c r="AG134" i="2"/>
  <c r="BF134" i="2" s="1"/>
  <c r="AH132" i="2"/>
  <c r="AG25" i="2"/>
  <c r="BF25" i="2" s="1"/>
  <c r="CE135" i="2"/>
  <c r="AH141" i="2"/>
  <c r="CB141" i="1"/>
  <c r="BG138" i="1"/>
  <c r="BG137" i="1"/>
  <c r="BG140" i="1" s="1"/>
  <c r="BG143" i="1" s="1"/>
  <c r="BQ141" i="1"/>
  <c r="BI140" i="1"/>
  <c r="BI141" i="1" s="1"/>
  <c r="DD50" i="1"/>
  <c r="I134" i="1"/>
  <c r="I131" i="1"/>
  <c r="I138" i="1"/>
  <c r="AH131" i="1"/>
  <c r="AG24" i="1"/>
  <c r="BF24" i="1" s="1"/>
  <c r="I139" i="1"/>
  <c r="G133" i="1"/>
  <c r="DK141" i="1"/>
  <c r="DI141" i="1"/>
  <c r="DU137" i="1"/>
  <c r="DU140" i="1" s="1"/>
  <c r="DU50" i="1"/>
  <c r="DU131" i="1" s="1"/>
  <c r="DU141" i="1" s="1"/>
  <c r="DE46" i="1"/>
  <c r="G136" i="1"/>
  <c r="DV141" i="1"/>
  <c r="DC140" i="1"/>
  <c r="CF139" i="1"/>
  <c r="G135" i="1"/>
  <c r="AG135" i="1" s="1"/>
  <c r="BF135" i="1" s="1"/>
  <c r="I136" i="1"/>
  <c r="AG137" i="1"/>
  <c r="BF137" i="1" s="1"/>
  <c r="DA141" i="1"/>
  <c r="CE71" i="1"/>
  <c r="DD71" i="1" s="1"/>
  <c r="I135" i="1"/>
  <c r="CF137" i="1"/>
  <c r="CV140" i="1"/>
  <c r="I133" i="1"/>
  <c r="BX131" i="1"/>
  <c r="AG77" i="1"/>
  <c r="BF77" i="1" s="1"/>
  <c r="H139" i="1"/>
  <c r="G134" i="1"/>
  <c r="EA141" i="1"/>
  <c r="G131" i="1"/>
  <c r="H138" i="1"/>
  <c r="H133" i="1"/>
  <c r="I137" i="1"/>
  <c r="DY141" i="1"/>
  <c r="DE135" i="1"/>
  <c r="DG140" i="1"/>
  <c r="DG141" i="1" s="1"/>
  <c r="AG50" i="1"/>
  <c r="BF50" i="1" s="1"/>
  <c r="DZ141" i="1"/>
  <c r="DC141" i="1"/>
  <c r="DE24" i="1"/>
  <c r="CE24" i="1"/>
  <c r="DD24" i="1" s="1"/>
  <c r="H134" i="1"/>
  <c r="DM141" i="1"/>
  <c r="CD141" i="1"/>
  <c r="EB141" i="1"/>
  <c r="BG131" i="1"/>
  <c r="CV141" i="1"/>
  <c r="AG139" i="1"/>
  <c r="BF139" i="1" s="1"/>
  <c r="G138" i="1"/>
  <c r="AG138" i="1" s="1"/>
  <c r="BF138" i="1" s="1"/>
  <c r="CF77" i="1"/>
  <c r="H137" i="1"/>
  <c r="DE50" i="1"/>
  <c r="DX141" i="1"/>
  <c r="DO141" i="1"/>
  <c r="AG97" i="1"/>
  <c r="BF97" i="1" s="1"/>
  <c r="BX140" i="1"/>
  <c r="EF132" i="2" l="1"/>
  <c r="DD25" i="2"/>
  <c r="EG25" i="2"/>
  <c r="DD47" i="2"/>
  <c r="EG47" i="2"/>
  <c r="DD78" i="2"/>
  <c r="EG78" i="2"/>
  <c r="BG141" i="1"/>
  <c r="DD130" i="2"/>
  <c r="EG130" i="2"/>
  <c r="DD51" i="2"/>
  <c r="EG51" i="2"/>
  <c r="DD98" i="2"/>
  <c r="EG98" i="2"/>
  <c r="DD137" i="2"/>
  <c r="EG138" i="2"/>
  <c r="DD140" i="2"/>
  <c r="EG141" i="2"/>
  <c r="DD139" i="2"/>
  <c r="EG140" i="2"/>
  <c r="DD135" i="2"/>
  <c r="EG136" i="2"/>
  <c r="DD136" i="2"/>
  <c r="EG137" i="2"/>
  <c r="DD134" i="2"/>
  <c r="EG135" i="2"/>
  <c r="EE142" i="2"/>
  <c r="DE132" i="2"/>
  <c r="I140" i="1"/>
  <c r="AG141" i="2"/>
  <c r="BF141" i="2" s="1"/>
  <c r="CE132" i="2"/>
  <c r="DE138" i="2"/>
  <c r="DE141" i="2" s="1"/>
  <c r="AG132" i="2"/>
  <c r="BF132" i="2" s="1"/>
  <c r="CE138" i="2"/>
  <c r="CF141" i="2"/>
  <c r="CE141" i="2" s="1"/>
  <c r="CE135" i="1"/>
  <c r="DD135" i="1" s="1"/>
  <c r="G140" i="1"/>
  <c r="CE133" i="1"/>
  <c r="DD133" i="1" s="1"/>
  <c r="AG133" i="1"/>
  <c r="BF133" i="1" s="1"/>
  <c r="CE138" i="1"/>
  <c r="DD138" i="1" s="1"/>
  <c r="DE131" i="1"/>
  <c r="CE77" i="1"/>
  <c r="DD77" i="1" s="1"/>
  <c r="H140" i="1"/>
  <c r="CE137" i="1"/>
  <c r="DD137" i="1" s="1"/>
  <c r="CF140" i="1"/>
  <c r="CE136" i="1"/>
  <c r="DD136" i="1" s="1"/>
  <c r="AG136" i="1"/>
  <c r="BF136" i="1" s="1"/>
  <c r="AH141" i="1"/>
  <c r="AG131" i="1"/>
  <c r="BF131" i="1" s="1"/>
  <c r="CF131" i="1"/>
  <c r="AG134" i="1"/>
  <c r="BF134" i="1" s="1"/>
  <c r="CE134" i="1"/>
  <c r="DD134" i="1" s="1"/>
  <c r="BX141" i="1"/>
  <c r="CE139" i="1"/>
  <c r="DD139" i="1" s="1"/>
  <c r="DE137" i="1"/>
  <c r="DE140" i="1" s="1"/>
  <c r="EG132" i="2" l="1"/>
  <c r="BG206" i="2"/>
  <c r="DD141" i="2"/>
  <c r="EG142" i="2"/>
  <c r="DD138" i="2"/>
  <c r="EG139" i="2"/>
  <c r="DD132" i="2"/>
  <c r="CF141" i="1"/>
  <c r="CE131" i="1"/>
  <c r="CE140" i="1"/>
  <c r="DD140" i="1" s="1"/>
  <c r="AG140" i="1"/>
  <c r="BF140" i="1" s="1"/>
  <c r="DE141" i="1"/>
  <c r="CE141" i="1" l="1"/>
  <c r="DD131" i="1"/>
  <c r="DD141" i="1" s="1"/>
</calcChain>
</file>

<file path=xl/comments1.xml><?xml version="1.0" encoding="utf-8"?>
<comments xmlns="http://schemas.openxmlformats.org/spreadsheetml/2006/main">
  <authors>
    <author>Usuario de Windows</author>
  </authors>
  <commentList>
    <comment ref="Q37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170.000.000 centros y $90.000.000 Institutos</t>
        </r>
      </text>
    </comment>
    <comment ref="Q38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$200.000.000 grupos y $100.000.000 docentes categorizados
</t>
        </r>
      </text>
    </comment>
    <comment ref="AD4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D. Ciencias de la Sallud  $23.477.088.
Doc.Educac, y Cultura Ambiental $125.613.658
           </t>
        </r>
      </text>
    </comment>
    <comment ref="K6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$45.000.000 macroproyectos y $50.000.000 proyectos de responsabilidad social
</t>
        </r>
      </text>
    </comment>
    <comment ref="O6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$80.000.000 macroproyectos y $67.645.552 proyectos de responsabilidad social
</t>
        </r>
      </text>
    </comment>
  </commentList>
</comments>
</file>

<file path=xl/comments2.xml><?xml version="1.0" encoding="utf-8"?>
<comments xmlns="http://schemas.openxmlformats.org/spreadsheetml/2006/main">
  <authors>
    <author>Usuario de Windows</author>
  </authors>
  <commentList>
    <comment ref="Q38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170.000.000 centros y $90.000.000 Institutos</t>
        </r>
      </text>
    </comment>
    <comment ref="Q39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$200.000.000 grupos y $100.000.000 docentes categorizados
</t>
        </r>
      </text>
    </comment>
    <comment ref="AD44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D. Ciencias de la Sallud  $23.477.088.
Doc.Educac, y Cultura Ambiental $125.613.658
           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$45.000.000 macroproyectos y $50.000.000 proyectos de responsabilidad social
</t>
        </r>
      </text>
    </comment>
    <comment ref="O64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$80.000.000 macroproyectos y $67.645.552 proyectos de responsabilidad social
</t>
        </r>
      </text>
    </comment>
  </commentList>
</comments>
</file>

<file path=xl/sharedStrings.xml><?xml version="1.0" encoding="utf-8"?>
<sst xmlns="http://schemas.openxmlformats.org/spreadsheetml/2006/main" count="1131" uniqueCount="410">
  <si>
    <t>UNIVERSIDAD SURCOLOMBIANA</t>
  </si>
  <si>
    <t>OFICINA ASESORA DE PLANECIÓN</t>
  </si>
  <si>
    <t>PLAN DE ACCIÓN VIGENCIA 2020</t>
  </si>
  <si>
    <t>CDP</t>
  </si>
  <si>
    <t>SALDOS POR FUENTES DE FINANCIACIÓN</t>
  </si>
  <si>
    <t>SUBSISTEMA</t>
  </si>
  <si>
    <t>PROYECTO</t>
  </si>
  <si>
    <t>SIGLA</t>
  </si>
  <si>
    <t>ACTIVIDADES</t>
  </si>
  <si>
    <t>RUBRO</t>
  </si>
  <si>
    <t>RESPONSABLE</t>
  </si>
  <si>
    <t xml:space="preserve">RECURSOS EJECUTADOS </t>
  </si>
  <si>
    <t>RECURSOS POR EJECUTAR</t>
  </si>
  <si>
    <t>RECURSOS EJECUTADOS</t>
  </si>
  <si>
    <t>TOTAL ASIGNADO</t>
  </si>
  <si>
    <t>PDI</t>
  </si>
  <si>
    <t>POR ASIGNAR</t>
  </si>
  <si>
    <t>ESTAMPILLA UNIVERSIDAD LEY 1697/13</t>
  </si>
  <si>
    <t>R. NACIÓN</t>
  </si>
  <si>
    <t>RECURSOS CREE 2017</t>
  </si>
  <si>
    <t>R. NACIÓN PLAN DE FOMENTO</t>
  </si>
  <si>
    <t>RECURSOS CRÉDITO</t>
  </si>
  <si>
    <t>RENDIMIENTOS FINANCIEROS</t>
  </si>
  <si>
    <t>D. COMPLEMENTARIOS</t>
  </si>
  <si>
    <t>EST.DPTO. NEIVA</t>
  </si>
  <si>
    <t>EST.DPTO. GARZÓN</t>
  </si>
  <si>
    <t>EST.DPTO. PITALITO</t>
  </si>
  <si>
    <t>EST.DPTO. LA PLATA</t>
  </si>
  <si>
    <t>EST. NEIVA</t>
  </si>
  <si>
    <t>EST. GARZÓN</t>
  </si>
  <si>
    <t>EST. PITALITO</t>
  </si>
  <si>
    <t>EST. LA PLATA</t>
  </si>
  <si>
    <t>CONVENIOS</t>
  </si>
  <si>
    <t>IVA</t>
  </si>
  <si>
    <t>RECURSOS PROPIOS</t>
  </si>
  <si>
    <t xml:space="preserve">EXCEDENTES  USCO </t>
  </si>
  <si>
    <t>FTO. BTAR.</t>
  </si>
  <si>
    <t>RECURSOS DOCTORADOS</t>
  </si>
  <si>
    <t>CONV. ASOCOOPH</t>
  </si>
  <si>
    <t>EXCED. FAC.</t>
  </si>
  <si>
    <t>%</t>
  </si>
  <si>
    <t>TOTAL</t>
  </si>
  <si>
    <t>R. CREE 2017</t>
  </si>
  <si>
    <t>FORMACION</t>
  </si>
  <si>
    <t>SF-PY1. Identidad con la Teolología y gobierno Institucional</t>
  </si>
  <si>
    <t>SF-PY1.1</t>
  </si>
  <si>
    <t>Inducción y Reinducción con docentes, estudiantes, Administrativos y Directivos de la Universidad, dobre misión, visión, principios y valores.</t>
  </si>
  <si>
    <t>V. ACADÉMICA
FACECO
EDUCACIÓN</t>
  </si>
  <si>
    <t>SF-PY1.2</t>
  </si>
  <si>
    <t>Promocion de la cultura  participativa y la democracia deliberativa en la comunidad  universitaria</t>
  </si>
  <si>
    <t>V. ACADÉMICA FACECO
EDUCACIÓN
FACIEN</t>
  </si>
  <si>
    <t xml:space="preserve">SF-PY2. Oferta Académica </t>
  </si>
  <si>
    <t>SF-PY2.1</t>
  </si>
  <si>
    <t>Nuevos programas académicos de pregrado presenciales y virtuales.</t>
  </si>
  <si>
    <t>V. ACADÉMICA
SALUD
FACECO
EDUCACIÓN
FACIEN</t>
  </si>
  <si>
    <t>SF-PY2.2</t>
  </si>
  <si>
    <t>Nuevos programas académicos de postgrado presenciales y virtuales.</t>
  </si>
  <si>
    <t>V. ACADÉMICA
SALUD
FACIEN</t>
  </si>
  <si>
    <t>SF-PY2.3</t>
  </si>
  <si>
    <t>Nuevos programas académicos articulados en distintos niveles , ciclos propedéuticos, metodologias y modalidades. PAEME.</t>
  </si>
  <si>
    <t>V. ACADÉMICA</t>
  </si>
  <si>
    <t>SF-PY2.4</t>
  </si>
  <si>
    <t>Programas académicos articulados en distintos niveles con la educación media.</t>
  </si>
  <si>
    <t>SF-PY3. Desarrollo Profesoral.</t>
  </si>
  <si>
    <t>SF-PY3.1</t>
  </si>
  <si>
    <t xml:space="preserve"> Formación de alto nivel en Maestrías</t>
  </si>
  <si>
    <t>SF-PY3.2</t>
  </si>
  <si>
    <t>Formación de alto nivel Doctorados</t>
  </si>
  <si>
    <t>SF-PY3.3</t>
  </si>
  <si>
    <t xml:space="preserve">Estudios de Nivel Pos doctoral </t>
  </si>
  <si>
    <t>V. ACADÉMICA
FACECO</t>
  </si>
  <si>
    <t>SF-PY3.4</t>
  </si>
  <si>
    <t>Capacitación y actualización individual y colectiva en pedagogías, didácticas, estudios sociales, culturales y estéticos</t>
  </si>
  <si>
    <t>V. ACADÉMICA
FACECO
EDUCACIÓN
FACIEN</t>
  </si>
  <si>
    <t>SF-PY3.5</t>
  </si>
  <si>
    <t>Capacitación en lenguas extranjeras</t>
  </si>
  <si>
    <t>SF-PY4.   Autoevaluación y Acreditación Académico e Institucional.</t>
  </si>
  <si>
    <t>SF-PY4.1</t>
  </si>
  <si>
    <t>Procesos de autoevaluación de programas de pregrado y postgrado.</t>
  </si>
  <si>
    <t>V. ACADÉMICA
INGENIERÍA FACECO
EDUCACIÓN  
FACIEN</t>
  </si>
  <si>
    <t>SF-PY4.2</t>
  </si>
  <si>
    <t>Actualización curricular pertinente y coherente con el PEU, PEF, PEP.</t>
  </si>
  <si>
    <t>SF-PY4.3</t>
  </si>
  <si>
    <t>Procesos de autoevaluación y mejoramiento de la calidad para la renovación de  acreditación de alta calidad institucional.</t>
  </si>
  <si>
    <t>SF-PY5.  Relevo Generacional con Excelencia Académica.</t>
  </si>
  <si>
    <t>SF-PY5.1</t>
  </si>
  <si>
    <t>Diseño y puesta en marcha politica de relevo generacional.</t>
  </si>
  <si>
    <t xml:space="preserve">V. ACADÉMICA
</t>
  </si>
  <si>
    <t>SF-PY6.Fortalecimiento de los Vínculos Universidad - Graduados.</t>
  </si>
  <si>
    <t>SF-PY6.1</t>
  </si>
  <si>
    <t xml:space="preserve">Portal y Observatorio Laboral, para enlace laboral y orientar proyectos de emprendimiento. </t>
  </si>
  <si>
    <t>V.ACADEMICA</t>
  </si>
  <si>
    <t>SF-PY6.2</t>
  </si>
  <si>
    <t>Programa de Seguimiento, evaluación y encuentros de graduados</t>
  </si>
  <si>
    <t>VIC. ACADÉMICA
FACECO
EDUCACIÓN</t>
  </si>
  <si>
    <t>SF-PY6.3</t>
  </si>
  <si>
    <t>Fomento de proyectos para  asociaciones, convenios, movilidad  y vinculación a proyección social e investigación para graduados.</t>
  </si>
  <si>
    <t>TOTAL SUBSISTEMA DE FORMACION</t>
  </si>
  <si>
    <t>INVESTIGACION</t>
  </si>
  <si>
    <t>SI-PY1. Formación en Investigación.</t>
  </si>
  <si>
    <t>SI-PY1.1</t>
  </si>
  <si>
    <t>Talleres de formación</t>
  </si>
  <si>
    <t>VIPS</t>
  </si>
  <si>
    <t>SI-PY1.2</t>
  </si>
  <si>
    <t>Grupos escolares</t>
  </si>
  <si>
    <t>SI-PY2.  Desarrollo proyectos Internos de investigación.</t>
  </si>
  <si>
    <t>SI-PY2.1</t>
  </si>
  <si>
    <t>Semilleros</t>
  </si>
  <si>
    <t>VIPS INGENIERÍA
EDUCACIÓN FACIEN</t>
  </si>
  <si>
    <t>SI-PY2.2</t>
  </si>
  <si>
    <t>Trabajos de grado</t>
  </si>
  <si>
    <t xml:space="preserve">VIPS </t>
  </si>
  <si>
    <t>SI-PY2.3</t>
  </si>
  <si>
    <t xml:space="preserve"> Menor cuantía</t>
  </si>
  <si>
    <t>SI-PY2.4</t>
  </si>
  <si>
    <t>Mediana cuantía</t>
  </si>
  <si>
    <t>SI-PY2.5</t>
  </si>
  <si>
    <t>Mayor cuantía</t>
  </si>
  <si>
    <t>SI-PY2.6</t>
  </si>
  <si>
    <t>Doctorados</t>
  </si>
  <si>
    <t>SI-PY2.7</t>
  </si>
  <si>
    <t>Jóvenes Investigadores</t>
  </si>
  <si>
    <t>VIPS   INGENIERÍA</t>
  </si>
  <si>
    <t>SI-PY3.  Fortalecimiento de  las capacidades investigativas.</t>
  </si>
  <si>
    <t>SI-PY3.1</t>
  </si>
  <si>
    <t xml:space="preserve"> Eventos académico- científicos</t>
  </si>
  <si>
    <t xml:space="preserve">
VIPS INGENIERÍA EDUCACIÓN
</t>
  </si>
  <si>
    <t>SI-PY3.2</t>
  </si>
  <si>
    <t>Ponencias</t>
  </si>
  <si>
    <t xml:space="preserve">
VIPS
  FACECO 
EDUCACIÓN  FACIEN 
</t>
  </si>
  <si>
    <t>SI-PY3.3</t>
  </si>
  <si>
    <t>Vinculación y Desarrollo en redes académicas, científicas e investigativas</t>
  </si>
  <si>
    <t xml:space="preserve">
VIPS 
FACECO 
</t>
  </si>
  <si>
    <t>SI-PY3.4</t>
  </si>
  <si>
    <t xml:space="preserve"> Fortalecimiento de los Centros  e Institutos de Investigación</t>
  </si>
  <si>
    <t xml:space="preserve">VIPS  FACECO 
  FACIEN 
</t>
  </si>
  <si>
    <t>SI-PY3.5</t>
  </si>
  <si>
    <t>Fortalecimiento de los Grupos e Investigadores</t>
  </si>
  <si>
    <t xml:space="preserve">VIPS  FACECO 
EDUCACIÓN  FACIEN 
</t>
  </si>
  <si>
    <t>SI-PY3.6</t>
  </si>
  <si>
    <t xml:space="preserve"> Vigilancia Tecnológica</t>
  </si>
  <si>
    <t>SI-PY3.7</t>
  </si>
  <si>
    <t>Artículos en Revistas Indexadas</t>
  </si>
  <si>
    <t>VIPS
FACECO</t>
  </si>
  <si>
    <t>SI-PY3.8</t>
  </si>
  <si>
    <t>Consolidación e Implementación del Plan Estratégico de Ciencia, Tecnología e Innovación -PECTI</t>
  </si>
  <si>
    <t>SI-PY3.9</t>
  </si>
  <si>
    <t>Apoyo laboratorios de investigación</t>
  </si>
  <si>
    <t>SI-PY3.10</t>
  </si>
  <si>
    <t>Apoyo al desarrollo de doctorados.</t>
  </si>
  <si>
    <t>SI-PY4.   Propiedad Intelectual.</t>
  </si>
  <si>
    <t>SI-PY4.1</t>
  </si>
  <si>
    <t>Registro</t>
  </si>
  <si>
    <t>SI-PY4.2</t>
  </si>
  <si>
    <t>Validación</t>
  </si>
  <si>
    <t>SI-PY5. Proyectos de investigación a través de Convenios</t>
  </si>
  <si>
    <t>SI-PY5.1</t>
  </si>
  <si>
    <t>Desarrollo de proyectos</t>
  </si>
  <si>
    <t>SI-PY6.  Fortalecimiento de procesos Editoriales Institucionales</t>
  </si>
  <si>
    <t>SI-PY6.1</t>
  </si>
  <si>
    <t>Procesos editoriales</t>
  </si>
  <si>
    <t>VIPS
INGENIERÍA</t>
  </si>
  <si>
    <t>SI-PY6.2</t>
  </si>
  <si>
    <t>Revistas Científicas</t>
  </si>
  <si>
    <t>VIPS, 
FACECO</t>
  </si>
  <si>
    <t>SI-PY6.3</t>
  </si>
  <si>
    <t>Publicación de libros desde la Editorial de la Universidad</t>
  </si>
  <si>
    <t>TOTAL SUBSISTEMA: DE INVESTIGACIÓN</t>
  </si>
  <si>
    <t>PROYECCION SOCIAL</t>
  </si>
  <si>
    <t>SP-PY1.  Internacionalización académico-investigativa y de la extensión.</t>
  </si>
  <si>
    <t>SP-PY1.1</t>
  </si>
  <si>
    <t>Fortalecimiento de la gestión de la Internacionalización</t>
  </si>
  <si>
    <t>VIPS
FACIEN</t>
  </si>
  <si>
    <t>SP-PY1.2</t>
  </si>
  <si>
    <t xml:space="preserve"> Fomento a la internacionalización en casa</t>
  </si>
  <si>
    <t>VIPS  EDUCACIÓN</t>
  </si>
  <si>
    <t>SP-PY1.3</t>
  </si>
  <si>
    <t xml:space="preserve"> Fortalecimiento de la articulación interinstitucional</t>
  </si>
  <si>
    <t>SP-PY1.4</t>
  </si>
  <si>
    <t xml:space="preserve"> Fortalecimiento de la movilidad académica e investigativa</t>
  </si>
  <si>
    <t xml:space="preserve">VIPS  FACECO
EDUCACIÓN  FACIEN 
</t>
  </si>
  <si>
    <t>SP-PY2.   Estructuración y Desarrollo de las unidades de atención especializada de la Universidad Surcolombiana.</t>
  </si>
  <si>
    <t>SP-PY2.1</t>
  </si>
  <si>
    <t>Operación y desarrollo del Centro de Emprendimiento e Innovación.</t>
  </si>
  <si>
    <t>SP-PY2.2</t>
  </si>
  <si>
    <t xml:space="preserve">Operación y desarrollo del Consultorio Empresarial y Contable </t>
  </si>
  <si>
    <t>SP-PY2.3</t>
  </si>
  <si>
    <t xml:space="preserve"> Unidades de Servicios de Atención Psicológica (USAP): Consultorio clínico Neiva. </t>
  </si>
  <si>
    <t>SP-PY2.4</t>
  </si>
  <si>
    <t>Unidades de Servicios de Atención Psicológica (USAP): Orientación y acompañamiento psicosocial Neiva</t>
  </si>
  <si>
    <t>SP-PY2.5</t>
  </si>
  <si>
    <t xml:space="preserve"> Unidades de Servicios de Atención Psicológica (USAP): Orientación y acompañamiento psicosocial Sedes</t>
  </si>
  <si>
    <t>SP-PY2.6</t>
  </si>
  <si>
    <t xml:space="preserve"> Operación y desarrollo del Centro de Conciliación</t>
  </si>
  <si>
    <t>SP-PY2.7</t>
  </si>
  <si>
    <t xml:space="preserve">Operación y desarrollo  del Consultorio Jurídico. </t>
  </si>
  <si>
    <t>SP-PY2.8</t>
  </si>
  <si>
    <t>Unidad de desarrollo de software y contenidos digitales</t>
  </si>
  <si>
    <t xml:space="preserve">SP-PY3. Reformulación y fortalecimiento de las modalidades y formas de Proyección Social. </t>
  </si>
  <si>
    <t>SP-PY3.1</t>
  </si>
  <si>
    <t>Proyectos de Proyeccion Social</t>
  </si>
  <si>
    <t xml:space="preserve">VIPS  SALUD FACECO 
EDUCACIÓN
F.C.S. Y H.  FACIEN 
</t>
  </si>
  <si>
    <t>SP-PY3.2</t>
  </si>
  <si>
    <t xml:space="preserve"> Formación continuada</t>
  </si>
  <si>
    <t>SP-PY3.3</t>
  </si>
  <si>
    <t xml:space="preserve">Eventos de Proyección Social </t>
  </si>
  <si>
    <t xml:space="preserve">VIPS  FACECO 
EDUCACIÓN
</t>
  </si>
  <si>
    <t>SP-PY3.4</t>
  </si>
  <si>
    <t xml:space="preserve"> Convenio de Proyección social</t>
  </si>
  <si>
    <t>SP-PY3.5</t>
  </si>
  <si>
    <t xml:space="preserve"> Apoyo a estudiantes en prácticas, pasantías y judicaturas</t>
  </si>
  <si>
    <t xml:space="preserve">VIPS   
F. EDUCACIÓN     </t>
  </si>
  <si>
    <t>SP-PY4.  Comunicación estratégica e imagen institucional</t>
  </si>
  <si>
    <t>SP-PY4.1</t>
  </si>
  <si>
    <t>Prensa</t>
  </si>
  <si>
    <t>SP-PY4.2</t>
  </si>
  <si>
    <t>Radio</t>
  </si>
  <si>
    <t>SP-PY4.3</t>
  </si>
  <si>
    <t>Televisión</t>
  </si>
  <si>
    <t>SP-PY4.4</t>
  </si>
  <si>
    <t>Comunicación Organizacional</t>
  </si>
  <si>
    <t xml:space="preserve">VIPS  INGENIERÍA 
EDUCACIÓN
</t>
  </si>
  <si>
    <t>SP-PY5.  Estructuración y Desarrollo de la agenda Social Regional.</t>
  </si>
  <si>
    <t>SP-PY5.1</t>
  </si>
  <si>
    <t>Construcción de una  Agenda Prospectiva para el desarrollo Social y humano del Departamento del Huila</t>
  </si>
  <si>
    <t>SP-PY5.2</t>
  </si>
  <si>
    <t>Formación y capacitación  en formulación, seguimiento y evaluación de políticas públicas</t>
  </si>
  <si>
    <t>SP-PY5.3</t>
  </si>
  <si>
    <t>Investigación y generación de conocimiento sobre  politicas publicas regionales</t>
  </si>
  <si>
    <t>SP-PY5.4</t>
  </si>
  <si>
    <t xml:space="preserve"> Creación y puesta en funcionamiento del Observatorio Regional de Políticas Públicas</t>
  </si>
  <si>
    <t>SP-PY6.Regionalización.</t>
  </si>
  <si>
    <t>SP-PY6.1</t>
  </si>
  <si>
    <t>Fortalecimiento de las sedes regionales</t>
  </si>
  <si>
    <t>TOTAL SUBSISTEMA DE PROYECCION SOCIAL</t>
  </si>
  <si>
    <t>BIENESTAR UNIVERSITARIO</t>
  </si>
  <si>
    <t>SB-PY1.   Universidad Saludable.</t>
  </si>
  <si>
    <t>SB-PY1.1</t>
  </si>
  <si>
    <t>Atención Médica a Estudiantes</t>
  </si>
  <si>
    <t>VIC. ADTIVA.</t>
  </si>
  <si>
    <t>SB-PY1.2</t>
  </si>
  <si>
    <t xml:space="preserve"> Atención Odontológica a Estudiantes</t>
  </si>
  <si>
    <t>SB-PY1.3</t>
  </si>
  <si>
    <t>Atención Psicológico a Estudiantes</t>
  </si>
  <si>
    <t>SB-PY1.4</t>
  </si>
  <si>
    <t xml:space="preserve"> PyP - Promoción y prevención médica</t>
  </si>
  <si>
    <t>SB-PY1.5</t>
  </si>
  <si>
    <t xml:space="preserve"> PyP - Promoción y Prevención odontológica</t>
  </si>
  <si>
    <t>SB-PY1.6</t>
  </si>
  <si>
    <t xml:space="preserve"> PyP - Promoción y prevención sicológica en Población Vulnerable.</t>
  </si>
  <si>
    <t>SB-PY1.7</t>
  </si>
  <si>
    <t xml:space="preserve"> Formación sanología para la comunidad universitaria "USCO SALUDABLE".</t>
  </si>
  <si>
    <t>SB-PY2. Actividad física, deporte y recreación.</t>
  </si>
  <si>
    <t>SB-PY2.1</t>
  </si>
  <si>
    <t xml:space="preserve"> Formación Deportiva en las diferentes disciplinas.</t>
  </si>
  <si>
    <t xml:space="preserve">VIC. ADTIVA. EDUCACIÓN </t>
  </si>
  <si>
    <t>SB-PY2.2</t>
  </si>
  <si>
    <t>Representación - Competitiva</t>
  </si>
  <si>
    <t>SB-PY2.3</t>
  </si>
  <si>
    <t>Recreación y Aprovechamiento del Tiempo Libre</t>
  </si>
  <si>
    <t>VIC. ADTIVA.   FACIEN</t>
  </si>
  <si>
    <t>SB-PY3.  Cultura con responsabilidad y compromiso.</t>
  </si>
  <si>
    <t>SB-PY3.1</t>
  </si>
  <si>
    <t>Formación en modalidades artístiscas</t>
  </si>
  <si>
    <t>SB-PY3.2</t>
  </si>
  <si>
    <t>Puestas en escena de los grupos artísticos</t>
  </si>
  <si>
    <t>VIC. ADTIVA. 
EDUCACIÓN</t>
  </si>
  <si>
    <t>SB-PY4.Desarrollo humano.</t>
  </si>
  <si>
    <t>SB-PY4.1</t>
  </si>
  <si>
    <t>Interacción entre los integrantes de la comunidad universitaria.</t>
  </si>
  <si>
    <t>VIC. ADTIVA. 
INGENIERÍA FACECO EDUCACIÓN</t>
  </si>
  <si>
    <t>SB-PY4.2</t>
  </si>
  <si>
    <t xml:space="preserve"> Atención a la población con enfoque diferencial.</t>
  </si>
  <si>
    <t>SB-PY4.3</t>
  </si>
  <si>
    <t xml:space="preserve"> Inducción institucional a estudiantes nuevos.</t>
  </si>
  <si>
    <t>SB-PY5.  Fomento a la permanencia y graduación.</t>
  </si>
  <si>
    <t>SB-PY5.1</t>
  </si>
  <si>
    <t>Becas, descuentos y exenciones de matrículas</t>
  </si>
  <si>
    <t>SB-PY5.2</t>
  </si>
  <si>
    <t>Servicio de Restaurante</t>
  </si>
  <si>
    <t>SB-PY5.3</t>
  </si>
  <si>
    <t>Acompañamiento académico</t>
  </si>
  <si>
    <t>SB-PY5.4</t>
  </si>
  <si>
    <t>Acompañamiento sicosocial</t>
  </si>
  <si>
    <t>TOTAL SUBSISTEMA BIENESTAR UNIVERSITARIO</t>
  </si>
  <si>
    <t>SA.PY.1  Desarrollo Planta Fisica.</t>
  </si>
  <si>
    <t>SA-PY1.1</t>
  </si>
  <si>
    <t>Construcción  de edificios</t>
  </si>
  <si>
    <t>SA-PY1.2</t>
  </si>
  <si>
    <t>Construcción de  campos deportivos</t>
  </si>
  <si>
    <t>SA-PY1.3</t>
  </si>
  <si>
    <t>Adecuar accesos para discapacitados</t>
  </si>
  <si>
    <t>SA-PY1.4</t>
  </si>
  <si>
    <t>Adecuar planta física existente</t>
  </si>
  <si>
    <t xml:space="preserve">VIC. ADTIVA. 
EDUCACIÓN </t>
  </si>
  <si>
    <t>SA-PY1.5</t>
  </si>
  <si>
    <t>Mantener edificaciones y campos deportivos</t>
  </si>
  <si>
    <t>PY.2  Dotación de Equipos y muebles</t>
  </si>
  <si>
    <t>SA-PY2.1</t>
  </si>
  <si>
    <t>Dotación de equipos para los laboratorios y talleres para Docencia</t>
  </si>
  <si>
    <t>VIC. ADTIVA. 
EDUCACIÓN  FACIEN</t>
  </si>
  <si>
    <t>SA-PY2.2</t>
  </si>
  <si>
    <t>Mantenimiento Preventivo y Correctivo Laboratorios de Docencia</t>
  </si>
  <si>
    <t xml:space="preserve">VIC. ADTIVA. 
INGENIERÍA EDUCACIÓN  </t>
  </si>
  <si>
    <t>SA-PY2.3</t>
  </si>
  <si>
    <t>Dotación de vidriería, reactivos e insumos para laboratorios de docencia</t>
  </si>
  <si>
    <t>SA-PY2.4</t>
  </si>
  <si>
    <t>Dotación de equipos y aplicativos para laboratorios de Investigación</t>
  </si>
  <si>
    <t>SA-PY2.5</t>
  </si>
  <si>
    <t>Mantenimiento de equipos y aplicativos para laboratorios de Investigación</t>
  </si>
  <si>
    <t>ADMINISTRATIVO</t>
  </si>
  <si>
    <t>SA-PY2.6</t>
  </si>
  <si>
    <t>Dotación de vidriería, reactivos e insumos para laboratorios de investigación</t>
  </si>
  <si>
    <t>SA-PY2.7</t>
  </si>
  <si>
    <t>Dotación de Aulas de equipos y muebles</t>
  </si>
  <si>
    <t>VIC. ADTIVA. F.C.S.Y H.
FACIEN</t>
  </si>
  <si>
    <t>SA-PY2.8</t>
  </si>
  <si>
    <t>Mantenimiento dotación de aulas</t>
  </si>
  <si>
    <t>SA-PY2.9</t>
  </si>
  <si>
    <t>Dotación de oficinas</t>
  </si>
  <si>
    <t xml:space="preserve">VIC. ADTIVA.  EDUCACIÓN F.C.S. Y H.      </t>
  </si>
  <si>
    <t>SA-PY2.10</t>
  </si>
  <si>
    <t>Mantenimiento de las oficinas</t>
  </si>
  <si>
    <t xml:space="preserve">VIC. ADTIVA. 
  F.C.J. Y P.  </t>
  </si>
  <si>
    <t>SA-PY2.11</t>
  </si>
  <si>
    <t>Adquirir bibliografía fisica y Digital</t>
  </si>
  <si>
    <t>VIC. ADTIVA. 
INGENIERÍA FACECO EDUCACIÓN  F.C.S. Y H.     FACIEN</t>
  </si>
  <si>
    <t>SA-PY2.12</t>
  </si>
  <si>
    <t>Acceso a bases de datos (bibliografía)</t>
  </si>
  <si>
    <t xml:space="preserve">VIC. ADTIVA. 
  SALUD EDUCACIÓN  </t>
  </si>
  <si>
    <t>SA-PY3.  Desarrollo Tecnológico.</t>
  </si>
  <si>
    <t>SA-PY3.1</t>
  </si>
  <si>
    <t>Adquisición de equipos con destino a información y comunicación</t>
  </si>
  <si>
    <t>VIC. ADTIVA.
EDUCACIÓN</t>
  </si>
  <si>
    <t>SA-PY3.2</t>
  </si>
  <si>
    <t>Mantenimiento de equipos con destino a información y comunicación</t>
  </si>
  <si>
    <t>SA-PY3.3</t>
  </si>
  <si>
    <t>Desarrollo de Aplicativos</t>
  </si>
  <si>
    <t>SA-PY3.4</t>
  </si>
  <si>
    <t>Mantenimiento y adecuaciones a aplicativos</t>
  </si>
  <si>
    <t>SA-PY3.5</t>
  </si>
  <si>
    <t>Adquisición y Renovación de licencias</t>
  </si>
  <si>
    <t>VIC. ADTIVA.  EDUCACIÓN</t>
  </si>
  <si>
    <t>PY. 4 Fortalecimiento de los sistemas de gestión</t>
  </si>
  <si>
    <t>SA-PY4.1</t>
  </si>
  <si>
    <t>Desarrollo del Sistema de gestión de Calidad</t>
  </si>
  <si>
    <t>SA-PY4.2</t>
  </si>
  <si>
    <t>Desarrollo documental de los requisitos generales para la competencias de los laboratorios de prueba y calibración</t>
  </si>
  <si>
    <t>SA-PY4.3</t>
  </si>
  <si>
    <t>Desarrollo d el Sistema de gestión Ambiental</t>
  </si>
  <si>
    <t>SA-PY4.4</t>
  </si>
  <si>
    <t>Desarrollar el Sistema de seguridad y salud en el trabajo</t>
  </si>
  <si>
    <t>SA-PY4.5</t>
  </si>
  <si>
    <t>Mantener y mejorar el Sistema de gestión de seguridad de la información</t>
  </si>
  <si>
    <t>SA-PY4.6</t>
  </si>
  <si>
    <t>Mantener y mejorar el Sistema de gestión documental</t>
  </si>
  <si>
    <t>VIC. ADTIVA.    F. INGENIERÍA</t>
  </si>
  <si>
    <t>SA-PY4.7</t>
  </si>
  <si>
    <t>Mantener y mejorar el Sistema de gestión de Planeación</t>
  </si>
  <si>
    <t>PY.5 Formación y Capacitación del Personal Administrativo y Operativo</t>
  </si>
  <si>
    <t>SA-PY5.1</t>
  </si>
  <si>
    <t>Definir y desarrollar Plan de formación</t>
  </si>
  <si>
    <t>SA-PY5.2</t>
  </si>
  <si>
    <t xml:space="preserve">Definir y desarrollar Plan de capacitación </t>
  </si>
  <si>
    <t>VIC. ADTIVA. EDUCACIÓN</t>
  </si>
  <si>
    <t>TOTAL SUBSISTEMA ADMINISTRATIVO</t>
  </si>
  <si>
    <t>TOTALES</t>
  </si>
  <si>
    <t>CONSTRUCCIONES</t>
  </si>
  <si>
    <t>ADQUISICION EQUIPOS</t>
  </si>
  <si>
    <t>CAPACITACION</t>
  </si>
  <si>
    <t>INVESTIGACIONES</t>
  </si>
  <si>
    <t>PLANEACION</t>
  </si>
  <si>
    <t>EXTENSION</t>
  </si>
  <si>
    <t>TOTAL PLAN DE ACCION 2021</t>
  </si>
  <si>
    <t>PLAN DE ACCIÓN VIGENCIA 2021</t>
  </si>
  <si>
    <t>RECURSOS ASIGNADOS</t>
  </si>
  <si>
    <t>EJECUCIÓN EN CDP</t>
  </si>
  <si>
    <t>$</t>
  </si>
  <si>
    <t>SALDOS POR EJECUTAR EN CDP</t>
  </si>
  <si>
    <t>SALDOS POR EJECUTAR  R.P.</t>
  </si>
  <si>
    <t xml:space="preserve"> EJECUCIÓN  EN RP</t>
  </si>
  <si>
    <t>S. FORMACIÓN</t>
  </si>
  <si>
    <t>S. INVESTIGACIÓN</t>
  </si>
  <si>
    <t>S. PROYECCIÓN SOCIAL</t>
  </si>
  <si>
    <t>S. BIENESTAR UNIVERSITARIO</t>
  </si>
  <si>
    <t>S. ADMINISTRATIVO</t>
  </si>
  <si>
    <t xml:space="preserve">  ASIGNADO</t>
  </si>
  <si>
    <t>EJECUTADO</t>
  </si>
  <si>
    <t>%  EJECUCIÓN</t>
  </si>
  <si>
    <t>CONSTRUCCIÓN</t>
  </si>
  <si>
    <t>DOTACIÓN</t>
  </si>
  <si>
    <t>CAPACITACIÓN</t>
  </si>
  <si>
    <t>INVESTIGACIÓN</t>
  </si>
  <si>
    <t>PLANEACIÓN</t>
  </si>
  <si>
    <t>EXTENSIÓN</t>
  </si>
  <si>
    <t>R. EJECUTADOS ACUMADOS A SEPTIEMBRE</t>
  </si>
  <si>
    <t>R. EJECUTADOS OCTUBRE</t>
  </si>
  <si>
    <t>DIFERENCIA</t>
  </si>
  <si>
    <t>MARZO</t>
  </si>
  <si>
    <t>MAYO</t>
  </si>
  <si>
    <t>TOTAL EJECUCIÓN ACUMULADA A OCTUBRE</t>
  </si>
  <si>
    <t>R. EJECUTADOS FEBRERO</t>
  </si>
  <si>
    <t>% DE EJECUCIÓN ACUMULADA A OCTUBRE</t>
  </si>
  <si>
    <t xml:space="preserve"> EJECUCIÓN ACUMULADA A FEBRERO</t>
  </si>
  <si>
    <t>PROY. SOCIAL</t>
  </si>
  <si>
    <t>BIENESTAR</t>
  </si>
  <si>
    <t>EJECUCIÓN  TOTAL</t>
  </si>
  <si>
    <t>COMPARATIVO DE EJECUCION  POR SUBSISTEMAS A FEBRERO DE 2021</t>
  </si>
  <si>
    <t>R. EJECUTADOS  A ENERO</t>
  </si>
  <si>
    <t xml:space="preserve">% DE EJECUCIÓN ACUMULADA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</si>
</sst>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 &quot;#,##0"/>
    <numFmt numFmtId="165" formatCode="#,##0\ ;[Red]\-#,##0\ "/>
    <numFmt numFmtId="166" formatCode="&quot;$&quot;\ #,##0"/>
    <numFmt numFmtId="167" formatCode="&quot;$&quot;\ #,##0;[Red]\(&quot;$&quot;\ #,##0\)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indexed="8"/>
      <name val="Arial Narrow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27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1" xfId="0" applyBorder="1"/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2" fillId="5" borderId="7" xfId="0" applyFont="1" applyFill="1" applyBorder="1" applyAlignment="1">
      <alignment vertical="center" wrapText="1"/>
    </xf>
    <xf numFmtId="0" fontId="0" fillId="6" borderId="7" xfId="0" applyFill="1" applyBorder="1" applyAlignment="1">
      <alignment wrapText="1"/>
    </xf>
    <xf numFmtId="0" fontId="0" fillId="6" borderId="7" xfId="0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38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right" vertical="center" wrapText="1"/>
    </xf>
    <xf numFmtId="38" fontId="9" fillId="7" borderId="7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10" fontId="10" fillId="0" borderId="7" xfId="0" applyNumberFormat="1" applyFont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right" vertical="center" wrapText="1"/>
    </xf>
    <xf numFmtId="3" fontId="9" fillId="2" borderId="10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vertical="center" textRotation="255"/>
    </xf>
    <xf numFmtId="0" fontId="7" fillId="0" borderId="7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3" fontId="8" fillId="0" borderId="7" xfId="0" applyNumberFormat="1" applyFont="1" applyFill="1" applyBorder="1" applyAlignment="1">
      <alignment horizontal="center" wrapText="1"/>
    </xf>
    <xf numFmtId="0" fontId="0" fillId="8" borderId="7" xfId="0" applyFill="1" applyBorder="1" applyAlignment="1">
      <alignment textRotation="255"/>
    </xf>
    <xf numFmtId="3" fontId="8" fillId="4" borderId="7" xfId="0" applyNumberFormat="1" applyFont="1" applyFill="1" applyBorder="1" applyAlignment="1">
      <alignment horizontal="center" vertical="center" wrapText="1"/>
    </xf>
    <xf numFmtId="3" fontId="13" fillId="4" borderId="11" xfId="0" applyNumberFormat="1" applyFont="1" applyFill="1" applyBorder="1" applyAlignment="1">
      <alignment vertical="center" wrapText="1"/>
    </xf>
    <xf numFmtId="38" fontId="13" fillId="4" borderId="11" xfId="0" applyNumberFormat="1" applyFont="1" applyFill="1" applyBorder="1" applyAlignment="1">
      <alignment vertical="center" wrapText="1"/>
    </xf>
    <xf numFmtId="10" fontId="10" fillId="8" borderId="14" xfId="0" applyNumberFormat="1" applyFont="1" applyFill="1" applyBorder="1" applyAlignment="1">
      <alignment horizontal="center" vertical="center"/>
    </xf>
    <xf numFmtId="3" fontId="7" fillId="4" borderId="14" xfId="0" applyNumberFormat="1" applyFont="1" applyFill="1" applyBorder="1" applyAlignment="1">
      <alignment vertical="center" wrapText="1"/>
    </xf>
    <xf numFmtId="10" fontId="10" fillId="4" borderId="14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11" xfId="0" applyBorder="1" applyAlignment="1">
      <alignment vertical="center" textRotation="255"/>
    </xf>
    <xf numFmtId="3" fontId="11" fillId="2" borderId="7" xfId="0" applyNumberFormat="1" applyFont="1" applyFill="1" applyBorder="1" applyAlignment="1">
      <alignment horizontal="right" vertical="center" wrapText="1"/>
    </xf>
    <xf numFmtId="10" fontId="10" fillId="0" borderId="13" xfId="0" applyNumberFormat="1" applyFont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0" fillId="0" borderId="0" xfId="0" applyNumberFormat="1"/>
    <xf numFmtId="3" fontId="8" fillId="2" borderId="7" xfId="0" applyNumberFormat="1" applyFont="1" applyFill="1" applyBorder="1" applyAlignment="1">
      <alignment horizontal="center" vertical="center" wrapText="1"/>
    </xf>
    <xf numFmtId="3" fontId="9" fillId="0" borderId="7" xfId="1" applyNumberFormat="1" applyFont="1" applyFill="1" applyBorder="1" applyAlignment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8" borderId="7" xfId="0" applyFill="1" applyBorder="1" applyAlignment="1"/>
    <xf numFmtId="3" fontId="8" fillId="4" borderId="14" xfId="0" applyNumberFormat="1" applyFont="1" applyFill="1" applyBorder="1" applyAlignment="1">
      <alignment horizontal="center" vertical="center" wrapText="1"/>
    </xf>
    <xf numFmtId="3" fontId="13" fillId="4" borderId="14" xfId="0" applyNumberFormat="1" applyFont="1" applyFill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38" fontId="9" fillId="7" borderId="13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left" vertical="center" wrapText="1"/>
    </xf>
    <xf numFmtId="3" fontId="11" fillId="2" borderId="13" xfId="0" applyNumberFormat="1" applyFont="1" applyFill="1" applyBorder="1" applyAlignment="1">
      <alignment horizontal="right" vertical="center" wrapText="1"/>
    </xf>
    <xf numFmtId="0" fontId="0" fillId="8" borderId="7" xfId="0" applyFill="1" applyBorder="1"/>
    <xf numFmtId="38" fontId="13" fillId="4" borderId="14" xfId="0" applyNumberFormat="1" applyFont="1" applyFill="1" applyBorder="1" applyAlignment="1">
      <alignment horizontal="right" vertical="center" wrapText="1"/>
    </xf>
    <xf numFmtId="10" fontId="15" fillId="4" borderId="14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right" vertical="center" wrapText="1"/>
    </xf>
    <xf numFmtId="10" fontId="10" fillId="2" borderId="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3" fontId="9" fillId="2" borderId="7" xfId="1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3" fontId="9" fillId="2" borderId="11" xfId="0" applyNumberFormat="1" applyFont="1" applyFill="1" applyBorder="1" applyAlignment="1">
      <alignment horizontal="right" vertical="center" wrapText="1"/>
    </xf>
    <xf numFmtId="3" fontId="9" fillId="0" borderId="7" xfId="1" applyNumberFormat="1" applyFont="1" applyBorder="1" applyAlignment="1">
      <alignment vertical="center"/>
    </xf>
    <xf numFmtId="3" fontId="9" fillId="0" borderId="11" xfId="0" applyNumberFormat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/>
    <xf numFmtId="164" fontId="16" fillId="2" borderId="19" xfId="0" applyNumberFormat="1" applyFont="1" applyFill="1" applyBorder="1" applyAlignment="1">
      <alignment horizontal="right" vertical="center"/>
    </xf>
    <xf numFmtId="3" fontId="9" fillId="5" borderId="7" xfId="0" applyNumberFormat="1" applyFont="1" applyFill="1" applyBorder="1" applyAlignment="1">
      <alignment horizontal="right" vertical="center" wrapText="1"/>
    </xf>
    <xf numFmtId="164" fontId="16" fillId="2" borderId="7" xfId="0" applyNumberFormat="1" applyFont="1" applyFill="1" applyBorder="1" applyAlignment="1">
      <alignment horizontal="right" vertical="center"/>
    </xf>
    <xf numFmtId="0" fontId="0" fillId="8" borderId="14" xfId="0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right" vertical="center" wrapText="1"/>
    </xf>
    <xf numFmtId="38" fontId="18" fillId="7" borderId="1" xfId="0" applyNumberFormat="1" applyFont="1" applyFill="1" applyBorder="1" applyAlignment="1">
      <alignment horizontal="right" vertical="center" wrapText="1"/>
    </xf>
    <xf numFmtId="3" fontId="18" fillId="2" borderId="13" xfId="0" applyNumberFormat="1" applyFont="1" applyFill="1" applyBorder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10" fontId="0" fillId="0" borderId="13" xfId="0" applyNumberFormat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right" vertical="center" wrapText="1"/>
    </xf>
    <xf numFmtId="3" fontId="11" fillId="0" borderId="20" xfId="0" applyNumberFormat="1" applyFont="1" applyFill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/>
    </xf>
    <xf numFmtId="3" fontId="11" fillId="7" borderId="13" xfId="0" applyNumberFormat="1" applyFont="1" applyFill="1" applyBorder="1" applyAlignment="1">
      <alignment horizontal="right" vertical="center" wrapText="1"/>
    </xf>
    <xf numFmtId="10" fontId="7" fillId="0" borderId="7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wrapText="1"/>
    </xf>
    <xf numFmtId="0" fontId="0" fillId="2" borderId="9" xfId="0" applyFill="1" applyBorder="1"/>
    <xf numFmtId="3" fontId="7" fillId="0" borderId="9" xfId="0" applyNumberFormat="1" applyFont="1" applyFill="1" applyBorder="1"/>
    <xf numFmtId="38" fontId="7" fillId="7" borderId="9" xfId="0" applyNumberFormat="1" applyFont="1" applyFill="1" applyBorder="1"/>
    <xf numFmtId="3" fontId="7" fillId="0" borderId="7" xfId="0" applyNumberFormat="1" applyFont="1" applyFill="1" applyBorder="1"/>
    <xf numFmtId="3" fontId="5" fillId="2" borderId="9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Fill="1" applyBorder="1"/>
    <xf numFmtId="165" fontId="5" fillId="2" borderId="9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/>
    <xf numFmtId="0" fontId="7" fillId="0" borderId="9" xfId="0" applyFont="1" applyFill="1" applyBorder="1"/>
    <xf numFmtId="0" fontId="0" fillId="0" borderId="7" xfId="0" applyFill="1" applyBorder="1"/>
    <xf numFmtId="3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7" borderId="8" xfId="0" applyNumberFormat="1" applyFont="1" applyFill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165" fontId="11" fillId="0" borderId="7" xfId="0" applyNumberFormat="1" applyFont="1" applyBorder="1" applyAlignment="1">
      <alignment vertical="center" wrapText="1"/>
    </xf>
    <xf numFmtId="165" fontId="11" fillId="0" borderId="8" xfId="0" applyNumberFormat="1" applyFont="1" applyBorder="1" applyAlignment="1">
      <alignment vertical="center" wrapText="1"/>
    </xf>
    <xf numFmtId="3" fontId="11" fillId="0" borderId="8" xfId="0" applyNumberFormat="1" applyFont="1" applyBorder="1" applyAlignment="1">
      <alignment vertical="center" wrapText="1"/>
    </xf>
    <xf numFmtId="165" fontId="5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2" borderId="7" xfId="0" applyFont="1" applyFill="1" applyBorder="1" applyAlignment="1">
      <alignment horizontal="right" vertical="center" wrapText="1"/>
    </xf>
    <xf numFmtId="0" fontId="0" fillId="0" borderId="14" xfId="0" applyBorder="1"/>
    <xf numFmtId="3" fontId="0" fillId="0" borderId="14" xfId="0" applyNumberFormat="1" applyBorder="1"/>
    <xf numFmtId="3" fontId="11" fillId="0" borderId="14" xfId="0" applyNumberFormat="1" applyFont="1" applyBorder="1"/>
    <xf numFmtId="3" fontId="11" fillId="7" borderId="14" xfId="0" applyNumberFormat="1" applyFont="1" applyFill="1" applyBorder="1"/>
    <xf numFmtId="3" fontId="11" fillId="2" borderId="14" xfId="0" applyNumberFormat="1" applyFont="1" applyFill="1" applyBorder="1"/>
    <xf numFmtId="10" fontId="10" fillId="0" borderId="14" xfId="0" applyNumberFormat="1" applyFont="1" applyBorder="1" applyAlignment="1">
      <alignment horizontal="center" vertical="center"/>
    </xf>
    <xf numFmtId="3" fontId="11" fillId="0" borderId="18" xfId="0" applyNumberFormat="1" applyFont="1" applyBorder="1"/>
    <xf numFmtId="10" fontId="7" fillId="0" borderId="14" xfId="0" applyNumberFormat="1" applyFont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166" fontId="19" fillId="0" borderId="0" xfId="0" applyNumberFormat="1" applyFont="1" applyBorder="1" applyAlignment="1">
      <alignment horizontal="right" vertical="center" wrapText="1"/>
    </xf>
    <xf numFmtId="0" fontId="13" fillId="0" borderId="0" xfId="1" applyFont="1" applyAlignment="1">
      <alignment vertical="center"/>
    </xf>
    <xf numFmtId="166" fontId="20" fillId="0" borderId="0" xfId="0" applyNumberFormat="1" applyFont="1" applyBorder="1" applyAlignment="1">
      <alignment horizontal="right" vertical="center" wrapText="1"/>
    </xf>
    <xf numFmtId="0" fontId="19" fillId="0" borderId="0" xfId="1" applyFont="1"/>
    <xf numFmtId="0" fontId="9" fillId="0" borderId="0" xfId="1" applyFont="1"/>
    <xf numFmtId="167" fontId="9" fillId="0" borderId="0" xfId="1" applyNumberFormat="1" applyFont="1" applyBorder="1"/>
    <xf numFmtId="0" fontId="13" fillId="0" borderId="0" xfId="1" applyFont="1"/>
    <xf numFmtId="0" fontId="9" fillId="0" borderId="0" xfId="1" applyFont="1" applyBorder="1"/>
    <xf numFmtId="3" fontId="23" fillId="4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5" fillId="0" borderId="0" xfId="0" applyFont="1"/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0" borderId="2" xfId="0" applyBorder="1"/>
    <xf numFmtId="0" fontId="0" fillId="0" borderId="9" xfId="0" applyBorder="1"/>
    <xf numFmtId="0" fontId="0" fillId="5" borderId="4" xfId="0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24" fillId="0" borderId="0" xfId="0" applyFont="1"/>
    <xf numFmtId="0" fontId="24" fillId="0" borderId="0" xfId="0" applyFont="1" applyFill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3" fontId="8" fillId="4" borderId="7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3" fontId="8" fillId="0" borderId="7" xfId="0" applyNumberFormat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3" fontId="8" fillId="2" borderId="7" xfId="0" applyNumberFormat="1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 wrapText="1"/>
    </xf>
    <xf numFmtId="3" fontId="0" fillId="2" borderId="0" xfId="0" applyNumberFormat="1" applyFill="1"/>
    <xf numFmtId="10" fontId="0" fillId="2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  <xf numFmtId="0" fontId="24" fillId="2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0" fillId="2" borderId="7" xfId="0" applyFill="1" applyBorder="1" applyAlignment="1">
      <alignment vertical="center"/>
    </xf>
    <xf numFmtId="166" fontId="11" fillId="2" borderId="7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0" fontId="0" fillId="2" borderId="7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vertic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166" fontId="0" fillId="2" borderId="7" xfId="0" applyNumberFormat="1" applyFill="1" applyBorder="1" applyAlignment="1">
      <alignment horizontal="center"/>
    </xf>
    <xf numFmtId="166" fontId="5" fillId="0" borderId="7" xfId="0" applyNumberFormat="1" applyFont="1" applyBorder="1" applyAlignment="1">
      <alignment horizontal="right"/>
    </xf>
    <xf numFmtId="10" fontId="7" fillId="2" borderId="7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166" fontId="11" fillId="2" borderId="14" xfId="0" applyNumberFormat="1" applyFont="1" applyFill="1" applyBorder="1" applyAlignment="1">
      <alignment horizontal="right" vertical="center"/>
    </xf>
    <xf numFmtId="10" fontId="0" fillId="0" borderId="14" xfId="0" applyNumberFormat="1" applyBorder="1" applyAlignment="1">
      <alignment horizontal="center" vertical="center"/>
    </xf>
    <xf numFmtId="166" fontId="27" fillId="2" borderId="14" xfId="0" applyNumberFormat="1" applyFont="1" applyFill="1" applyBorder="1" applyAlignment="1">
      <alignment horizontal="right" vertical="center"/>
    </xf>
    <xf numFmtId="10" fontId="23" fillId="2" borderId="1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400" b="1" i="0" baseline="0">
                <a:effectLst/>
              </a:rPr>
              <a:t>EJECUCIÓN PLAN DE ACCIÓN  POR SUBSISTEMA A 28 DE FEBRERO DE 2021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4080186750849691"/>
          <c:y val="2.4922118380062305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'P. ACCIÓN CONSOLIDADO FEB  2021'!$EE$6</c:f>
              <c:strCache>
                <c:ptCount val="1"/>
                <c:pt idx="0">
                  <c:v>  ASIGNADO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453869440816518E-2"/>
                  <c:y val="-1.86915887850467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66776132849159E-2"/>
                      <c:h val="4.42524590968185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F0B-466A-BDB6-1C4D61AF23EB}"/>
                </c:ext>
              </c:extLst>
            </c:dLbl>
            <c:dLbl>
              <c:idx val="1"/>
              <c:layout>
                <c:manualLayout>
                  <c:x val="1.5340414662932234E-2"/>
                  <c:y val="-3.115264797507788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166776132849159E-2"/>
                      <c:h val="6.29440478818652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E9D-4CD0-A742-2BF1623CC713}"/>
                </c:ext>
              </c:extLst>
            </c:dLbl>
            <c:dLbl>
              <c:idx val="2"/>
              <c:layout>
                <c:manualLayout>
                  <c:x val="5.1134547778843081E-3"/>
                  <c:y val="-2.1806853582554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F0B-466A-BDB6-1C4D61AF23EB}"/>
                </c:ext>
              </c:extLst>
            </c:dLbl>
            <c:dLbl>
              <c:idx val="3"/>
              <c:layout>
                <c:manualLayout>
                  <c:x val="1.1505273250239693E-2"/>
                  <c:y val="-9.3457943925233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F0B-466A-BDB6-1C4D61AF23EB}"/>
                </c:ext>
              </c:extLst>
            </c:dLbl>
            <c:dLbl>
              <c:idx val="4"/>
              <c:layout>
                <c:manualLayout>
                  <c:x val="1.9175455417066251E-2"/>
                  <c:y val="-1.869158878504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F0B-466A-BDB6-1C4D61AF23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2021'!$ED$7:$ED$130</c:f>
              <c:strCache>
                <c:ptCount val="5"/>
                <c:pt idx="0">
                  <c:v>S. FORMACIÓN</c:v>
                </c:pt>
                <c:pt idx="1">
                  <c:v>S. INVESTIGACIÓN</c:v>
                </c:pt>
                <c:pt idx="2">
                  <c:v>S. PROYECCIÓN SOCIAL</c:v>
                </c:pt>
                <c:pt idx="3">
                  <c:v>S. BIENESTAR UNIVERSITARIO</c:v>
                </c:pt>
                <c:pt idx="4">
                  <c:v>S. ADMINISTRATIVO</c:v>
                </c:pt>
              </c:strCache>
            </c:strRef>
          </c:cat>
          <c:val>
            <c:numRef>
              <c:f>'P. ACCIÓN CONSOLIDADO FEB  2021'!$EE$7:$EE$130</c:f>
              <c:numCache>
                <c:formatCode>#,##0</c:formatCode>
                <c:ptCount val="5"/>
                <c:pt idx="0">
                  <c:v>1297740837</c:v>
                </c:pt>
                <c:pt idx="1">
                  <c:v>7064100009</c:v>
                </c:pt>
                <c:pt idx="2">
                  <c:v>2643656067</c:v>
                </c:pt>
                <c:pt idx="3">
                  <c:v>3407524829</c:v>
                </c:pt>
                <c:pt idx="4">
                  <c:v>10090960649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0B-466A-BDB6-1C4D61AF23EB}"/>
            </c:ext>
          </c:extLst>
        </c:ser>
        <c:ser>
          <c:idx val="1"/>
          <c:order val="1"/>
          <c:tx>
            <c:strRef>
              <c:f>'P. ACCIÓN CONSOLIDADO FEB  2021'!$EF$6</c:f>
              <c:strCache>
                <c:ptCount val="1"/>
                <c:pt idx="0">
                  <c:v>EJECUTADO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1959092361776902E-2"/>
                  <c:y val="-3.1152647975077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F0B-466A-BDB6-1C4D61AF23EB}"/>
                </c:ext>
              </c:extLst>
            </c:dLbl>
            <c:dLbl>
              <c:idx val="1"/>
              <c:layout>
                <c:manualLayout>
                  <c:x val="3.451581975071908E-2"/>
                  <c:y val="-6.2305295950156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0B-466A-BDB6-1C4D61AF23EB}"/>
                </c:ext>
              </c:extLst>
            </c:dLbl>
            <c:dLbl>
              <c:idx val="2"/>
              <c:layout>
                <c:manualLayout>
                  <c:x val="3.5794183445190156E-2"/>
                  <c:y val="-1.246105919003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F0B-466A-BDB6-1C4D61AF23EB}"/>
                </c:ext>
              </c:extLst>
            </c:dLbl>
            <c:dLbl>
              <c:idx val="3"/>
              <c:layout>
                <c:manualLayout>
                  <c:x val="3.4515819750718983E-2"/>
                  <c:y val="-9.3457943925233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F0B-466A-BDB6-1C4D61AF23EB}"/>
                </c:ext>
              </c:extLst>
            </c:dLbl>
            <c:dLbl>
              <c:idx val="4"/>
              <c:layout>
                <c:manualLayout>
                  <c:x val="3.451581975071908E-2"/>
                  <c:y val="-1.869158878504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F0B-466A-BDB6-1C4D61AF23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2021'!$ED$7:$ED$130</c:f>
              <c:strCache>
                <c:ptCount val="5"/>
                <c:pt idx="0">
                  <c:v>S. FORMACIÓN</c:v>
                </c:pt>
                <c:pt idx="1">
                  <c:v>S. INVESTIGACIÓN</c:v>
                </c:pt>
                <c:pt idx="2">
                  <c:v>S. PROYECCIÓN SOCIAL</c:v>
                </c:pt>
                <c:pt idx="3">
                  <c:v>S. BIENESTAR UNIVERSITARIO</c:v>
                </c:pt>
                <c:pt idx="4">
                  <c:v>S. ADMINISTRATIVO</c:v>
                </c:pt>
              </c:strCache>
            </c:strRef>
          </c:cat>
          <c:val>
            <c:numRef>
              <c:f>'P. ACCIÓN CONSOLIDADO FEB  2021'!$EF$7:$EF$130</c:f>
              <c:numCache>
                <c:formatCode>#,##0</c:formatCode>
                <c:ptCount val="5"/>
                <c:pt idx="0">
                  <c:v>323490059</c:v>
                </c:pt>
                <c:pt idx="1">
                  <c:v>1560356675</c:v>
                </c:pt>
                <c:pt idx="2">
                  <c:v>1332433399</c:v>
                </c:pt>
                <c:pt idx="3">
                  <c:v>695106661</c:v>
                </c:pt>
                <c:pt idx="4">
                  <c:v>633096767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0B-466A-BDB6-1C4D61AF23EB}"/>
            </c:ext>
          </c:extLst>
        </c:ser>
        <c:ser>
          <c:idx val="2"/>
          <c:order val="2"/>
          <c:tx>
            <c:strRef>
              <c:f>'P. ACCIÓN CONSOLIDADO FEB  2021'!$EG$6</c:f>
              <c:strCache>
                <c:ptCount val="1"/>
                <c:pt idx="0">
                  <c:v>%  EJECUCIÓN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732182806008308E-2"/>
                  <c:y val="2.49221183800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F0B-466A-BDB6-1C4D61AF23EB}"/>
                </c:ext>
              </c:extLst>
            </c:dLbl>
            <c:dLbl>
              <c:idx val="1"/>
              <c:layout>
                <c:manualLayout>
                  <c:x val="2.173218280600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F0B-466A-BDB6-1C4D61AF23EB}"/>
                </c:ext>
              </c:extLst>
            </c:dLbl>
            <c:dLbl>
              <c:idx val="2"/>
              <c:layout>
                <c:manualLayout>
                  <c:x val="1.91754554170660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F0B-466A-BDB6-1C4D61AF23EB}"/>
                </c:ext>
              </c:extLst>
            </c:dLbl>
            <c:dLbl>
              <c:idx val="3"/>
              <c:layout>
                <c:manualLayout>
                  <c:x val="2.0453819111537139E-2"/>
                  <c:y val="9.3457943925233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F0B-466A-BDB6-1C4D61AF23EB}"/>
                </c:ext>
              </c:extLst>
            </c:dLbl>
            <c:dLbl>
              <c:idx val="4"/>
              <c:layout>
                <c:manualLayout>
                  <c:x val="1.9175455417066157E-2"/>
                  <c:y val="3.1152647975077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F0B-466A-BDB6-1C4D61AF23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2021'!$ED$7:$ED$130</c:f>
              <c:strCache>
                <c:ptCount val="5"/>
                <c:pt idx="0">
                  <c:v>S. FORMACIÓN</c:v>
                </c:pt>
                <c:pt idx="1">
                  <c:v>S. INVESTIGACIÓN</c:v>
                </c:pt>
                <c:pt idx="2">
                  <c:v>S. PROYECCIÓN SOCIAL</c:v>
                </c:pt>
                <c:pt idx="3">
                  <c:v>S. BIENESTAR UNIVERSITARIO</c:v>
                </c:pt>
                <c:pt idx="4">
                  <c:v>S. ADMINISTRATIVO</c:v>
                </c:pt>
              </c:strCache>
            </c:strRef>
          </c:cat>
          <c:val>
            <c:numRef>
              <c:f>'P. ACCIÓN CONSOLIDADO FEB  2021'!$EG$7:$EG$130</c:f>
              <c:numCache>
                <c:formatCode>0.00%</c:formatCode>
                <c:ptCount val="5"/>
                <c:pt idx="0">
                  <c:v>0.24927169568603164</c:v>
                </c:pt>
                <c:pt idx="1">
                  <c:v>0.22088541682762577</c:v>
                </c:pt>
                <c:pt idx="2">
                  <c:v>0.5040116283023286</c:v>
                </c:pt>
                <c:pt idx="3">
                  <c:v>0.20399166429668883</c:v>
                </c:pt>
                <c:pt idx="4">
                  <c:v>6.2738998696099266E-2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F0B-466A-BDB6-1C4D61AF23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3415680"/>
        <c:axId val="113417216"/>
        <c:axId val="0"/>
      </c:bar3DChart>
      <c:catAx>
        <c:axId val="11341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3417216"/>
        <c:crosses val="autoZero"/>
        <c:auto val="1"/>
        <c:lblAlgn val="ctr"/>
        <c:lblOffset val="100"/>
        <c:noMultiLvlLbl val="0"/>
      </c:catAx>
      <c:valAx>
        <c:axId val="113417216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134156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 b="1" i="0" baseline="0">
                <a:effectLst/>
              </a:rPr>
              <a:t>EJECUCIÓN PLAN DE ACCIÓN POR PROYECTOS A 28 DE FEBRERO DE 2021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5766863155775549"/>
          <c:y val="3.1281767649134484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'P. ACCIÓN CONSOLIDADO FEB  2021'!$EE$134</c:f>
              <c:strCache>
                <c:ptCount val="1"/>
                <c:pt idx="0">
                  <c:v>  ASIGNADO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657426745142713E-2"/>
                  <c:y val="-5.0352467270896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1BB-4D75-8C41-FA1B46BA1489}"/>
                </c:ext>
              </c:extLst>
            </c:dLbl>
            <c:dLbl>
              <c:idx val="1"/>
              <c:layout>
                <c:manualLayout>
                  <c:x val="1.7720397443199799E-2"/>
                  <c:y val="-2.5176233635449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1BB-4D75-8C41-FA1B46BA1489}"/>
                </c:ext>
              </c:extLst>
            </c:dLbl>
            <c:dLbl>
              <c:idx val="2"/>
              <c:layout>
                <c:manualLayout>
                  <c:x val="2.4952173364887156E-2"/>
                  <c:y val="-1.3102742821799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923169419656892E-2"/>
                  <c:y val="9.231179026963136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ED-4CD6-9291-057A42B19212}"/>
                </c:ext>
              </c:extLst>
            </c:dLbl>
            <c:dLbl>
              <c:idx val="4"/>
              <c:layout>
                <c:manualLayout>
                  <c:x val="3.2403493941955477E-2"/>
                  <c:y val="-7.8616352201257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2021'!$ED$135:$ED$141</c:f>
              <c:strCache>
                <c:ptCount val="7"/>
                <c:pt idx="0">
                  <c:v>CONSTRUCCIÓN</c:v>
                </c:pt>
                <c:pt idx="1">
                  <c:v>DOTACIÓN</c:v>
                </c:pt>
                <c:pt idx="2">
                  <c:v>BIENESTAR UNIVERSITARIO</c:v>
                </c:pt>
                <c:pt idx="3">
                  <c:v>CAPACITACIÓN</c:v>
                </c:pt>
                <c:pt idx="4">
                  <c:v>INVESTIGACIÓN</c:v>
                </c:pt>
                <c:pt idx="5">
                  <c:v>PLANEACIÓN</c:v>
                </c:pt>
                <c:pt idx="6">
                  <c:v>EXTENSIÓN</c:v>
                </c:pt>
              </c:strCache>
            </c:strRef>
          </c:cat>
          <c:val>
            <c:numRef>
              <c:f>'P. ACCIÓN CONSOLIDADO FEB  2021'!$EE$135:$EE$141</c:f>
              <c:numCache>
                <c:formatCode>#,##0</c:formatCode>
                <c:ptCount val="7"/>
                <c:pt idx="0">
                  <c:v>7581614229</c:v>
                </c:pt>
                <c:pt idx="1">
                  <c:v>1873346420</c:v>
                </c:pt>
                <c:pt idx="2">
                  <c:v>3407524829</c:v>
                </c:pt>
                <c:pt idx="3">
                  <c:v>828000000</c:v>
                </c:pt>
                <c:pt idx="4">
                  <c:v>7064100009</c:v>
                </c:pt>
                <c:pt idx="5">
                  <c:v>1105740837</c:v>
                </c:pt>
                <c:pt idx="6">
                  <c:v>2643656067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ED-4CD6-9291-057A42B19212}"/>
            </c:ext>
          </c:extLst>
        </c:ser>
        <c:ser>
          <c:idx val="1"/>
          <c:order val="1"/>
          <c:tx>
            <c:strRef>
              <c:f>'P. ACCIÓN CONSOLIDADO FEB  2021'!$EF$134</c:f>
              <c:strCache>
                <c:ptCount val="1"/>
                <c:pt idx="0">
                  <c:v>EJECUTADO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0049398846978188E-2"/>
                  <c:y val="-1.5723251738547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44440025972641E-2"/>
                  <c:y val="-1.3102742821799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ED-4CD6-9291-057A42B19212}"/>
                </c:ext>
              </c:extLst>
            </c:dLbl>
            <c:dLbl>
              <c:idx val="2"/>
              <c:layout>
                <c:manualLayout>
                  <c:x val="3.5221189067342916E-2"/>
                  <c:y val="-2.6205450733752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ED-4CD6-9291-057A42B19212}"/>
                </c:ext>
              </c:extLst>
            </c:dLbl>
            <c:dLbl>
              <c:idx val="3"/>
              <c:layout>
                <c:manualLayout>
                  <c:x val="3.058751888024629E-2"/>
                  <c:y val="-1.23823457113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ED-4CD6-9291-057A42B19212}"/>
                </c:ext>
              </c:extLst>
            </c:dLbl>
            <c:dLbl>
              <c:idx val="4"/>
              <c:layout>
                <c:manualLayout>
                  <c:x val="3.30914845835354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ED-4CD6-9291-057A42B19212}"/>
                </c:ext>
              </c:extLst>
            </c:dLbl>
            <c:dLbl>
              <c:idx val="5"/>
              <c:layout>
                <c:manualLayout>
                  <c:x val="3.4467440508365331E-2"/>
                  <c:y val="-7.8616352201257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ED-4CD6-9291-057A42B19212}"/>
                </c:ext>
              </c:extLst>
            </c:dLbl>
            <c:dLbl>
              <c:idx val="6"/>
              <c:layout>
                <c:manualLayout>
                  <c:x val="3.7972280235428139E-2"/>
                  <c:y val="-1.0070493454179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ED-4CD6-9291-057A42B192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2021'!$ED$135:$ED$141</c:f>
              <c:strCache>
                <c:ptCount val="7"/>
                <c:pt idx="0">
                  <c:v>CONSTRUCCIÓN</c:v>
                </c:pt>
                <c:pt idx="1">
                  <c:v>DOTACIÓN</c:v>
                </c:pt>
                <c:pt idx="2">
                  <c:v>BIENESTAR UNIVERSITARIO</c:v>
                </c:pt>
                <c:pt idx="3">
                  <c:v>CAPACITACIÓN</c:v>
                </c:pt>
                <c:pt idx="4">
                  <c:v>INVESTIGACIÓN</c:v>
                </c:pt>
                <c:pt idx="5">
                  <c:v>PLANEACIÓN</c:v>
                </c:pt>
                <c:pt idx="6">
                  <c:v>EXTENSIÓN</c:v>
                </c:pt>
              </c:strCache>
            </c:strRef>
          </c:cat>
          <c:val>
            <c:numRef>
              <c:f>'P. ACCIÓN CONSOLIDADO FEB  2021'!$EF$135:$EF$141</c:f>
              <c:numCache>
                <c:formatCode>#,##0</c:formatCode>
                <c:ptCount val="7"/>
                <c:pt idx="0">
                  <c:v>0</c:v>
                </c:pt>
                <c:pt idx="1">
                  <c:v>267957940</c:v>
                </c:pt>
                <c:pt idx="2">
                  <c:v>695106661</c:v>
                </c:pt>
                <c:pt idx="3">
                  <c:v>78436736</c:v>
                </c:pt>
                <c:pt idx="4">
                  <c:v>1560356675</c:v>
                </c:pt>
                <c:pt idx="5">
                  <c:v>610192150</c:v>
                </c:pt>
                <c:pt idx="6">
                  <c:v>1332433399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BED-4CD6-9291-057A42B19212}"/>
            </c:ext>
          </c:extLst>
        </c:ser>
        <c:ser>
          <c:idx val="2"/>
          <c:order val="2"/>
          <c:tx>
            <c:strRef>
              <c:f>'P. ACCIÓN CONSOLIDADO FEB  2021'!$EG$134</c:f>
              <c:strCache>
                <c:ptCount val="1"/>
                <c:pt idx="0">
                  <c:v>%  EJECUCIÓN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5359256128486898E-2"/>
                  <c:y val="2.6205450733752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ED-4CD6-9291-057A42B19212}"/>
                </c:ext>
              </c:extLst>
            </c:dLbl>
            <c:dLbl>
              <c:idx val="1"/>
              <c:layout>
                <c:manualLayout>
                  <c:x val="2.5359256128486898E-2"/>
                  <c:y val="7.8616352201257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ED-4CD6-9291-057A42B19212}"/>
                </c:ext>
              </c:extLst>
            </c:dLbl>
            <c:dLbl>
              <c:idx val="2"/>
              <c:layout>
                <c:manualLayout>
                  <c:x val="2.2420688015858614E-2"/>
                  <c:y val="1.351448327267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BED-4CD6-9291-057A42B19212}"/>
                </c:ext>
              </c:extLst>
            </c:dLbl>
            <c:dLbl>
              <c:idx val="3"/>
              <c:layout>
                <c:manualLayout>
                  <c:x val="2.4093561306545434E-2"/>
                  <c:y val="1.7829134651219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ED-4CD6-9291-057A42B19212}"/>
                </c:ext>
              </c:extLst>
            </c:dLbl>
            <c:dLbl>
              <c:idx val="4"/>
              <c:layout>
                <c:manualLayout>
                  <c:x val="1.831501831501842E-2"/>
                  <c:y val="1.310272536687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BED-4CD6-9291-057A42B19212}"/>
                </c:ext>
              </c:extLst>
            </c:dLbl>
            <c:dLbl>
              <c:idx val="5"/>
              <c:layout>
                <c:manualLayout>
                  <c:x val="2.7652488237271827E-2"/>
                  <c:y val="2.6205450733752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BED-4CD6-9291-057A42B19212}"/>
                </c:ext>
              </c:extLst>
            </c:dLbl>
            <c:dLbl>
              <c:idx val="6"/>
              <c:layout>
                <c:manualLayout>
                  <c:x val="2.404911081577115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BED-4CD6-9291-057A42B192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'P. ACCIÓN CONSOLIDADO FEB  2021'!$ED$135:$ED$141</c:f>
              <c:strCache>
                <c:ptCount val="7"/>
                <c:pt idx="0">
                  <c:v>CONSTRUCCIÓN</c:v>
                </c:pt>
                <c:pt idx="1">
                  <c:v>DOTACIÓN</c:v>
                </c:pt>
                <c:pt idx="2">
                  <c:v>BIENESTAR UNIVERSITARIO</c:v>
                </c:pt>
                <c:pt idx="3">
                  <c:v>CAPACITACIÓN</c:v>
                </c:pt>
                <c:pt idx="4">
                  <c:v>INVESTIGACIÓN</c:v>
                </c:pt>
                <c:pt idx="5">
                  <c:v>PLANEACIÓN</c:v>
                </c:pt>
                <c:pt idx="6">
                  <c:v>EXTENSIÓN</c:v>
                </c:pt>
              </c:strCache>
            </c:strRef>
          </c:cat>
          <c:val>
            <c:numRef>
              <c:f>'P. ACCIÓN CONSOLIDADO FEB  2021'!$EG$135:$EG$141</c:f>
              <c:numCache>
                <c:formatCode>0.00%</c:formatCode>
                <c:ptCount val="7"/>
                <c:pt idx="0">
                  <c:v>0</c:v>
                </c:pt>
                <c:pt idx="1">
                  <c:v>0.14303704704013046</c:v>
                </c:pt>
                <c:pt idx="2">
                  <c:v>0.20399166429668883</c:v>
                </c:pt>
                <c:pt idx="3">
                  <c:v>9.4730357487922703E-2</c:v>
                </c:pt>
                <c:pt idx="4">
                  <c:v>0.22088541682762577</c:v>
                </c:pt>
                <c:pt idx="5">
                  <c:v>0.55184011441190894</c:v>
                </c:pt>
                <c:pt idx="6">
                  <c:v>0.5040116283023286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BED-4CD6-9291-057A42B192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1661184"/>
        <c:axId val="151671168"/>
        <c:axId val="0"/>
      </c:bar3DChart>
      <c:catAx>
        <c:axId val="15166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1671168"/>
        <c:crosses val="autoZero"/>
        <c:auto val="1"/>
        <c:lblAlgn val="ctr"/>
        <c:lblOffset val="100"/>
        <c:noMultiLvlLbl val="0"/>
      </c:catAx>
      <c:valAx>
        <c:axId val="151671168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516611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144</xdr:row>
      <xdr:rowOff>0</xdr:rowOff>
    </xdr:from>
    <xdr:to>
      <xdr:col>83</xdr:col>
      <xdr:colOff>742950</xdr:colOff>
      <xdr:row>165</xdr:row>
      <xdr:rowOff>47625</xdr:rowOff>
    </xdr:to>
    <xdr:graphicFrame macro="">
      <xdr:nvGraphicFramePr>
        <xdr:cNvPr id="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169</xdr:row>
      <xdr:rowOff>0</xdr:rowOff>
    </xdr:from>
    <xdr:to>
      <xdr:col>83</xdr:col>
      <xdr:colOff>842010</xdr:colOff>
      <xdr:row>195</xdr:row>
      <xdr:rowOff>91440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bliotecas/Desktop/DOCUMENTOS%20EDITH/INFORMACI&#211;N%202021/INFORMES%20EJECUCI&#211;N%20PRESUPUESTAL%202021/P.%20DE%20ACCI&#211;N%20A%2028%20FEBRERO%2020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bliotecas/Desktop/DOCUMENTOS%20EDITH/INFORMACI&#211;N%202021/INFORMES%20EJECUCI&#211;N%20PRESUPUESTAL%202021/P.%20DE%20ACCI&#211;N%20A%2031%20DE%20ENERO%2020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ibliotecas/Desktop/DOCUMENTOS%20EDITH/INFORMACI&#211;N%202020/INFORMES%20EJECUCI&#211;N%20PLAN%20DE%20ACCI&#211;N/EJECUCI&#211;N%20PLAN%20DE%20ACCI&#211;N%20A%2029%20DE%20FEBRERO%20D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erdo PLAN INVERSIÓN 2021"/>
    </sheetNames>
    <sheetDataSet>
      <sheetData sheetId="0">
        <row r="18">
          <cell r="J18">
            <v>17906667</v>
          </cell>
          <cell r="AE18">
            <v>8500000</v>
          </cell>
        </row>
        <row r="40">
          <cell r="H40">
            <v>5999999</v>
          </cell>
        </row>
        <row r="43">
          <cell r="H43">
            <v>25500000</v>
          </cell>
        </row>
        <row r="48">
          <cell r="H48">
            <v>7083333</v>
          </cell>
        </row>
        <row r="72">
          <cell r="H72">
            <v>17431450</v>
          </cell>
        </row>
        <row r="74">
          <cell r="J74">
            <v>100000000</v>
          </cell>
          <cell r="Z74">
            <v>100000000</v>
          </cell>
        </row>
        <row r="90">
          <cell r="Z90">
            <v>50000000</v>
          </cell>
        </row>
        <row r="97">
          <cell r="J97">
            <v>77026667</v>
          </cell>
          <cell r="AE97">
            <v>1000000</v>
          </cell>
        </row>
        <row r="111">
          <cell r="H111">
            <v>495000</v>
          </cell>
        </row>
        <row r="127">
          <cell r="AE127">
            <v>21920000</v>
          </cell>
        </row>
        <row r="151">
          <cell r="H151">
            <v>66946666</v>
          </cell>
        </row>
        <row r="174">
          <cell r="AE174">
            <v>14000000</v>
          </cell>
        </row>
        <row r="203">
          <cell r="J203">
            <v>3000000</v>
          </cell>
        </row>
        <row r="207">
          <cell r="H207">
            <v>500000</v>
          </cell>
        </row>
        <row r="209">
          <cell r="R209">
            <v>1452174</v>
          </cell>
          <cell r="T209">
            <v>500000</v>
          </cell>
        </row>
        <row r="229">
          <cell r="R229">
            <v>1242174</v>
          </cell>
        </row>
        <row r="232">
          <cell r="H232">
            <v>16375805</v>
          </cell>
        </row>
        <row r="234">
          <cell r="R234">
            <v>44555715</v>
          </cell>
        </row>
        <row r="259">
          <cell r="H259">
            <v>29762356</v>
          </cell>
        </row>
        <row r="261">
          <cell r="R261">
            <v>29762356</v>
          </cell>
        </row>
        <row r="308">
          <cell r="AE308">
            <v>3000000</v>
          </cell>
        </row>
        <row r="317">
          <cell r="AE317">
            <v>8000000</v>
          </cell>
        </row>
        <row r="325">
          <cell r="H325">
            <v>13233333</v>
          </cell>
        </row>
        <row r="327">
          <cell r="R327">
            <v>38233333</v>
          </cell>
        </row>
        <row r="340">
          <cell r="R340">
            <v>42048890</v>
          </cell>
          <cell r="T340">
            <v>4800000</v>
          </cell>
        </row>
        <row r="366">
          <cell r="H366">
            <v>17346067</v>
          </cell>
        </row>
        <row r="368">
          <cell r="R368">
            <v>40000000</v>
          </cell>
        </row>
        <row r="382">
          <cell r="H382">
            <v>62600000</v>
          </cell>
        </row>
        <row r="384">
          <cell r="R384">
            <v>135000000</v>
          </cell>
        </row>
        <row r="410">
          <cell r="H410">
            <v>76263638</v>
          </cell>
        </row>
        <row r="435">
          <cell r="H435">
            <v>4300000</v>
          </cell>
        </row>
        <row r="455">
          <cell r="H455">
            <v>1166118050</v>
          </cell>
        </row>
        <row r="457">
          <cell r="V457">
            <v>1303957201</v>
          </cell>
        </row>
        <row r="575">
          <cell r="H575">
            <v>1666666</v>
          </cell>
        </row>
        <row r="586">
          <cell r="H586">
            <v>30979995</v>
          </cell>
        </row>
        <row r="588">
          <cell r="J588">
            <v>30980000</v>
          </cell>
          <cell r="AE588">
            <v>5000000</v>
          </cell>
        </row>
        <row r="597">
          <cell r="H597">
            <v>11696666</v>
          </cell>
        </row>
        <row r="599">
          <cell r="R599">
            <v>13596667</v>
          </cell>
        </row>
        <row r="608">
          <cell r="H608">
            <v>39135280</v>
          </cell>
        </row>
        <row r="610">
          <cell r="J610">
            <v>50611000</v>
          </cell>
        </row>
        <row r="657">
          <cell r="H657">
            <v>7356597</v>
          </cell>
        </row>
        <row r="659">
          <cell r="J659">
            <v>7356600</v>
          </cell>
        </row>
        <row r="671">
          <cell r="AE671">
            <v>3000000</v>
          </cell>
        </row>
        <row r="683">
          <cell r="H683">
            <v>58909996</v>
          </cell>
        </row>
        <row r="696">
          <cell r="H696">
            <v>29924994</v>
          </cell>
        </row>
        <row r="698">
          <cell r="J698">
            <v>29925000</v>
          </cell>
        </row>
        <row r="761">
          <cell r="H761">
            <v>286095625</v>
          </cell>
        </row>
        <row r="763">
          <cell r="J763">
            <v>88305360</v>
          </cell>
          <cell r="AE763">
            <v>217527956</v>
          </cell>
        </row>
        <row r="777">
          <cell r="H777">
            <v>56349996</v>
          </cell>
        </row>
        <row r="816">
          <cell r="H816">
            <v>11220000</v>
          </cell>
        </row>
        <row r="836">
          <cell r="H836">
            <v>12799998</v>
          </cell>
        </row>
        <row r="839">
          <cell r="H839">
            <v>2000000</v>
          </cell>
        </row>
        <row r="842">
          <cell r="H842">
            <v>1935360</v>
          </cell>
        </row>
        <row r="887">
          <cell r="H887">
            <v>583431884</v>
          </cell>
        </row>
        <row r="922">
          <cell r="H922">
            <v>41566926</v>
          </cell>
        </row>
        <row r="924">
          <cell r="J924">
            <v>38566929</v>
          </cell>
        </row>
        <row r="939">
          <cell r="H939">
            <v>33451662</v>
          </cell>
        </row>
        <row r="941">
          <cell r="J941">
            <v>45451667</v>
          </cell>
        </row>
        <row r="963">
          <cell r="H963">
            <v>12999999</v>
          </cell>
        </row>
        <row r="965">
          <cell r="J965">
            <v>23800000</v>
          </cell>
        </row>
        <row r="972">
          <cell r="H972">
            <v>64513328</v>
          </cell>
        </row>
        <row r="974">
          <cell r="AE974">
            <v>33000000</v>
          </cell>
        </row>
        <row r="1007">
          <cell r="H1007">
            <v>29339994</v>
          </cell>
        </row>
        <row r="1009">
          <cell r="J1009">
            <v>29340000</v>
          </cell>
        </row>
        <row r="1063">
          <cell r="H1063">
            <v>36049999</v>
          </cell>
        </row>
        <row r="1140">
          <cell r="AE1140">
            <v>18000000</v>
          </cell>
        </row>
        <row r="1184">
          <cell r="Z1184">
            <v>4032000</v>
          </cell>
        </row>
        <row r="1185">
          <cell r="H1185">
            <v>16213333</v>
          </cell>
        </row>
        <row r="1188">
          <cell r="H1188">
            <v>27106666</v>
          </cell>
        </row>
        <row r="1192">
          <cell r="H1192">
            <v>16466666</v>
          </cell>
        </row>
        <row r="1195">
          <cell r="H1195">
            <v>24406666</v>
          </cell>
        </row>
        <row r="1199">
          <cell r="H1199">
            <v>11906666</v>
          </cell>
        </row>
        <row r="1202">
          <cell r="H1202">
            <v>12666666</v>
          </cell>
        </row>
        <row r="1205">
          <cell r="H1205">
            <v>9000000</v>
          </cell>
        </row>
        <row r="1208">
          <cell r="H1208">
            <v>11250000</v>
          </cell>
        </row>
        <row r="1327">
          <cell r="H1327">
            <v>44457860</v>
          </cell>
        </row>
        <row r="1336">
          <cell r="H1336">
            <v>54909740</v>
          </cell>
        </row>
        <row r="1346">
          <cell r="H1346">
            <v>168590340</v>
          </cell>
        </row>
        <row r="1368">
          <cell r="J1368">
            <v>26755000</v>
          </cell>
        </row>
        <row r="1372">
          <cell r="H1372">
            <v>68119997</v>
          </cell>
        </row>
        <row r="1399">
          <cell r="H1399">
            <v>71239998</v>
          </cell>
        </row>
        <row r="1423">
          <cell r="H1423">
            <v>59880515</v>
          </cell>
        </row>
        <row r="1440">
          <cell r="H1440">
            <v>7428362</v>
          </cell>
        </row>
        <row r="1451">
          <cell r="H1451">
            <v>13056625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erdo PLAN INVERSIÓN 2021"/>
      <sheetName val="Hoja1"/>
    </sheetNames>
    <sheetDataSet>
      <sheetData sheetId="0">
        <row r="9">
          <cell r="I9">
            <v>18881433530</v>
          </cell>
        </row>
        <row r="19">
          <cell r="H19">
            <v>11906666</v>
          </cell>
        </row>
        <row r="27">
          <cell r="J27">
            <v>11906667</v>
          </cell>
        </row>
        <row r="34">
          <cell r="J34">
            <v>36900000</v>
          </cell>
          <cell r="Z34">
            <v>6000000</v>
          </cell>
        </row>
        <row r="75">
          <cell r="Z75">
            <v>262000000</v>
          </cell>
        </row>
        <row r="76">
          <cell r="H76">
            <v>40025299</v>
          </cell>
        </row>
        <row r="98">
          <cell r="Z98">
            <v>100000000</v>
          </cell>
        </row>
        <row r="99">
          <cell r="H99">
            <v>99968332</v>
          </cell>
        </row>
        <row r="108">
          <cell r="H108">
            <v>12919982</v>
          </cell>
        </row>
        <row r="118">
          <cell r="Z118">
            <v>108000000</v>
          </cell>
        </row>
        <row r="136">
          <cell r="H136">
            <v>23306666</v>
          </cell>
        </row>
        <row r="138">
          <cell r="J138">
            <v>23306667</v>
          </cell>
        </row>
        <row r="199">
          <cell r="R199">
            <v>23466664</v>
          </cell>
        </row>
        <row r="227">
          <cell r="R227">
            <v>14566568</v>
          </cell>
        </row>
        <row r="250">
          <cell r="AE250">
            <v>10000000</v>
          </cell>
        </row>
        <row r="252">
          <cell r="H252">
            <v>16171000</v>
          </cell>
        </row>
        <row r="254">
          <cell r="H254">
            <v>4491154</v>
          </cell>
        </row>
        <row r="257">
          <cell r="H257">
            <v>29000000</v>
          </cell>
        </row>
        <row r="259">
          <cell r="J259">
            <v>29000000</v>
          </cell>
        </row>
        <row r="273">
          <cell r="H273">
            <v>9216667</v>
          </cell>
        </row>
        <row r="275">
          <cell r="R275">
            <v>9216667</v>
          </cell>
        </row>
        <row r="303">
          <cell r="J303">
            <v>53476666</v>
          </cell>
          <cell r="AB303">
            <v>148761640</v>
          </cell>
        </row>
        <row r="331">
          <cell r="H331">
            <v>14000000</v>
          </cell>
        </row>
        <row r="333">
          <cell r="J333">
            <v>14000000</v>
          </cell>
        </row>
        <row r="345">
          <cell r="R345">
            <v>5000000</v>
          </cell>
          <cell r="X345">
            <v>15306667</v>
          </cell>
        </row>
        <row r="389">
          <cell r="H389">
            <v>15306666</v>
          </cell>
        </row>
        <row r="465">
          <cell r="H465">
            <v>4100000</v>
          </cell>
        </row>
        <row r="467">
          <cell r="AE467">
            <v>4100000</v>
          </cell>
        </row>
        <row r="491">
          <cell r="H491">
            <v>8200000</v>
          </cell>
        </row>
        <row r="497">
          <cell r="H497">
            <v>2000000</v>
          </cell>
        </row>
        <row r="499">
          <cell r="J499">
            <v>2000000</v>
          </cell>
        </row>
        <row r="509">
          <cell r="J509">
            <v>58910000</v>
          </cell>
        </row>
        <row r="523">
          <cell r="H523">
            <v>10246500</v>
          </cell>
        </row>
        <row r="525">
          <cell r="J525">
            <v>10246500</v>
          </cell>
        </row>
        <row r="529">
          <cell r="H529">
            <v>19041499</v>
          </cell>
        </row>
        <row r="531">
          <cell r="J531">
            <v>19041500</v>
          </cell>
        </row>
        <row r="545">
          <cell r="H545">
            <v>14041499</v>
          </cell>
        </row>
        <row r="547">
          <cell r="J547">
            <v>14041500</v>
          </cell>
        </row>
        <row r="551">
          <cell r="H551">
            <v>20449995</v>
          </cell>
        </row>
        <row r="553">
          <cell r="J553">
            <v>20450000</v>
          </cell>
        </row>
        <row r="558">
          <cell r="H558">
            <v>24932465</v>
          </cell>
        </row>
        <row r="560">
          <cell r="J560">
            <v>25010137</v>
          </cell>
        </row>
        <row r="567">
          <cell r="H567">
            <v>20000000</v>
          </cell>
        </row>
        <row r="569">
          <cell r="AC569">
            <v>20000000</v>
          </cell>
        </row>
        <row r="653">
          <cell r="H653">
            <v>16250436</v>
          </cell>
        </row>
        <row r="655">
          <cell r="AE655">
            <v>16250436</v>
          </cell>
        </row>
        <row r="661">
          <cell r="V661">
            <v>902710000</v>
          </cell>
        </row>
        <row r="689">
          <cell r="H689">
            <v>3000000</v>
          </cell>
        </row>
        <row r="691">
          <cell r="AE691">
            <v>3000000</v>
          </cell>
        </row>
        <row r="707">
          <cell r="H707">
            <v>49680000</v>
          </cell>
        </row>
        <row r="709">
          <cell r="J709">
            <v>49680000</v>
          </cell>
        </row>
        <row r="723">
          <cell r="J723">
            <v>49703329</v>
          </cell>
        </row>
        <row r="724">
          <cell r="H724">
            <v>39856662</v>
          </cell>
        </row>
        <row r="767">
          <cell r="H767">
            <v>24493333</v>
          </cell>
        </row>
        <row r="769">
          <cell r="AA769">
            <v>24493333</v>
          </cell>
        </row>
        <row r="783">
          <cell r="AA783">
            <v>25500000</v>
          </cell>
        </row>
        <row r="799">
          <cell r="H799">
            <v>6120000</v>
          </cell>
        </row>
        <row r="801">
          <cell r="Z801">
            <v>12240000</v>
          </cell>
        </row>
        <row r="805">
          <cell r="G805">
            <v>36050000</v>
          </cell>
        </row>
        <row r="821">
          <cell r="H821">
            <v>143820000</v>
          </cell>
        </row>
        <row r="823">
          <cell r="AA823">
            <v>143820000</v>
          </cell>
        </row>
        <row r="854">
          <cell r="H854">
            <v>160863333</v>
          </cell>
        </row>
        <row r="856">
          <cell r="AA856">
            <v>160905000</v>
          </cell>
        </row>
        <row r="880">
          <cell r="H880">
            <v>1670000</v>
          </cell>
        </row>
        <row r="882">
          <cell r="Z882">
            <v>1670000</v>
          </cell>
        </row>
        <row r="885">
          <cell r="H885">
            <v>23230000</v>
          </cell>
        </row>
        <row r="887">
          <cell r="Z887">
            <v>23230000</v>
          </cell>
        </row>
        <row r="903">
          <cell r="G903">
            <v>35700000</v>
          </cell>
          <cell r="H903">
            <v>35500000</v>
          </cell>
        </row>
        <row r="921">
          <cell r="J921">
            <v>129183334</v>
          </cell>
        </row>
        <row r="946">
          <cell r="H946">
            <v>108843333</v>
          </cell>
        </row>
        <row r="948">
          <cell r="Z948">
            <v>109650000</v>
          </cell>
        </row>
        <row r="1060">
          <cell r="J1060">
            <v>44495000</v>
          </cell>
        </row>
        <row r="1068">
          <cell r="J1068">
            <v>54926353</v>
          </cell>
        </row>
        <row r="1076">
          <cell r="G1076">
            <v>199915580</v>
          </cell>
        </row>
        <row r="1103">
          <cell r="J1103">
            <v>86666667</v>
          </cell>
        </row>
        <row r="1116">
          <cell r="H1116">
            <v>77913330</v>
          </cell>
        </row>
        <row r="1118">
          <cell r="J1118">
            <v>90046667</v>
          </cell>
        </row>
        <row r="1127">
          <cell r="G1127">
            <v>87100000</v>
          </cell>
        </row>
        <row r="1136">
          <cell r="H1136">
            <v>59500000</v>
          </cell>
        </row>
        <row r="1138">
          <cell r="J1138">
            <v>59500000</v>
          </cell>
        </row>
        <row r="1144">
          <cell r="H1144">
            <v>8000000</v>
          </cell>
        </row>
        <row r="1146">
          <cell r="AE1146">
            <v>8000000</v>
          </cell>
        </row>
        <row r="1150">
          <cell r="G1150">
            <v>60000000</v>
          </cell>
        </row>
        <row r="1167">
          <cell r="J1167">
            <v>100000000</v>
          </cell>
        </row>
        <row r="1175">
          <cell r="G1175">
            <v>60000000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ACCIÓN A 29 FEB 2020"/>
      <sheetName val="P. ACCIÓN A 29 FEB 2020 CONSOL"/>
    </sheetNames>
    <sheetDataSet>
      <sheetData sheetId="0"/>
      <sheetData sheetId="1">
        <row r="5">
          <cell r="EE5" t="str">
            <v xml:space="preserve">  ASIGNADO</v>
          </cell>
          <cell r="EF5" t="str">
            <v>EJECUTADO</v>
          </cell>
          <cell r="EG5" t="str">
            <v>%  EJECUCIÓN</v>
          </cell>
        </row>
        <row r="24">
          <cell r="ED24" t="str">
            <v>S. FORMACIÓN</v>
          </cell>
          <cell r="EE24">
            <v>1665217020</v>
          </cell>
          <cell r="EF24">
            <v>340143716</v>
          </cell>
          <cell r="EG24">
            <v>0.20426389588547444</v>
          </cell>
        </row>
        <row r="25">
          <cell r="EE25">
            <v>140000000</v>
          </cell>
          <cell r="EF25">
            <v>15699995</v>
          </cell>
          <cell r="EG25">
            <v>0.11214282142857143</v>
          </cell>
        </row>
        <row r="26">
          <cell r="EE26">
            <v>36000000</v>
          </cell>
          <cell r="EF26">
            <v>0</v>
          </cell>
          <cell r="EG26">
            <v>0</v>
          </cell>
        </row>
        <row r="27">
          <cell r="EE27">
            <v>301934741</v>
          </cell>
          <cell r="EF27">
            <v>5921330</v>
          </cell>
          <cell r="EG27">
            <v>1.9611290772266581E-2</v>
          </cell>
        </row>
        <row r="28">
          <cell r="EE28">
            <v>41500000</v>
          </cell>
          <cell r="EF28">
            <v>1216330</v>
          </cell>
          <cell r="EG28">
            <v>2.9309156626506024E-2</v>
          </cell>
        </row>
        <row r="29">
          <cell r="EE29">
            <v>1036000000</v>
          </cell>
          <cell r="EF29">
            <v>50366337</v>
          </cell>
          <cell r="EG29">
            <v>4.8616155405405405E-2</v>
          </cell>
        </row>
        <row r="30">
          <cell r="EE30">
            <v>597600000</v>
          </cell>
          <cell r="EF30">
            <v>17750001</v>
          </cell>
          <cell r="EG30">
            <v>2.970214357429719E-2</v>
          </cell>
        </row>
        <row r="31">
          <cell r="EE31">
            <v>499045108</v>
          </cell>
          <cell r="EF31">
            <v>0</v>
          </cell>
          <cell r="EG31">
            <v>0</v>
          </cell>
        </row>
        <row r="32">
          <cell r="EE32">
            <v>300000000</v>
          </cell>
          <cell r="EF32">
            <v>0</v>
          </cell>
          <cell r="EG32">
            <v>0</v>
          </cell>
        </row>
        <row r="33">
          <cell r="EE33">
            <v>327960000</v>
          </cell>
          <cell r="EF33">
            <v>199710115</v>
          </cell>
          <cell r="EG33">
            <v>0.60894656360531774</v>
          </cell>
        </row>
        <row r="34">
          <cell r="EE34">
            <v>90878679</v>
          </cell>
          <cell r="EF34">
            <v>2500000</v>
          </cell>
          <cell r="EG34">
            <v>2.7509202681082104E-2</v>
          </cell>
        </row>
        <row r="35">
          <cell r="EE35">
            <v>97242642</v>
          </cell>
          <cell r="EF35">
            <v>8200000</v>
          </cell>
          <cell r="EG35">
            <v>8.432514616375808E-2</v>
          </cell>
        </row>
        <row r="36">
          <cell r="EE36">
            <v>13000000</v>
          </cell>
          <cell r="EF36">
            <v>0</v>
          </cell>
          <cell r="EG36">
            <v>0</v>
          </cell>
        </row>
        <row r="37">
          <cell r="EE37">
            <v>149000000</v>
          </cell>
          <cell r="EF37">
            <v>26710996</v>
          </cell>
          <cell r="EG37">
            <v>0.17926842953020133</v>
          </cell>
        </row>
        <row r="38">
          <cell r="EE38">
            <v>295000000</v>
          </cell>
          <cell r="EF38">
            <v>36783123</v>
          </cell>
          <cell r="EG38">
            <v>0.12468855254237288</v>
          </cell>
        </row>
        <row r="39">
          <cell r="EE39">
            <v>30000000</v>
          </cell>
          <cell r="EF39">
            <v>25666666</v>
          </cell>
          <cell r="EG39">
            <v>0.85555553333333334</v>
          </cell>
        </row>
        <row r="40">
          <cell r="EE40">
            <v>50000000</v>
          </cell>
          <cell r="EF40">
            <v>6127873</v>
          </cell>
          <cell r="EG40">
            <v>0.12255745999999999</v>
          </cell>
        </row>
        <row r="41">
          <cell r="EE41">
            <v>30000000</v>
          </cell>
          <cell r="EF41">
            <v>18741931</v>
          </cell>
          <cell r="EG41">
            <v>0.62473103333333335</v>
          </cell>
        </row>
        <row r="42">
          <cell r="EE42">
            <v>57222221</v>
          </cell>
          <cell r="EF42">
            <v>27119999</v>
          </cell>
          <cell r="EG42">
            <v>0.47394174022011482</v>
          </cell>
        </row>
        <row r="43">
          <cell r="EE43">
            <v>302492581</v>
          </cell>
          <cell r="EF43">
            <v>45527504</v>
          </cell>
          <cell r="EG43">
            <v>0.15050783675253179</v>
          </cell>
        </row>
        <row r="44">
          <cell r="EE44">
            <v>56000000</v>
          </cell>
          <cell r="EF44">
            <v>14027328</v>
          </cell>
          <cell r="EG44">
            <v>0.25048799999999999</v>
          </cell>
        </row>
        <row r="45">
          <cell r="EE45">
            <v>50000000</v>
          </cell>
          <cell r="EF45">
            <v>0</v>
          </cell>
          <cell r="EG45">
            <v>0</v>
          </cell>
        </row>
        <row r="46">
          <cell r="EE46">
            <v>2050000000</v>
          </cell>
          <cell r="EF46">
            <v>685940993</v>
          </cell>
          <cell r="EG46">
            <v>0.33460536243902439</v>
          </cell>
        </row>
        <row r="47">
          <cell r="EE47">
            <v>116308000</v>
          </cell>
          <cell r="EF47">
            <v>30059998</v>
          </cell>
          <cell r="EG47">
            <v>0.25845168002201052</v>
          </cell>
        </row>
        <row r="48">
          <cell r="EE48">
            <v>111210888</v>
          </cell>
          <cell r="EF48">
            <v>59744527</v>
          </cell>
          <cell r="EG48">
            <v>0.53721832524167956</v>
          </cell>
        </row>
        <row r="49">
          <cell r="EE49">
            <v>105000000</v>
          </cell>
          <cell r="EF49">
            <v>26147012</v>
          </cell>
          <cell r="EG49">
            <v>0.24901916190476189</v>
          </cell>
        </row>
        <row r="50">
          <cell r="ED50" t="str">
            <v>S. INVESTIGACIÓN</v>
          </cell>
          <cell r="EE50">
            <v>6883394860</v>
          </cell>
          <cell r="EF50">
            <v>1303962058</v>
          </cell>
          <cell r="EG50">
            <v>0.18943589384613627</v>
          </cell>
        </row>
        <row r="51">
          <cell r="EE51">
            <v>36000000</v>
          </cell>
          <cell r="EF51">
            <v>10511609</v>
          </cell>
          <cell r="EG51">
            <v>0.29198913888888889</v>
          </cell>
        </row>
        <row r="52">
          <cell r="EE52">
            <v>70000000</v>
          </cell>
          <cell r="EF52">
            <v>9599996</v>
          </cell>
          <cell r="EG52">
            <v>0.13714280000000001</v>
          </cell>
        </row>
        <row r="53">
          <cell r="EE53">
            <v>25674107</v>
          </cell>
          <cell r="EF53">
            <v>0</v>
          </cell>
          <cell r="EG53">
            <v>0</v>
          </cell>
        </row>
        <row r="54">
          <cell r="EE54">
            <v>208651786</v>
          </cell>
          <cell r="EF54">
            <v>27019453</v>
          </cell>
          <cell r="EG54">
            <v>0.12949543120613402</v>
          </cell>
        </row>
        <row r="55">
          <cell r="EE55">
            <v>80000000</v>
          </cell>
          <cell r="EF55">
            <v>68446553</v>
          </cell>
          <cell r="EG55">
            <v>0.85558191250000004</v>
          </cell>
        </row>
        <row r="56">
          <cell r="EE56">
            <v>40000000</v>
          </cell>
          <cell r="EF56">
            <v>8720000</v>
          </cell>
          <cell r="EG56">
            <v>0.218</v>
          </cell>
        </row>
        <row r="57">
          <cell r="EE57">
            <v>0</v>
          </cell>
          <cell r="EF57">
            <v>0</v>
          </cell>
          <cell r="EG57" t="e">
            <v>#DIV/0!</v>
          </cell>
        </row>
        <row r="58">
          <cell r="EE58">
            <v>25000000</v>
          </cell>
          <cell r="EF58">
            <v>24938321</v>
          </cell>
          <cell r="EG58">
            <v>0.99753283999999998</v>
          </cell>
        </row>
        <row r="59">
          <cell r="EE59">
            <v>10000000</v>
          </cell>
          <cell r="EF59">
            <v>10000000</v>
          </cell>
          <cell r="EG59">
            <v>1</v>
          </cell>
        </row>
        <row r="60">
          <cell r="EE60">
            <v>54000000</v>
          </cell>
          <cell r="EF60">
            <v>11730000</v>
          </cell>
          <cell r="EG60">
            <v>0.21722222222222223</v>
          </cell>
        </row>
        <row r="61">
          <cell r="EE61">
            <v>80407500</v>
          </cell>
          <cell r="EF61">
            <v>9690000</v>
          </cell>
          <cell r="EG61">
            <v>0.12051114634828841</v>
          </cell>
        </row>
        <row r="62">
          <cell r="EE62">
            <v>30000000</v>
          </cell>
          <cell r="EF62">
            <v>16260000</v>
          </cell>
          <cell r="EG62">
            <v>0.54200000000000004</v>
          </cell>
        </row>
        <row r="63">
          <cell r="EE63">
            <v>635127981</v>
          </cell>
          <cell r="EF63">
            <v>251467076</v>
          </cell>
          <cell r="EG63">
            <v>0.3959313453708474</v>
          </cell>
        </row>
        <row r="64">
          <cell r="EE64">
            <v>0</v>
          </cell>
          <cell r="EF64">
            <v>0</v>
          </cell>
          <cell r="EG64" t="e">
            <v>#DIV/0!</v>
          </cell>
        </row>
        <row r="65">
          <cell r="ED65" t="str">
            <v>S. INVESTIGACIÓN</v>
          </cell>
          <cell r="EE65">
            <v>74000000</v>
          </cell>
          <cell r="EF65">
            <v>30712000</v>
          </cell>
          <cell r="EG65">
            <v>0.41502702702702704</v>
          </cell>
        </row>
        <row r="66">
          <cell r="EE66">
            <v>1500000000</v>
          </cell>
          <cell r="EF66">
            <v>0</v>
          </cell>
          <cell r="EG66">
            <v>0</v>
          </cell>
        </row>
        <row r="67">
          <cell r="EE67">
            <v>103000000</v>
          </cell>
          <cell r="EF67">
            <v>10972534</v>
          </cell>
          <cell r="EG67">
            <v>0.10652945631067962</v>
          </cell>
        </row>
        <row r="68">
          <cell r="EE68">
            <v>70000000</v>
          </cell>
          <cell r="EF68">
            <v>49874194</v>
          </cell>
          <cell r="EG68">
            <v>0.71248848571428569</v>
          </cell>
        </row>
        <row r="69">
          <cell r="EE69">
            <v>60000000</v>
          </cell>
          <cell r="EF69">
            <v>54720000</v>
          </cell>
          <cell r="EG69">
            <v>0.91200000000000003</v>
          </cell>
        </row>
        <row r="70">
          <cell r="EE70">
            <v>50000000</v>
          </cell>
          <cell r="EF70">
            <v>13679999</v>
          </cell>
          <cell r="EG70">
            <v>0.27359998000000002</v>
          </cell>
        </row>
        <row r="71">
          <cell r="EE71">
            <v>132967784</v>
          </cell>
          <cell r="EF71">
            <v>51605201</v>
          </cell>
          <cell r="EG71">
            <v>0.38810303855255646</v>
          </cell>
        </row>
        <row r="72">
          <cell r="EE72">
            <v>130000000</v>
          </cell>
          <cell r="EF72">
            <v>27736666</v>
          </cell>
          <cell r="EG72">
            <v>0.21335896923076922</v>
          </cell>
        </row>
        <row r="73">
          <cell r="EE73">
            <v>10000000</v>
          </cell>
          <cell r="EF73">
            <v>0</v>
          </cell>
          <cell r="EG73">
            <v>0</v>
          </cell>
        </row>
        <row r="74">
          <cell r="EE74">
            <v>8000000</v>
          </cell>
          <cell r="EF74">
            <v>0</v>
          </cell>
          <cell r="EG74">
            <v>0</v>
          </cell>
        </row>
        <row r="75">
          <cell r="EE75">
            <v>25000000</v>
          </cell>
          <cell r="EF75">
            <v>0</v>
          </cell>
          <cell r="EG75">
            <v>0</v>
          </cell>
        </row>
        <row r="76">
          <cell r="EE76">
            <v>100000000</v>
          </cell>
          <cell r="EF76">
            <v>84183181</v>
          </cell>
          <cell r="EG76">
            <v>0.84183180999999996</v>
          </cell>
        </row>
        <row r="77">
          <cell r="ED77" t="str">
            <v>S. PROYECCIÓN SOCIAL</v>
          </cell>
          <cell r="EE77">
            <v>3557829158</v>
          </cell>
          <cell r="EF77">
            <v>771866783</v>
          </cell>
          <cell r="EG77">
            <v>0.21694880465646013</v>
          </cell>
        </row>
        <row r="78">
          <cell r="ED78"/>
          <cell r="EE78">
            <v>75000000</v>
          </cell>
          <cell r="EF78">
            <v>29793334</v>
          </cell>
          <cell r="EG78">
            <v>0.39724445333333336</v>
          </cell>
        </row>
        <row r="79">
          <cell r="ED79"/>
          <cell r="EE79">
            <v>60000000</v>
          </cell>
          <cell r="EF79">
            <v>12870001</v>
          </cell>
          <cell r="EG79">
            <v>0.21450001666666665</v>
          </cell>
        </row>
        <row r="80">
          <cell r="ED80"/>
          <cell r="EE80">
            <v>60000000</v>
          </cell>
          <cell r="EF80">
            <v>43600000</v>
          </cell>
          <cell r="EG80">
            <v>0.72666666666666668</v>
          </cell>
        </row>
        <row r="81">
          <cell r="ED81"/>
          <cell r="EE81">
            <v>10000000</v>
          </cell>
          <cell r="EF81">
            <v>0</v>
          </cell>
          <cell r="EG81">
            <v>0</v>
          </cell>
        </row>
        <row r="82">
          <cell r="ED82"/>
          <cell r="EE82">
            <v>10000000</v>
          </cell>
          <cell r="EF82">
            <v>0</v>
          </cell>
          <cell r="EG82">
            <v>0</v>
          </cell>
        </row>
        <row r="83">
          <cell r="ED83"/>
          <cell r="EE83">
            <v>15000000</v>
          </cell>
          <cell r="EF83">
            <v>5680000</v>
          </cell>
          <cell r="EG83">
            <v>0.37866666666666665</v>
          </cell>
        </row>
        <row r="84">
          <cell r="ED84"/>
          <cell r="EE84">
            <v>70000000</v>
          </cell>
          <cell r="EF84">
            <v>44910000</v>
          </cell>
          <cell r="EG84">
            <v>0.64157142857142857</v>
          </cell>
        </row>
        <row r="85">
          <cell r="ED85"/>
          <cell r="EE85">
            <v>51200000</v>
          </cell>
          <cell r="EF85">
            <v>0</v>
          </cell>
          <cell r="EG85">
            <v>0</v>
          </cell>
        </row>
        <row r="86">
          <cell r="ED86"/>
          <cell r="EE86">
            <v>300000000</v>
          </cell>
          <cell r="EF86">
            <v>138983336</v>
          </cell>
          <cell r="EG86">
            <v>0.46327778666666669</v>
          </cell>
        </row>
        <row r="87">
          <cell r="EE87">
            <v>108000000</v>
          </cell>
          <cell r="EF87">
            <v>2000000</v>
          </cell>
          <cell r="EG87">
            <v>1.8518518518518517E-2</v>
          </cell>
        </row>
        <row r="88">
          <cell r="ED88"/>
          <cell r="EE88">
            <v>126665755</v>
          </cell>
          <cell r="EF88">
            <v>0</v>
          </cell>
          <cell r="EG88">
            <v>0</v>
          </cell>
        </row>
        <row r="89">
          <cell r="ED89" t="str">
            <v>S. PROYECCIÓN SOCIAL</v>
          </cell>
          <cell r="EE89">
            <v>368614425</v>
          </cell>
          <cell r="EF89">
            <v>140973338</v>
          </cell>
          <cell r="EG89">
            <v>0.38244118634261259</v>
          </cell>
        </row>
        <row r="90">
          <cell r="ED90"/>
          <cell r="EE90">
            <v>70000000</v>
          </cell>
          <cell r="EF90">
            <v>25075200</v>
          </cell>
          <cell r="EG90">
            <v>0.35821714285714285</v>
          </cell>
        </row>
        <row r="91">
          <cell r="ED91"/>
          <cell r="EE91">
            <v>95999999</v>
          </cell>
          <cell r="EF91">
            <v>24583333</v>
          </cell>
          <cell r="EG91">
            <v>0.25607638808412903</v>
          </cell>
        </row>
        <row r="92">
          <cell r="ED92"/>
          <cell r="EE92">
            <v>20000000</v>
          </cell>
          <cell r="EF92">
            <v>0</v>
          </cell>
          <cell r="EG92">
            <v>0</v>
          </cell>
        </row>
        <row r="93">
          <cell r="ED93"/>
          <cell r="EE93">
            <v>65000000</v>
          </cell>
          <cell r="EF93">
            <v>25166667</v>
          </cell>
          <cell r="EG93">
            <v>0.38717949230769233</v>
          </cell>
        </row>
        <row r="94">
          <cell r="EE94">
            <v>1662500000</v>
          </cell>
          <cell r="EF94">
            <v>425795375</v>
          </cell>
          <cell r="EG94">
            <v>0.25611751879699246</v>
          </cell>
        </row>
        <row r="95">
          <cell r="EE95">
            <v>477695151</v>
          </cell>
          <cell r="EF95">
            <v>125408232</v>
          </cell>
          <cell r="EG95">
            <v>0.26252774753411723</v>
          </cell>
        </row>
        <row r="96">
          <cell r="EE96">
            <v>200000000</v>
          </cell>
          <cell r="EF96">
            <v>41443334</v>
          </cell>
          <cell r="EG96">
            <v>0.20721666999999999</v>
          </cell>
        </row>
        <row r="97">
          <cell r="ED97" t="str">
            <v>S. BIENESTAR UNIVERSITARIO</v>
          </cell>
          <cell r="EE97">
            <v>3845675330</v>
          </cell>
          <cell r="EF97">
            <v>1086282150</v>
          </cell>
          <cell r="EG97">
            <v>0.28246850209271307</v>
          </cell>
        </row>
        <row r="98">
          <cell r="EE98">
            <v>14073740380</v>
          </cell>
          <cell r="EF98">
            <v>0</v>
          </cell>
          <cell r="EG98">
            <v>0</v>
          </cell>
        </row>
        <row r="99">
          <cell r="ED99"/>
          <cell r="EE99">
            <v>0</v>
          </cell>
          <cell r="EF99">
            <v>0</v>
          </cell>
          <cell r="EG99" t="e">
            <v>#DIV/0!</v>
          </cell>
        </row>
        <row r="100">
          <cell r="EE100">
            <v>0</v>
          </cell>
          <cell r="EF100">
            <v>0</v>
          </cell>
          <cell r="EG100" t="e">
            <v>#DIV/0!</v>
          </cell>
        </row>
        <row r="101">
          <cell r="EE101">
            <v>447183797</v>
          </cell>
          <cell r="EF101">
            <v>0</v>
          </cell>
          <cell r="EG101">
            <v>0</v>
          </cell>
        </row>
        <row r="102">
          <cell r="ED102"/>
          <cell r="EE102">
            <v>110000000</v>
          </cell>
          <cell r="EF102">
            <v>0</v>
          </cell>
          <cell r="EG102">
            <v>0</v>
          </cell>
        </row>
        <row r="103">
          <cell r="EE103">
            <v>721867049</v>
          </cell>
          <cell r="EF103">
            <v>0</v>
          </cell>
          <cell r="EG103">
            <v>0</v>
          </cell>
        </row>
        <row r="104">
          <cell r="EE104">
            <v>38000000</v>
          </cell>
          <cell r="EF104">
            <v>0</v>
          </cell>
          <cell r="EG104">
            <v>0</v>
          </cell>
        </row>
        <row r="105">
          <cell r="ED105" t="str">
            <v>S. BIENESTAR UNIVERSITARIO</v>
          </cell>
          <cell r="EE105">
            <v>300000000</v>
          </cell>
          <cell r="EF105">
            <v>0</v>
          </cell>
          <cell r="EG105">
            <v>0</v>
          </cell>
        </row>
        <row r="106">
          <cell r="ED106" t="str">
            <v>S. BIENESTAR UNIVERSITARIO</v>
          </cell>
          <cell r="EE106">
            <v>74177964</v>
          </cell>
          <cell r="EF106">
            <v>0</v>
          </cell>
          <cell r="EG106">
            <v>0</v>
          </cell>
        </row>
        <row r="107">
          <cell r="EE107">
            <v>25953900</v>
          </cell>
          <cell r="EF107">
            <v>0</v>
          </cell>
          <cell r="EG107">
            <v>0</v>
          </cell>
        </row>
        <row r="108">
          <cell r="ED108"/>
          <cell r="EE108">
            <v>2343630</v>
          </cell>
          <cell r="EF108">
            <v>0</v>
          </cell>
          <cell r="EG108">
            <v>0</v>
          </cell>
        </row>
        <row r="109">
          <cell r="EE109">
            <v>339236658</v>
          </cell>
          <cell r="EF109">
            <v>0</v>
          </cell>
          <cell r="EG109">
            <v>0</v>
          </cell>
        </row>
        <row r="110">
          <cell r="EE110">
            <v>0</v>
          </cell>
          <cell r="EF110">
            <v>0</v>
          </cell>
          <cell r="EG110" t="e">
            <v>#DIV/0!</v>
          </cell>
        </row>
        <row r="111">
          <cell r="ED111"/>
          <cell r="EE111">
            <v>192464667</v>
          </cell>
          <cell r="EF111">
            <v>0</v>
          </cell>
          <cell r="EG111">
            <v>0</v>
          </cell>
        </row>
        <row r="112">
          <cell r="EE112">
            <v>3000000</v>
          </cell>
          <cell r="EF112">
            <v>0</v>
          </cell>
          <cell r="EG112">
            <v>0</v>
          </cell>
        </row>
        <row r="113">
          <cell r="EE113">
            <v>366000000</v>
          </cell>
          <cell r="EF113">
            <v>0</v>
          </cell>
          <cell r="EG113">
            <v>0</v>
          </cell>
        </row>
        <row r="114">
          <cell r="EE114">
            <v>393160684</v>
          </cell>
          <cell r="EF114">
            <v>0</v>
          </cell>
          <cell r="EG114">
            <v>0</v>
          </cell>
        </row>
        <row r="115">
          <cell r="EE115">
            <v>0</v>
          </cell>
          <cell r="EF115">
            <v>0</v>
          </cell>
          <cell r="EG115" t="e">
            <v>#DIV/0!</v>
          </cell>
        </row>
        <row r="116">
          <cell r="EE116">
            <v>70000000</v>
          </cell>
          <cell r="EF116">
            <v>39097999</v>
          </cell>
          <cell r="EG116">
            <v>0.55854284285714284</v>
          </cell>
        </row>
        <row r="117">
          <cell r="EE117">
            <v>20000000</v>
          </cell>
          <cell r="EF117">
            <v>0</v>
          </cell>
          <cell r="EG117">
            <v>0</v>
          </cell>
        </row>
        <row r="118">
          <cell r="EE118">
            <v>380000000</v>
          </cell>
          <cell r="EF118">
            <v>295896252</v>
          </cell>
          <cell r="EG118">
            <v>0.778674347368421</v>
          </cell>
        </row>
        <row r="119">
          <cell r="EE119">
            <v>110000000</v>
          </cell>
          <cell r="EF119">
            <v>39604390</v>
          </cell>
          <cell r="EG119">
            <v>0.3600399090909091</v>
          </cell>
        </row>
        <row r="120">
          <cell r="EE120">
            <v>158559428</v>
          </cell>
          <cell r="EF120">
            <v>90250000</v>
          </cell>
          <cell r="EG120">
            <v>0.56918721982271525</v>
          </cell>
        </row>
        <row r="121">
          <cell r="EE121">
            <v>10000000</v>
          </cell>
          <cell r="EF121">
            <v>0</v>
          </cell>
          <cell r="EG121">
            <v>0</v>
          </cell>
        </row>
        <row r="122">
          <cell r="EE122">
            <v>150000000</v>
          </cell>
          <cell r="EF122">
            <v>100000000</v>
          </cell>
          <cell r="EG122">
            <v>0.66666666666666663</v>
          </cell>
        </row>
        <row r="123">
          <cell r="EE123">
            <v>150000000</v>
          </cell>
          <cell r="EF123">
            <v>52833334</v>
          </cell>
          <cell r="EG123">
            <v>0.35222222666666669</v>
          </cell>
        </row>
        <row r="124">
          <cell r="ED124"/>
          <cell r="EE124">
            <v>100000000</v>
          </cell>
          <cell r="EF124">
            <v>0</v>
          </cell>
          <cell r="EG124">
            <v>0</v>
          </cell>
        </row>
        <row r="125">
          <cell r="EE125">
            <v>49407500</v>
          </cell>
          <cell r="EF125">
            <v>0</v>
          </cell>
          <cell r="EG125">
            <v>0</v>
          </cell>
        </row>
        <row r="126">
          <cell r="EE126">
            <v>180000000</v>
          </cell>
          <cell r="EF126">
            <v>90763334</v>
          </cell>
          <cell r="EG126">
            <v>0.50424074444444444</v>
          </cell>
        </row>
        <row r="127">
          <cell r="ED127" t="str">
            <v>S. ADMINISTRATIVO</v>
          </cell>
          <cell r="EE127">
            <v>157000000</v>
          </cell>
          <cell r="EF127">
            <v>6654920</v>
          </cell>
          <cell r="EG127">
            <v>4.2388025477707009E-2</v>
          </cell>
        </row>
        <row r="128">
          <cell r="EE128">
            <v>80000000</v>
          </cell>
          <cell r="EF128">
            <v>13215203</v>
          </cell>
          <cell r="EG128">
            <v>0.1651900375</v>
          </cell>
        </row>
        <row r="129">
          <cell r="ED129" t="str">
            <v>S. ADMINISTRATIVO</v>
          </cell>
          <cell r="EE129">
            <v>18702095657</v>
          </cell>
          <cell r="EF129">
            <v>728315432</v>
          </cell>
          <cell r="EG129">
            <v>3.8942985072766383E-2</v>
          </cell>
        </row>
        <row r="133">
          <cell r="EE133" t="str">
            <v xml:space="preserve">  ASIGNADO</v>
          </cell>
          <cell r="EF133" t="str">
            <v>EJECUTADO</v>
          </cell>
          <cell r="EG133" t="str">
            <v>%  EJECUCIÓN</v>
          </cell>
        </row>
        <row r="134">
          <cell r="ED134" t="str">
            <v>CONSTRUCCIÓN</v>
          </cell>
          <cell r="EE134">
            <v>14630924177</v>
          </cell>
          <cell r="EF134">
            <v>0</v>
          </cell>
          <cell r="EG134">
            <v>0</v>
          </cell>
        </row>
        <row r="135">
          <cell r="ED135" t="str">
            <v>DOTACIÓN</v>
          </cell>
          <cell r="EE135">
            <v>3036204552</v>
          </cell>
          <cell r="EF135">
            <v>374598641</v>
          </cell>
          <cell r="EG135">
            <v>0.12337727402234656</v>
          </cell>
        </row>
        <row r="136">
          <cell r="ED136" t="str">
            <v>BIENESTAR UNIVERSITARIO</v>
          </cell>
          <cell r="EE136">
            <v>3845675330</v>
          </cell>
          <cell r="EF136">
            <v>1086282150</v>
          </cell>
          <cell r="EG136">
            <v>0.28246850209271307</v>
          </cell>
        </row>
        <row r="137">
          <cell r="ED137" t="str">
            <v>CAPACITACIÓN</v>
          </cell>
          <cell r="EE137">
            <v>697000000</v>
          </cell>
          <cell r="EF137">
            <v>102797235</v>
          </cell>
          <cell r="EG137">
            <v>0.1474852725968436</v>
          </cell>
        </row>
        <row r="138">
          <cell r="ED138" t="str">
            <v>INVESTIGACIÓN</v>
          </cell>
          <cell r="EE138">
            <v>6883394860</v>
          </cell>
          <cell r="EF138">
            <v>1303962058</v>
          </cell>
          <cell r="EG138">
            <v>0.18943589384613627</v>
          </cell>
        </row>
        <row r="139">
          <cell r="ED139" t="str">
            <v>PLANEACIÓN</v>
          </cell>
          <cell r="EE139">
            <v>2003183948</v>
          </cell>
          <cell r="EF139">
            <v>591063272</v>
          </cell>
          <cell r="EG139">
            <v>0.29506190511866065</v>
          </cell>
        </row>
        <row r="140">
          <cell r="ED140" t="str">
            <v>EXTENSIÓN</v>
          </cell>
          <cell r="EE140">
            <v>3557829158</v>
          </cell>
          <cell r="EF140">
            <v>771866783</v>
          </cell>
          <cell r="EG140">
            <v>0.21694880465646013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C152"/>
  <sheetViews>
    <sheetView showGridLines="0" topLeftCell="B4" zoomScaleNormal="100" zoomScaleSheetLayoutView="100" zoomScalePageLayoutView="50" workbookViewId="0">
      <pane xSplit="5" ySplit="2" topLeftCell="G126" activePane="bottomRight" state="frozen"/>
      <selection activeCell="C4" sqref="C4"/>
      <selection pane="topRight" activeCell="G4" sqref="G4"/>
      <selection pane="bottomLeft" activeCell="C6" sqref="C6"/>
      <selection pane="bottomRight" activeCell="G23" sqref="G23"/>
    </sheetView>
  </sheetViews>
  <sheetFormatPr baseColWidth="10" defaultRowHeight="15" x14ac:dyDescent="0.25"/>
  <cols>
    <col min="1" max="1" width="8.28515625" hidden="1" customWidth="1"/>
    <col min="2" max="2" width="23.42578125" customWidth="1"/>
    <col min="3" max="3" width="9" customWidth="1"/>
    <col min="4" max="4" width="59.28515625" customWidth="1"/>
    <col min="5" max="5" width="6.42578125" customWidth="1"/>
    <col min="6" max="6" width="12" customWidth="1"/>
    <col min="7" max="7" width="14.140625" customWidth="1"/>
    <col min="8" max="9" width="16" hidden="1" customWidth="1"/>
    <col min="10" max="10" width="12.28515625" customWidth="1"/>
    <col min="11" max="11" width="12.5703125" customWidth="1"/>
    <col min="12" max="12" width="12" customWidth="1"/>
    <col min="13" max="14" width="12.7109375" customWidth="1"/>
    <col min="15" max="15" width="11.5703125" customWidth="1"/>
    <col min="16" max="16" width="12.28515625" customWidth="1"/>
    <col min="17" max="17" width="13.140625" customWidth="1"/>
    <col min="18" max="18" width="11.140625" customWidth="1"/>
    <col min="19" max="19" width="10.85546875" customWidth="1"/>
    <col min="20" max="20" width="11.42578125" customWidth="1"/>
    <col min="21" max="21" width="12" customWidth="1"/>
    <col min="22" max="23" width="11.140625" customWidth="1"/>
    <col min="24" max="24" width="11.7109375" customWidth="1"/>
    <col min="25" max="25" width="12.5703125" customWidth="1"/>
    <col min="26" max="26" width="13.140625" customWidth="1"/>
    <col min="27" max="27" width="12.7109375" customWidth="1"/>
    <col min="28" max="28" width="11.28515625" customWidth="1"/>
    <col min="29" max="29" width="12.7109375" customWidth="1"/>
    <col min="30" max="30" width="12" customWidth="1"/>
    <col min="31" max="31" width="12.42578125" customWidth="1"/>
    <col min="32" max="32" width="12.7109375" customWidth="1"/>
    <col min="33" max="33" width="8.28515625" customWidth="1"/>
    <col min="34" max="34" width="14.28515625" customWidth="1"/>
    <col min="35" max="35" width="13.5703125" customWidth="1"/>
    <col min="36" max="37" width="14" customWidth="1"/>
    <col min="38" max="38" width="13" customWidth="1"/>
    <col min="39" max="39" width="15" customWidth="1"/>
    <col min="40" max="40" width="12.42578125" customWidth="1"/>
    <col min="41" max="41" width="12.140625" customWidth="1"/>
    <col min="42" max="42" width="12.42578125" customWidth="1"/>
    <col min="43" max="44" width="15" customWidth="1"/>
    <col min="45" max="45" width="11.7109375" customWidth="1"/>
    <col min="46" max="46" width="13.28515625" customWidth="1"/>
    <col min="47" max="47" width="12.5703125" customWidth="1"/>
    <col min="48" max="49" width="14.140625" customWidth="1"/>
    <col min="50" max="50" width="13.5703125" customWidth="1"/>
    <col min="51" max="51" width="13.42578125" customWidth="1"/>
    <col min="52" max="52" width="13" customWidth="1"/>
    <col min="53" max="54" width="13.42578125" customWidth="1"/>
    <col min="55" max="56" width="15.5703125" customWidth="1"/>
    <col min="57" max="57" width="13.85546875" customWidth="1"/>
    <col min="58" max="58" width="9" hidden="1" customWidth="1"/>
    <col min="59" max="59" width="14.85546875" hidden="1" customWidth="1"/>
    <col min="60" max="60" width="14.5703125" hidden="1" customWidth="1"/>
    <col min="61" max="61" width="16.5703125" hidden="1" customWidth="1"/>
    <col min="62" max="62" width="13.7109375" hidden="1" customWidth="1"/>
    <col min="63" max="63" width="14" hidden="1" customWidth="1"/>
    <col min="64" max="69" width="16.5703125" hidden="1" customWidth="1"/>
    <col min="70" max="70" width="15" hidden="1" customWidth="1"/>
    <col min="71" max="72" width="14.42578125" hidden="1" customWidth="1"/>
    <col min="73" max="73" width="16.5703125" hidden="1" customWidth="1"/>
    <col min="74" max="74" width="13.28515625" hidden="1" customWidth="1"/>
    <col min="75" max="75" width="13.42578125" hidden="1" customWidth="1"/>
    <col min="76" max="76" width="12.85546875" hidden="1" customWidth="1"/>
    <col min="77" max="78" width="16.5703125" hidden="1" customWidth="1"/>
    <col min="79" max="79" width="15.42578125" hidden="1" customWidth="1"/>
    <col min="80" max="80" width="14" hidden="1" customWidth="1"/>
    <col min="81" max="81" width="16.5703125" hidden="1" customWidth="1"/>
    <col min="82" max="82" width="14" hidden="1" customWidth="1"/>
    <col min="83" max="83" width="10.28515625" hidden="1" customWidth="1"/>
    <col min="84" max="84" width="16.28515625" customWidth="1"/>
    <col min="85" max="85" width="12.28515625" customWidth="1"/>
    <col min="86" max="88" width="13.28515625" customWidth="1"/>
    <col min="89" max="90" width="14" customWidth="1"/>
    <col min="91" max="91" width="15.42578125" customWidth="1"/>
    <col min="92" max="94" width="13.5703125" customWidth="1"/>
    <col min="95" max="95" width="11.7109375" customWidth="1"/>
    <col min="96" max="96" width="13.42578125" customWidth="1"/>
    <col min="97" max="97" width="15.7109375" customWidth="1"/>
    <col min="98" max="99" width="16.28515625" customWidth="1"/>
    <col min="100" max="100" width="13.7109375" customWidth="1"/>
    <col min="101" max="101" width="13" customWidth="1"/>
    <col min="102" max="103" width="14.28515625" customWidth="1"/>
    <col min="104" max="104" width="13.7109375" customWidth="1"/>
    <col min="105" max="106" width="12.28515625" customWidth="1"/>
    <col min="107" max="107" width="13.42578125" customWidth="1"/>
    <col min="108" max="108" width="9.7109375" customWidth="1"/>
    <col min="109" max="109" width="15" customWidth="1"/>
    <col min="110" max="110" width="13.7109375" customWidth="1"/>
    <col min="111" max="111" width="14.42578125" customWidth="1"/>
    <col min="112" max="112" width="12.85546875" customWidth="1"/>
    <col min="113" max="113" width="14" customWidth="1"/>
    <col min="114" max="115" width="15.5703125" customWidth="1"/>
    <col min="116" max="116" width="14.42578125" customWidth="1"/>
    <col min="117" max="117" width="12.7109375" customWidth="1"/>
    <col min="118" max="119" width="13.5703125" customWidth="1"/>
    <col min="120" max="121" width="13.85546875" customWidth="1"/>
    <col min="122" max="122" width="13.7109375" customWidth="1"/>
    <col min="123" max="125" width="13.85546875" customWidth="1"/>
    <col min="126" max="126" width="13.28515625" customWidth="1"/>
    <col min="127" max="128" width="14.42578125" customWidth="1"/>
    <col min="129" max="129" width="14.85546875" customWidth="1"/>
    <col min="130" max="131" width="14.28515625" customWidth="1"/>
    <col min="132" max="132" width="13.5703125" customWidth="1"/>
    <col min="133" max="133" width="3.28515625" customWidth="1"/>
    <col min="134" max="153" width="11.42578125" customWidth="1"/>
  </cols>
  <sheetData>
    <row r="1" spans="1:132" ht="15.75" hidden="1" x14ac:dyDescent="0.25">
      <c r="B1" s="1"/>
      <c r="C1" s="193" t="s">
        <v>0</v>
      </c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</row>
    <row r="2" spans="1:132" ht="18" hidden="1" customHeight="1" x14ac:dyDescent="0.25">
      <c r="B2" s="2"/>
      <c r="C2" s="194" t="s">
        <v>1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</row>
    <row r="3" spans="1:132" ht="15" hidden="1" customHeight="1" x14ac:dyDescent="0.3">
      <c r="B3" s="3"/>
      <c r="C3" s="194" t="s">
        <v>2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4"/>
      <c r="AH3" s="195" t="s">
        <v>3</v>
      </c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7"/>
      <c r="BF3" s="5"/>
      <c r="BG3" s="6"/>
      <c r="BH3" s="198" t="s">
        <v>4</v>
      </c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200"/>
      <c r="CF3" s="195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200"/>
      <c r="DD3" s="5"/>
      <c r="DE3" s="198" t="s">
        <v>4</v>
      </c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</row>
    <row r="4" spans="1:132" ht="15" customHeight="1" x14ac:dyDescent="0.25">
      <c r="A4" s="205" t="s">
        <v>5</v>
      </c>
      <c r="B4" s="206" t="s">
        <v>6</v>
      </c>
      <c r="C4" s="206" t="s">
        <v>7</v>
      </c>
      <c r="D4" s="206" t="s">
        <v>8</v>
      </c>
      <c r="E4" s="207" t="s">
        <v>9</v>
      </c>
      <c r="F4" s="206" t="s">
        <v>10</v>
      </c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7"/>
      <c r="AH4" s="209" t="s">
        <v>11</v>
      </c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1"/>
      <c r="BF4" s="8"/>
      <c r="BG4" s="9"/>
      <c r="BH4" s="212" t="s">
        <v>12</v>
      </c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2" t="s">
        <v>12</v>
      </c>
      <c r="BU4" s="213"/>
      <c r="BV4" s="213"/>
      <c r="BW4" s="213"/>
      <c r="BX4" s="213"/>
      <c r="BY4" s="213"/>
      <c r="BZ4" s="213"/>
      <c r="CA4" s="213"/>
      <c r="CB4" s="213"/>
      <c r="CC4" s="213"/>
      <c r="CD4" s="214"/>
      <c r="CE4" s="10"/>
      <c r="CF4" s="7"/>
      <c r="CG4" s="209" t="s">
        <v>13</v>
      </c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11"/>
      <c r="CU4" s="11"/>
      <c r="CV4" s="210"/>
      <c r="CW4" s="210"/>
      <c r="CX4" s="210"/>
      <c r="CY4" s="210"/>
      <c r="CZ4" s="210"/>
      <c r="DA4" s="210"/>
      <c r="DB4" s="210"/>
      <c r="DC4" s="211"/>
      <c r="DD4" s="12"/>
      <c r="DE4" s="212" t="s">
        <v>12</v>
      </c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 t="s">
        <v>12</v>
      </c>
      <c r="DS4" s="213"/>
      <c r="DT4" s="213"/>
      <c r="DU4" s="213"/>
      <c r="DV4" s="213"/>
      <c r="DW4" s="213"/>
      <c r="DX4" s="213"/>
      <c r="DY4" s="213"/>
      <c r="DZ4" s="213"/>
      <c r="EA4" s="213"/>
      <c r="EB4" s="214"/>
    </row>
    <row r="5" spans="1:132" s="19" customFormat="1" ht="36" customHeight="1" x14ac:dyDescent="0.2">
      <c r="A5" s="205"/>
      <c r="B5" s="206"/>
      <c r="C5" s="206"/>
      <c r="D5" s="206"/>
      <c r="E5" s="207"/>
      <c r="F5" s="206"/>
      <c r="G5" s="13" t="s">
        <v>14</v>
      </c>
      <c r="H5" s="14" t="s">
        <v>15</v>
      </c>
      <c r="I5" s="14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15" t="s">
        <v>24</v>
      </c>
      <c r="R5" s="15" t="s">
        <v>25</v>
      </c>
      <c r="S5" s="15" t="s">
        <v>26</v>
      </c>
      <c r="T5" s="15" t="s">
        <v>27</v>
      </c>
      <c r="U5" s="15" t="s">
        <v>28</v>
      </c>
      <c r="V5" s="15" t="s">
        <v>29</v>
      </c>
      <c r="W5" s="15" t="s">
        <v>30</v>
      </c>
      <c r="X5" s="15" t="s">
        <v>31</v>
      </c>
      <c r="Y5" s="15" t="s">
        <v>32</v>
      </c>
      <c r="Z5" s="15" t="s">
        <v>33</v>
      </c>
      <c r="AA5" s="15" t="s">
        <v>34</v>
      </c>
      <c r="AB5" s="15" t="s">
        <v>35</v>
      </c>
      <c r="AC5" s="15" t="s">
        <v>36</v>
      </c>
      <c r="AD5" s="15" t="s">
        <v>37</v>
      </c>
      <c r="AE5" s="15" t="s">
        <v>38</v>
      </c>
      <c r="AF5" s="15" t="s">
        <v>39</v>
      </c>
      <c r="AG5" s="16" t="s">
        <v>40</v>
      </c>
      <c r="AH5" s="17" t="s">
        <v>41</v>
      </c>
      <c r="AI5" s="17" t="s">
        <v>17</v>
      </c>
      <c r="AJ5" s="17" t="s">
        <v>18</v>
      </c>
      <c r="AK5" s="17" t="s">
        <v>19</v>
      </c>
      <c r="AL5" s="17" t="s">
        <v>20</v>
      </c>
      <c r="AM5" s="17" t="s">
        <v>21</v>
      </c>
      <c r="AN5" s="17" t="s">
        <v>22</v>
      </c>
      <c r="AO5" s="17" t="s">
        <v>23</v>
      </c>
      <c r="AP5" s="17" t="s">
        <v>24</v>
      </c>
      <c r="AQ5" s="17" t="s">
        <v>25</v>
      </c>
      <c r="AR5" s="17" t="s">
        <v>26</v>
      </c>
      <c r="AS5" s="17" t="s">
        <v>27</v>
      </c>
      <c r="AT5" s="17" t="s">
        <v>28</v>
      </c>
      <c r="AU5" s="17" t="s">
        <v>29</v>
      </c>
      <c r="AV5" s="17" t="s">
        <v>30</v>
      </c>
      <c r="AW5" s="17" t="s">
        <v>31</v>
      </c>
      <c r="AX5" s="17" t="s">
        <v>32</v>
      </c>
      <c r="AY5" s="17" t="s">
        <v>33</v>
      </c>
      <c r="AZ5" s="17" t="s">
        <v>34</v>
      </c>
      <c r="BA5" s="17" t="s">
        <v>35</v>
      </c>
      <c r="BB5" s="17" t="s">
        <v>36</v>
      </c>
      <c r="BC5" s="17" t="s">
        <v>37</v>
      </c>
      <c r="BD5" s="17" t="s">
        <v>38</v>
      </c>
      <c r="BE5" s="17" t="s">
        <v>39</v>
      </c>
      <c r="BF5" s="18" t="s">
        <v>40</v>
      </c>
      <c r="BG5" s="12" t="s">
        <v>41</v>
      </c>
      <c r="BH5" s="12" t="s">
        <v>17</v>
      </c>
      <c r="BI5" s="12" t="s">
        <v>18</v>
      </c>
      <c r="BJ5" s="12" t="s">
        <v>42</v>
      </c>
      <c r="BK5" s="12" t="s">
        <v>20</v>
      </c>
      <c r="BL5" s="12" t="s">
        <v>21</v>
      </c>
      <c r="BM5" s="12" t="s">
        <v>22</v>
      </c>
      <c r="BN5" s="12" t="s">
        <v>23</v>
      </c>
      <c r="BO5" s="12" t="s">
        <v>24</v>
      </c>
      <c r="BP5" s="12" t="s">
        <v>25</v>
      </c>
      <c r="BQ5" s="12" t="s">
        <v>26</v>
      </c>
      <c r="BR5" s="12" t="s">
        <v>27</v>
      </c>
      <c r="BS5" s="12" t="s">
        <v>28</v>
      </c>
      <c r="BT5" s="12" t="s">
        <v>29</v>
      </c>
      <c r="BU5" s="12" t="s">
        <v>30</v>
      </c>
      <c r="BV5" s="12" t="s">
        <v>31</v>
      </c>
      <c r="BW5" s="12" t="s">
        <v>32</v>
      </c>
      <c r="BX5" s="12" t="s">
        <v>33</v>
      </c>
      <c r="BY5" s="12" t="s">
        <v>34</v>
      </c>
      <c r="BZ5" s="12" t="s">
        <v>35</v>
      </c>
      <c r="CA5" s="12" t="s">
        <v>36</v>
      </c>
      <c r="CB5" s="12" t="s">
        <v>37</v>
      </c>
      <c r="CC5" s="12" t="s">
        <v>38</v>
      </c>
      <c r="CD5" s="12" t="s">
        <v>39</v>
      </c>
      <c r="CE5" s="16" t="s">
        <v>40</v>
      </c>
      <c r="CF5" s="17" t="s">
        <v>41</v>
      </c>
      <c r="CG5" s="17" t="s">
        <v>17</v>
      </c>
      <c r="CH5" s="17" t="s">
        <v>18</v>
      </c>
      <c r="CI5" s="17" t="s">
        <v>42</v>
      </c>
      <c r="CJ5" s="17" t="s">
        <v>20</v>
      </c>
      <c r="CK5" s="17" t="s">
        <v>21</v>
      </c>
      <c r="CL5" s="17" t="s">
        <v>22</v>
      </c>
      <c r="CM5" s="17" t="s">
        <v>23</v>
      </c>
      <c r="CN5" s="17" t="s">
        <v>24</v>
      </c>
      <c r="CO5" s="17" t="s">
        <v>25</v>
      </c>
      <c r="CP5" s="17" t="s">
        <v>26</v>
      </c>
      <c r="CQ5" s="17" t="s">
        <v>27</v>
      </c>
      <c r="CR5" s="17" t="s">
        <v>28</v>
      </c>
      <c r="CS5" s="17" t="s">
        <v>29</v>
      </c>
      <c r="CT5" s="17" t="s">
        <v>30</v>
      </c>
      <c r="CU5" s="17" t="s">
        <v>31</v>
      </c>
      <c r="CV5" s="17" t="s">
        <v>32</v>
      </c>
      <c r="CW5" s="17" t="s">
        <v>33</v>
      </c>
      <c r="CX5" s="17" t="s">
        <v>34</v>
      </c>
      <c r="CY5" s="17" t="s">
        <v>35</v>
      </c>
      <c r="CZ5" s="17" t="s">
        <v>36</v>
      </c>
      <c r="DA5" s="17" t="s">
        <v>37</v>
      </c>
      <c r="DB5" s="17" t="s">
        <v>38</v>
      </c>
      <c r="DC5" s="17" t="s">
        <v>39</v>
      </c>
      <c r="DD5" s="12" t="s">
        <v>40</v>
      </c>
      <c r="DE5" s="12" t="s">
        <v>41</v>
      </c>
      <c r="DF5" s="12" t="s">
        <v>17</v>
      </c>
      <c r="DG5" s="12" t="s">
        <v>18</v>
      </c>
      <c r="DH5" s="12" t="s">
        <v>42</v>
      </c>
      <c r="DI5" s="12" t="s">
        <v>20</v>
      </c>
      <c r="DJ5" s="12" t="s">
        <v>21</v>
      </c>
      <c r="DK5" s="12" t="s">
        <v>22</v>
      </c>
      <c r="DL5" s="12" t="s">
        <v>23</v>
      </c>
      <c r="DM5" s="12" t="s">
        <v>24</v>
      </c>
      <c r="DN5" s="12" t="s">
        <v>25</v>
      </c>
      <c r="DO5" s="12" t="s">
        <v>26</v>
      </c>
      <c r="DP5" s="12" t="s">
        <v>27</v>
      </c>
      <c r="DQ5" s="12" t="s">
        <v>28</v>
      </c>
      <c r="DR5" s="12" t="s">
        <v>29</v>
      </c>
      <c r="DS5" s="12" t="s">
        <v>30</v>
      </c>
      <c r="DT5" s="12" t="s">
        <v>31</v>
      </c>
      <c r="DU5" s="12" t="s">
        <v>32</v>
      </c>
      <c r="DV5" s="12" t="s">
        <v>33</v>
      </c>
      <c r="DW5" s="12" t="s">
        <v>34</v>
      </c>
      <c r="DX5" s="12" t="s">
        <v>35</v>
      </c>
      <c r="DY5" s="12" t="s">
        <v>36</v>
      </c>
      <c r="DZ5" s="12" t="s">
        <v>37</v>
      </c>
      <c r="EA5" s="12" t="s">
        <v>38</v>
      </c>
      <c r="EB5" s="12" t="s">
        <v>39</v>
      </c>
    </row>
    <row r="6" spans="1:132" ht="46.9" customHeight="1" x14ac:dyDescent="0.25">
      <c r="A6" s="201" t="s">
        <v>43</v>
      </c>
      <c r="B6" s="203" t="s">
        <v>44</v>
      </c>
      <c r="C6" s="20" t="s">
        <v>45</v>
      </c>
      <c r="D6" s="21" t="s">
        <v>46</v>
      </c>
      <c r="E6" s="22">
        <v>510</v>
      </c>
      <c r="F6" s="23" t="s">
        <v>47</v>
      </c>
      <c r="G6" s="24">
        <f t="shared" ref="G6:G23" si="0">SUM(J6:AF6)</f>
        <v>74000000</v>
      </c>
      <c r="H6" s="25">
        <v>100000000</v>
      </c>
      <c r="I6" s="25">
        <f>H6-G6</f>
        <v>26000000</v>
      </c>
      <c r="J6" s="24"/>
      <c r="K6" s="24">
        <v>40000000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>
        <v>10000000</v>
      </c>
      <c r="AA6" s="24"/>
      <c r="AB6" s="24"/>
      <c r="AC6" s="24"/>
      <c r="AD6" s="24"/>
      <c r="AE6" s="24"/>
      <c r="AF6" s="26">
        <v>24000000</v>
      </c>
      <c r="AG6" s="27">
        <f t="shared" ref="AG6:AG69" si="1">AH6/G6</f>
        <v>0.35684685135135136</v>
      </c>
      <c r="AH6" s="24">
        <f t="shared" ref="AH6:AH23" si="2">SUM(AI6:BE6)</f>
        <v>26406667</v>
      </c>
      <c r="AI6" s="28"/>
      <c r="AJ6" s="24">
        <f>+'[1]Acuerdo PLAN INVERSIÓN 2021'!$J$18</f>
        <v>17906667</v>
      </c>
      <c r="AK6" s="29"/>
      <c r="AL6" s="29"/>
      <c r="AM6" s="28"/>
      <c r="AN6" s="28"/>
      <c r="AO6" s="24"/>
      <c r="AP6" s="30"/>
      <c r="AQ6" s="30"/>
      <c r="AR6" s="30"/>
      <c r="AS6" s="30"/>
      <c r="AT6" s="30"/>
      <c r="AU6" s="30"/>
      <c r="AV6" s="30"/>
      <c r="AW6" s="30"/>
      <c r="AX6" s="24"/>
      <c r="AY6" s="24"/>
      <c r="AZ6" s="24"/>
      <c r="BA6" s="24"/>
      <c r="BB6" s="24"/>
      <c r="BC6" s="24"/>
      <c r="BD6" s="24"/>
      <c r="BE6" s="24">
        <f>+'[1]Acuerdo PLAN INVERSIÓN 2021'!$AE$18</f>
        <v>8500000</v>
      </c>
      <c r="BF6" s="27">
        <f>1-AG6</f>
        <v>0.64315314864864859</v>
      </c>
      <c r="BG6" s="24">
        <f t="shared" ref="BG6:BG23" si="3">SUM(BH6:CD6)</f>
        <v>47593333</v>
      </c>
      <c r="BH6" s="24">
        <f t="shared" ref="BH6:BW21" si="4">+J6-AI6</f>
        <v>0</v>
      </c>
      <c r="BI6" s="24">
        <f t="shared" si="4"/>
        <v>22093333</v>
      </c>
      <c r="BJ6" s="24">
        <f t="shared" si="4"/>
        <v>0</v>
      </c>
      <c r="BK6" s="24">
        <f t="shared" si="4"/>
        <v>0</v>
      </c>
      <c r="BL6" s="24">
        <f t="shared" si="4"/>
        <v>0</v>
      </c>
      <c r="BM6" s="24">
        <f t="shared" si="4"/>
        <v>0</v>
      </c>
      <c r="BN6" s="24">
        <f t="shared" si="4"/>
        <v>0</v>
      </c>
      <c r="BO6" s="24">
        <f t="shared" si="4"/>
        <v>0</v>
      </c>
      <c r="BP6" s="24">
        <f t="shared" si="4"/>
        <v>0</v>
      </c>
      <c r="BQ6" s="24">
        <f t="shared" si="4"/>
        <v>0</v>
      </c>
      <c r="BR6" s="24">
        <f t="shared" si="4"/>
        <v>0</v>
      </c>
      <c r="BS6" s="24">
        <f t="shared" si="4"/>
        <v>0</v>
      </c>
      <c r="BT6" s="24">
        <f t="shared" si="4"/>
        <v>0</v>
      </c>
      <c r="BU6" s="24">
        <f t="shared" si="4"/>
        <v>0</v>
      </c>
      <c r="BV6" s="24">
        <f t="shared" si="4"/>
        <v>0</v>
      </c>
      <c r="BW6" s="24">
        <f t="shared" si="4"/>
        <v>0</v>
      </c>
      <c r="BX6" s="24">
        <f t="shared" ref="BX6:CD23" si="5">+Z6-AY6</f>
        <v>10000000</v>
      </c>
      <c r="BY6" s="24">
        <f t="shared" si="5"/>
        <v>0</v>
      </c>
      <c r="BZ6" s="24">
        <f t="shared" si="5"/>
        <v>0</v>
      </c>
      <c r="CA6" s="24">
        <f t="shared" si="5"/>
        <v>0</v>
      </c>
      <c r="CB6" s="24">
        <f t="shared" si="5"/>
        <v>0</v>
      </c>
      <c r="CC6" s="24">
        <f t="shared" si="5"/>
        <v>0</v>
      </c>
      <c r="CD6" s="24">
        <f t="shared" si="5"/>
        <v>15500000</v>
      </c>
      <c r="CE6" s="27">
        <f t="shared" ref="CE6:CE49" si="6">CF6/G6</f>
        <v>0.16090089189189188</v>
      </c>
      <c r="CF6" s="24">
        <f t="shared" ref="CF6:CF23" si="7">SUM(CG6:DC6)</f>
        <v>11906666</v>
      </c>
      <c r="CG6" s="24"/>
      <c r="CH6" s="24">
        <f>+'[2]Acuerdo PLAN INVERSIÓN 2021'!$H$19</f>
        <v>11906666</v>
      </c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7">
        <f t="shared" ref="DD6:DD69" si="8">1-CE6</f>
        <v>0.83909910810810806</v>
      </c>
      <c r="DE6" s="24">
        <f>SUM(DF6:EB6)</f>
        <v>62093334</v>
      </c>
      <c r="DF6" s="24">
        <f t="shared" ref="DF6:DU21" si="9">+J6-CG6</f>
        <v>0</v>
      </c>
      <c r="DG6" s="24">
        <f t="shared" si="9"/>
        <v>28093334</v>
      </c>
      <c r="DH6" s="24">
        <f t="shared" si="9"/>
        <v>0</v>
      </c>
      <c r="DI6" s="24">
        <f t="shared" si="9"/>
        <v>0</v>
      </c>
      <c r="DJ6" s="24">
        <f t="shared" si="9"/>
        <v>0</v>
      </c>
      <c r="DK6" s="24">
        <f t="shared" si="9"/>
        <v>0</v>
      </c>
      <c r="DL6" s="24">
        <f t="shared" si="9"/>
        <v>0</v>
      </c>
      <c r="DM6" s="24">
        <f t="shared" si="9"/>
        <v>0</v>
      </c>
      <c r="DN6" s="24">
        <f t="shared" si="9"/>
        <v>0</v>
      </c>
      <c r="DO6" s="24">
        <f t="shared" si="9"/>
        <v>0</v>
      </c>
      <c r="DP6" s="24">
        <f t="shared" si="9"/>
        <v>0</v>
      </c>
      <c r="DQ6" s="24">
        <f t="shared" si="9"/>
        <v>0</v>
      </c>
      <c r="DR6" s="24">
        <f t="shared" si="9"/>
        <v>0</v>
      </c>
      <c r="DS6" s="24">
        <f t="shared" si="9"/>
        <v>0</v>
      </c>
      <c r="DT6" s="24">
        <f t="shared" si="9"/>
        <v>0</v>
      </c>
      <c r="DU6" s="24">
        <f t="shared" si="9"/>
        <v>0</v>
      </c>
      <c r="DV6" s="24">
        <f t="shared" ref="DV6:EB23" si="10">+Z6-CW6</f>
        <v>10000000</v>
      </c>
      <c r="DW6" s="24">
        <f t="shared" si="10"/>
        <v>0</v>
      </c>
      <c r="DX6" s="24">
        <f t="shared" si="10"/>
        <v>0</v>
      </c>
      <c r="DY6" s="24">
        <f t="shared" si="10"/>
        <v>0</v>
      </c>
      <c r="DZ6" s="24">
        <f t="shared" si="10"/>
        <v>0</v>
      </c>
      <c r="EA6" s="24">
        <f t="shared" si="10"/>
        <v>0</v>
      </c>
      <c r="EB6" s="24">
        <f t="shared" si="10"/>
        <v>24000000</v>
      </c>
    </row>
    <row r="7" spans="1:132" ht="51" customHeight="1" x14ac:dyDescent="0.25">
      <c r="A7" s="202"/>
      <c r="B7" s="204"/>
      <c r="C7" s="20" t="s">
        <v>48</v>
      </c>
      <c r="D7" s="21" t="s">
        <v>49</v>
      </c>
      <c r="E7" s="22">
        <v>510</v>
      </c>
      <c r="F7" s="23" t="s">
        <v>50</v>
      </c>
      <c r="G7" s="24">
        <f t="shared" si="0"/>
        <v>30000000</v>
      </c>
      <c r="H7" s="25">
        <v>40000000</v>
      </c>
      <c r="I7" s="25">
        <f t="shared" ref="I7:I23" si="11">H7-G7</f>
        <v>10000000</v>
      </c>
      <c r="J7" s="24"/>
      <c r="K7" s="24">
        <v>30000000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6"/>
      <c r="AG7" s="27">
        <f t="shared" si="1"/>
        <v>0.39688889999999999</v>
      </c>
      <c r="AH7" s="24">
        <f t="shared" si="2"/>
        <v>11906667</v>
      </c>
      <c r="AI7" s="24"/>
      <c r="AJ7" s="24">
        <f>+'[2]Acuerdo PLAN INVERSIÓN 2021'!$J$27</f>
        <v>11906667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7">
        <f t="shared" ref="BF7:BF70" si="12">1-AG7</f>
        <v>0.60311110000000001</v>
      </c>
      <c r="BG7" s="24">
        <f t="shared" si="3"/>
        <v>18093333</v>
      </c>
      <c r="BH7" s="24">
        <f t="shared" si="4"/>
        <v>0</v>
      </c>
      <c r="BI7" s="24">
        <f t="shared" si="4"/>
        <v>18093333</v>
      </c>
      <c r="BJ7" s="24">
        <f t="shared" si="4"/>
        <v>0</v>
      </c>
      <c r="BK7" s="24">
        <f t="shared" si="4"/>
        <v>0</v>
      </c>
      <c r="BL7" s="24">
        <f t="shared" si="4"/>
        <v>0</v>
      </c>
      <c r="BM7" s="24">
        <f t="shared" si="4"/>
        <v>0</v>
      </c>
      <c r="BN7" s="24">
        <f t="shared" si="4"/>
        <v>0</v>
      </c>
      <c r="BO7" s="24">
        <f t="shared" si="4"/>
        <v>0</v>
      </c>
      <c r="BP7" s="24">
        <f t="shared" si="4"/>
        <v>0</v>
      </c>
      <c r="BQ7" s="24">
        <f t="shared" si="4"/>
        <v>0</v>
      </c>
      <c r="BR7" s="24">
        <f t="shared" si="4"/>
        <v>0</v>
      </c>
      <c r="BS7" s="24">
        <f t="shared" si="4"/>
        <v>0</v>
      </c>
      <c r="BT7" s="24">
        <f t="shared" si="4"/>
        <v>0</v>
      </c>
      <c r="BU7" s="24">
        <f t="shared" si="4"/>
        <v>0</v>
      </c>
      <c r="BV7" s="24">
        <f t="shared" si="4"/>
        <v>0</v>
      </c>
      <c r="BW7" s="24">
        <f t="shared" si="4"/>
        <v>0</v>
      </c>
      <c r="BX7" s="24">
        <f t="shared" si="5"/>
        <v>0</v>
      </c>
      <c r="BY7" s="24">
        <f t="shared" si="5"/>
        <v>0</v>
      </c>
      <c r="BZ7" s="24">
        <f t="shared" si="5"/>
        <v>0</v>
      </c>
      <c r="CA7" s="24">
        <f t="shared" si="5"/>
        <v>0</v>
      </c>
      <c r="CB7" s="24">
        <f t="shared" si="5"/>
        <v>0</v>
      </c>
      <c r="CC7" s="24">
        <f t="shared" si="5"/>
        <v>0</v>
      </c>
      <c r="CD7" s="24">
        <f t="shared" si="5"/>
        <v>0</v>
      </c>
      <c r="CE7" s="27">
        <f t="shared" si="6"/>
        <v>0.39688886666666667</v>
      </c>
      <c r="CF7" s="24">
        <f t="shared" si="7"/>
        <v>11906666</v>
      </c>
      <c r="CG7" s="24"/>
      <c r="CH7" s="24">
        <v>11906666</v>
      </c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7">
        <f t="shared" si="8"/>
        <v>0.60311113333333333</v>
      </c>
      <c r="DE7" s="24">
        <f t="shared" ref="DE7:DE23" si="13">SUM(DF7:EB7)</f>
        <v>18093334</v>
      </c>
      <c r="DF7" s="24">
        <f t="shared" si="9"/>
        <v>0</v>
      </c>
      <c r="DG7" s="24">
        <f t="shared" si="9"/>
        <v>18093334</v>
      </c>
      <c r="DH7" s="24">
        <f t="shared" si="9"/>
        <v>0</v>
      </c>
      <c r="DI7" s="24">
        <f t="shared" si="9"/>
        <v>0</v>
      </c>
      <c r="DJ7" s="24">
        <f t="shared" si="9"/>
        <v>0</v>
      </c>
      <c r="DK7" s="24">
        <f t="shared" si="9"/>
        <v>0</v>
      </c>
      <c r="DL7" s="24">
        <f t="shared" si="9"/>
        <v>0</v>
      </c>
      <c r="DM7" s="24">
        <f t="shared" si="9"/>
        <v>0</v>
      </c>
      <c r="DN7" s="24">
        <f t="shared" si="9"/>
        <v>0</v>
      </c>
      <c r="DO7" s="24">
        <f t="shared" si="9"/>
        <v>0</v>
      </c>
      <c r="DP7" s="24">
        <f t="shared" si="9"/>
        <v>0</v>
      </c>
      <c r="DQ7" s="24">
        <f t="shared" si="9"/>
        <v>0</v>
      </c>
      <c r="DR7" s="24">
        <f t="shared" si="9"/>
        <v>0</v>
      </c>
      <c r="DS7" s="24">
        <f t="shared" si="9"/>
        <v>0</v>
      </c>
      <c r="DT7" s="24">
        <f t="shared" si="9"/>
        <v>0</v>
      </c>
      <c r="DU7" s="24">
        <f t="shared" si="9"/>
        <v>0</v>
      </c>
      <c r="DV7" s="24">
        <f t="shared" si="10"/>
        <v>0</v>
      </c>
      <c r="DW7" s="24">
        <f t="shared" si="10"/>
        <v>0</v>
      </c>
      <c r="DX7" s="24">
        <f t="shared" si="10"/>
        <v>0</v>
      </c>
      <c r="DY7" s="24">
        <f t="shared" si="10"/>
        <v>0</v>
      </c>
      <c r="DZ7" s="24">
        <f t="shared" si="10"/>
        <v>0</v>
      </c>
      <c r="EA7" s="24">
        <f t="shared" si="10"/>
        <v>0</v>
      </c>
      <c r="EB7" s="24">
        <f t="shared" si="10"/>
        <v>0</v>
      </c>
    </row>
    <row r="8" spans="1:132" ht="60" customHeight="1" x14ac:dyDescent="0.25">
      <c r="A8" s="31"/>
      <c r="B8" s="216" t="s">
        <v>51</v>
      </c>
      <c r="C8" s="20" t="s">
        <v>52</v>
      </c>
      <c r="D8" s="21" t="s">
        <v>53</v>
      </c>
      <c r="E8" s="22">
        <v>510</v>
      </c>
      <c r="F8" s="23" t="s">
        <v>54</v>
      </c>
      <c r="G8" s="24">
        <f t="shared" si="0"/>
        <v>75740837</v>
      </c>
      <c r="H8" s="25">
        <v>15000000</v>
      </c>
      <c r="I8" s="25">
        <f t="shared" si="11"/>
        <v>-60740837</v>
      </c>
      <c r="J8" s="24"/>
      <c r="K8" s="24">
        <v>46336160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>
        <v>18000000</v>
      </c>
      <c r="AA8" s="24"/>
      <c r="AB8" s="24"/>
      <c r="AC8" s="24"/>
      <c r="AD8" s="24"/>
      <c r="AE8" s="24"/>
      <c r="AF8" s="26">
        <v>11404677</v>
      </c>
      <c r="AG8" s="27">
        <f t="shared" si="1"/>
        <v>0.56640514812372622</v>
      </c>
      <c r="AH8" s="24">
        <f t="shared" si="2"/>
        <v>42900000</v>
      </c>
      <c r="AI8" s="24"/>
      <c r="AJ8" s="24">
        <f>+'[2]Acuerdo PLAN INVERSIÓN 2021'!$J$34</f>
        <v>36900000</v>
      </c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>
        <f>+'[2]Acuerdo PLAN INVERSIÓN 2021'!$Z$34</f>
        <v>6000000</v>
      </c>
      <c r="AZ8" s="24"/>
      <c r="BA8" s="24"/>
      <c r="BB8" s="24"/>
      <c r="BC8" s="24"/>
      <c r="BD8" s="24"/>
      <c r="BE8" s="24"/>
      <c r="BF8" s="27">
        <f t="shared" si="12"/>
        <v>0.43359485187627378</v>
      </c>
      <c r="BG8" s="24">
        <f t="shared" si="3"/>
        <v>32840837</v>
      </c>
      <c r="BH8" s="24">
        <f t="shared" si="4"/>
        <v>0</v>
      </c>
      <c r="BI8" s="24">
        <f t="shared" si="4"/>
        <v>9436160</v>
      </c>
      <c r="BJ8" s="24">
        <f t="shared" si="4"/>
        <v>0</v>
      </c>
      <c r="BK8" s="24">
        <f t="shared" si="4"/>
        <v>0</v>
      </c>
      <c r="BL8" s="24">
        <f t="shared" si="4"/>
        <v>0</v>
      </c>
      <c r="BM8" s="24">
        <f t="shared" si="4"/>
        <v>0</v>
      </c>
      <c r="BN8" s="24">
        <f t="shared" si="4"/>
        <v>0</v>
      </c>
      <c r="BO8" s="24">
        <f t="shared" si="4"/>
        <v>0</v>
      </c>
      <c r="BP8" s="24">
        <f t="shared" si="4"/>
        <v>0</v>
      </c>
      <c r="BQ8" s="24">
        <f t="shared" si="4"/>
        <v>0</v>
      </c>
      <c r="BR8" s="24">
        <f t="shared" si="4"/>
        <v>0</v>
      </c>
      <c r="BS8" s="24">
        <f t="shared" si="4"/>
        <v>0</v>
      </c>
      <c r="BT8" s="24">
        <f t="shared" si="4"/>
        <v>0</v>
      </c>
      <c r="BU8" s="24">
        <f t="shared" si="4"/>
        <v>0</v>
      </c>
      <c r="BV8" s="24">
        <f t="shared" si="4"/>
        <v>0</v>
      </c>
      <c r="BW8" s="24">
        <f t="shared" si="4"/>
        <v>0</v>
      </c>
      <c r="BX8" s="24">
        <f t="shared" si="5"/>
        <v>12000000</v>
      </c>
      <c r="BY8" s="24">
        <f t="shared" si="5"/>
        <v>0</v>
      </c>
      <c r="BZ8" s="24">
        <f t="shared" si="5"/>
        <v>0</v>
      </c>
      <c r="CA8" s="24">
        <f t="shared" si="5"/>
        <v>0</v>
      </c>
      <c r="CB8" s="24">
        <f t="shared" si="5"/>
        <v>0</v>
      </c>
      <c r="CC8" s="24">
        <f t="shared" si="5"/>
        <v>0</v>
      </c>
      <c r="CD8" s="24">
        <f t="shared" si="5"/>
        <v>11404677</v>
      </c>
      <c r="CE8" s="27">
        <f t="shared" si="6"/>
        <v>0.50941253791531249</v>
      </c>
      <c r="CF8" s="24">
        <f t="shared" si="7"/>
        <v>38583332</v>
      </c>
      <c r="CG8" s="24"/>
      <c r="CH8" s="24">
        <f>+'[1]Acuerdo PLAN INVERSIÓN 2021'!$H$43+'[1]Acuerdo PLAN INVERSIÓN 2021'!$H$48</f>
        <v>32583333</v>
      </c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>
        <f>+'[1]Acuerdo PLAN INVERSIÓN 2021'!$H$40</f>
        <v>5999999</v>
      </c>
      <c r="CX8" s="24"/>
      <c r="CY8" s="24"/>
      <c r="CZ8" s="24"/>
      <c r="DA8" s="24"/>
      <c r="DB8" s="24"/>
      <c r="DC8" s="24"/>
      <c r="DD8" s="27">
        <f t="shared" si="8"/>
        <v>0.49058746208468751</v>
      </c>
      <c r="DE8" s="24">
        <f t="shared" si="13"/>
        <v>37157505</v>
      </c>
      <c r="DF8" s="24">
        <f t="shared" si="9"/>
        <v>0</v>
      </c>
      <c r="DG8" s="24">
        <f t="shared" si="9"/>
        <v>13752827</v>
      </c>
      <c r="DH8" s="24">
        <f t="shared" si="9"/>
        <v>0</v>
      </c>
      <c r="DI8" s="24">
        <f t="shared" si="9"/>
        <v>0</v>
      </c>
      <c r="DJ8" s="24">
        <f t="shared" si="9"/>
        <v>0</v>
      </c>
      <c r="DK8" s="24">
        <f t="shared" si="9"/>
        <v>0</v>
      </c>
      <c r="DL8" s="24">
        <f t="shared" si="9"/>
        <v>0</v>
      </c>
      <c r="DM8" s="24">
        <f t="shared" si="9"/>
        <v>0</v>
      </c>
      <c r="DN8" s="24">
        <f t="shared" si="9"/>
        <v>0</v>
      </c>
      <c r="DO8" s="24">
        <f t="shared" si="9"/>
        <v>0</v>
      </c>
      <c r="DP8" s="24">
        <f t="shared" si="9"/>
        <v>0</v>
      </c>
      <c r="DQ8" s="24">
        <f t="shared" si="9"/>
        <v>0</v>
      </c>
      <c r="DR8" s="24">
        <f t="shared" si="9"/>
        <v>0</v>
      </c>
      <c r="DS8" s="24">
        <f t="shared" si="9"/>
        <v>0</v>
      </c>
      <c r="DT8" s="24">
        <f t="shared" si="9"/>
        <v>0</v>
      </c>
      <c r="DU8" s="24">
        <f t="shared" si="9"/>
        <v>0</v>
      </c>
      <c r="DV8" s="24">
        <f t="shared" si="10"/>
        <v>12000001</v>
      </c>
      <c r="DW8" s="24">
        <f t="shared" si="10"/>
        <v>0</v>
      </c>
      <c r="DX8" s="24">
        <f t="shared" si="10"/>
        <v>0</v>
      </c>
      <c r="DY8" s="24">
        <f t="shared" si="10"/>
        <v>0</v>
      </c>
      <c r="DZ8" s="24">
        <f t="shared" si="10"/>
        <v>0</v>
      </c>
      <c r="EA8" s="24">
        <f t="shared" si="10"/>
        <v>0</v>
      </c>
      <c r="EB8" s="24">
        <f t="shared" si="10"/>
        <v>11404677</v>
      </c>
    </row>
    <row r="9" spans="1:132" ht="40.15" customHeight="1" x14ac:dyDescent="0.25">
      <c r="A9" s="31"/>
      <c r="B9" s="216"/>
      <c r="C9" s="20" t="s">
        <v>55</v>
      </c>
      <c r="D9" s="32" t="s">
        <v>56</v>
      </c>
      <c r="E9" s="22">
        <v>510</v>
      </c>
      <c r="F9" s="23" t="s">
        <v>57</v>
      </c>
      <c r="G9" s="24">
        <f t="shared" si="0"/>
        <v>39000000</v>
      </c>
      <c r="H9" s="25">
        <v>20000000</v>
      </c>
      <c r="I9" s="25">
        <f t="shared" si="11"/>
        <v>-19000000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>
        <v>23000000</v>
      </c>
      <c r="AA9" s="24"/>
      <c r="AB9" s="24"/>
      <c r="AC9" s="24"/>
      <c r="AD9" s="24"/>
      <c r="AE9" s="24"/>
      <c r="AF9" s="26">
        <v>16000000</v>
      </c>
      <c r="AG9" s="27">
        <f t="shared" si="1"/>
        <v>0</v>
      </c>
      <c r="AH9" s="24">
        <f t="shared" si="2"/>
        <v>0</v>
      </c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7">
        <f t="shared" si="12"/>
        <v>1</v>
      </c>
      <c r="BG9" s="24">
        <f t="shared" si="3"/>
        <v>39000000</v>
      </c>
      <c r="BH9" s="24">
        <f t="shared" si="4"/>
        <v>0</v>
      </c>
      <c r="BI9" s="24">
        <f t="shared" si="4"/>
        <v>0</v>
      </c>
      <c r="BJ9" s="24">
        <f t="shared" si="4"/>
        <v>0</v>
      </c>
      <c r="BK9" s="24">
        <f t="shared" si="4"/>
        <v>0</v>
      </c>
      <c r="BL9" s="24">
        <f t="shared" si="4"/>
        <v>0</v>
      </c>
      <c r="BM9" s="24">
        <f t="shared" si="4"/>
        <v>0</v>
      </c>
      <c r="BN9" s="24">
        <f t="shared" si="4"/>
        <v>0</v>
      </c>
      <c r="BO9" s="24">
        <f t="shared" si="4"/>
        <v>0</v>
      </c>
      <c r="BP9" s="24">
        <f t="shared" si="4"/>
        <v>0</v>
      </c>
      <c r="BQ9" s="24">
        <f t="shared" si="4"/>
        <v>0</v>
      </c>
      <c r="BR9" s="24">
        <f t="shared" si="4"/>
        <v>0</v>
      </c>
      <c r="BS9" s="24">
        <f t="shared" si="4"/>
        <v>0</v>
      </c>
      <c r="BT9" s="24">
        <f t="shared" si="4"/>
        <v>0</v>
      </c>
      <c r="BU9" s="24">
        <f t="shared" si="4"/>
        <v>0</v>
      </c>
      <c r="BV9" s="24">
        <f t="shared" si="4"/>
        <v>0</v>
      </c>
      <c r="BW9" s="24">
        <f t="shared" si="4"/>
        <v>0</v>
      </c>
      <c r="BX9" s="24">
        <f t="shared" si="5"/>
        <v>23000000</v>
      </c>
      <c r="BY9" s="24">
        <f t="shared" si="5"/>
        <v>0</v>
      </c>
      <c r="BZ9" s="24">
        <f t="shared" si="5"/>
        <v>0</v>
      </c>
      <c r="CA9" s="24">
        <f t="shared" si="5"/>
        <v>0</v>
      </c>
      <c r="CB9" s="24">
        <f t="shared" si="5"/>
        <v>0</v>
      </c>
      <c r="CC9" s="24">
        <f t="shared" si="5"/>
        <v>0</v>
      </c>
      <c r="CD9" s="24">
        <f t="shared" si="5"/>
        <v>16000000</v>
      </c>
      <c r="CE9" s="27">
        <f t="shared" si="6"/>
        <v>0</v>
      </c>
      <c r="CF9" s="24">
        <f t="shared" si="7"/>
        <v>0</v>
      </c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7">
        <f t="shared" si="8"/>
        <v>1</v>
      </c>
      <c r="DE9" s="24">
        <f t="shared" si="13"/>
        <v>39000000</v>
      </c>
      <c r="DF9" s="24">
        <f t="shared" si="9"/>
        <v>0</v>
      </c>
      <c r="DG9" s="24">
        <f t="shared" si="9"/>
        <v>0</v>
      </c>
      <c r="DH9" s="24">
        <f t="shared" si="9"/>
        <v>0</v>
      </c>
      <c r="DI9" s="24">
        <f t="shared" si="9"/>
        <v>0</v>
      </c>
      <c r="DJ9" s="24">
        <f t="shared" si="9"/>
        <v>0</v>
      </c>
      <c r="DK9" s="24">
        <f t="shared" si="9"/>
        <v>0</v>
      </c>
      <c r="DL9" s="24">
        <f t="shared" si="9"/>
        <v>0</v>
      </c>
      <c r="DM9" s="24">
        <f t="shared" si="9"/>
        <v>0</v>
      </c>
      <c r="DN9" s="24">
        <f t="shared" si="9"/>
        <v>0</v>
      </c>
      <c r="DO9" s="24">
        <f t="shared" si="9"/>
        <v>0</v>
      </c>
      <c r="DP9" s="24">
        <f t="shared" si="9"/>
        <v>0</v>
      </c>
      <c r="DQ9" s="24">
        <f t="shared" si="9"/>
        <v>0</v>
      </c>
      <c r="DR9" s="24">
        <f t="shared" si="9"/>
        <v>0</v>
      </c>
      <c r="DS9" s="24">
        <f t="shared" si="9"/>
        <v>0</v>
      </c>
      <c r="DT9" s="24">
        <f t="shared" si="9"/>
        <v>0</v>
      </c>
      <c r="DU9" s="24">
        <f t="shared" si="9"/>
        <v>0</v>
      </c>
      <c r="DV9" s="24">
        <f t="shared" si="10"/>
        <v>23000000</v>
      </c>
      <c r="DW9" s="24">
        <f t="shared" si="10"/>
        <v>0</v>
      </c>
      <c r="DX9" s="24">
        <f t="shared" si="10"/>
        <v>0</v>
      </c>
      <c r="DY9" s="24">
        <f t="shared" si="10"/>
        <v>0</v>
      </c>
      <c r="DZ9" s="24">
        <f t="shared" si="10"/>
        <v>0</v>
      </c>
      <c r="EA9" s="24">
        <f t="shared" si="10"/>
        <v>0</v>
      </c>
      <c r="EB9" s="24">
        <f t="shared" si="10"/>
        <v>16000000</v>
      </c>
    </row>
    <row r="10" spans="1:132" ht="36" customHeight="1" x14ac:dyDescent="0.25">
      <c r="A10" s="31"/>
      <c r="B10" s="216"/>
      <c r="C10" s="20" t="s">
        <v>58</v>
      </c>
      <c r="D10" s="21" t="s">
        <v>59</v>
      </c>
      <c r="E10" s="22">
        <v>510</v>
      </c>
      <c r="F10" s="23" t="s">
        <v>60</v>
      </c>
      <c r="G10" s="24">
        <f t="shared" si="0"/>
        <v>10000000</v>
      </c>
      <c r="H10" s="25">
        <v>28600000</v>
      </c>
      <c r="I10" s="25">
        <f t="shared" si="11"/>
        <v>18600000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>
        <v>10000000</v>
      </c>
      <c r="AA10" s="24"/>
      <c r="AB10" s="24"/>
      <c r="AC10" s="24"/>
      <c r="AD10" s="24"/>
      <c r="AE10" s="24"/>
      <c r="AF10" s="26"/>
      <c r="AG10" s="27">
        <f t="shared" si="1"/>
        <v>0</v>
      </c>
      <c r="AH10" s="24">
        <f t="shared" si="2"/>
        <v>0</v>
      </c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7">
        <f t="shared" si="12"/>
        <v>1</v>
      </c>
      <c r="BG10" s="24">
        <f t="shared" si="3"/>
        <v>10000000</v>
      </c>
      <c r="BH10" s="24">
        <f t="shared" si="4"/>
        <v>0</v>
      </c>
      <c r="BI10" s="24">
        <f t="shared" si="4"/>
        <v>0</v>
      </c>
      <c r="BJ10" s="24">
        <f t="shared" si="4"/>
        <v>0</v>
      </c>
      <c r="BK10" s="24">
        <f t="shared" si="4"/>
        <v>0</v>
      </c>
      <c r="BL10" s="24">
        <f t="shared" si="4"/>
        <v>0</v>
      </c>
      <c r="BM10" s="24">
        <f t="shared" si="4"/>
        <v>0</v>
      </c>
      <c r="BN10" s="24">
        <f t="shared" si="4"/>
        <v>0</v>
      </c>
      <c r="BO10" s="24">
        <f t="shared" si="4"/>
        <v>0</v>
      </c>
      <c r="BP10" s="24">
        <f t="shared" si="4"/>
        <v>0</v>
      </c>
      <c r="BQ10" s="24">
        <f t="shared" si="4"/>
        <v>0</v>
      </c>
      <c r="BR10" s="24">
        <f t="shared" si="4"/>
        <v>0</v>
      </c>
      <c r="BS10" s="24">
        <f t="shared" si="4"/>
        <v>0</v>
      </c>
      <c r="BT10" s="24">
        <f t="shared" si="4"/>
        <v>0</v>
      </c>
      <c r="BU10" s="24">
        <f t="shared" si="4"/>
        <v>0</v>
      </c>
      <c r="BV10" s="24">
        <f t="shared" si="4"/>
        <v>0</v>
      </c>
      <c r="BW10" s="24">
        <f t="shared" si="4"/>
        <v>0</v>
      </c>
      <c r="BX10" s="24">
        <f t="shared" si="5"/>
        <v>10000000</v>
      </c>
      <c r="BY10" s="24">
        <f t="shared" si="5"/>
        <v>0</v>
      </c>
      <c r="BZ10" s="24">
        <f t="shared" si="5"/>
        <v>0</v>
      </c>
      <c r="CA10" s="24">
        <f t="shared" si="5"/>
        <v>0</v>
      </c>
      <c r="CB10" s="24">
        <f t="shared" si="5"/>
        <v>0</v>
      </c>
      <c r="CC10" s="24">
        <f t="shared" si="5"/>
        <v>0</v>
      </c>
      <c r="CD10" s="24">
        <f t="shared" si="5"/>
        <v>0</v>
      </c>
      <c r="CE10" s="27">
        <f t="shared" si="6"/>
        <v>0</v>
      </c>
      <c r="CF10" s="24">
        <f t="shared" si="7"/>
        <v>0</v>
      </c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7">
        <f t="shared" si="8"/>
        <v>1</v>
      </c>
      <c r="DE10" s="24">
        <f t="shared" si="13"/>
        <v>10000000</v>
      </c>
      <c r="DF10" s="24">
        <f t="shared" si="9"/>
        <v>0</v>
      </c>
      <c r="DG10" s="24">
        <f t="shared" si="9"/>
        <v>0</v>
      </c>
      <c r="DH10" s="24">
        <f t="shared" si="9"/>
        <v>0</v>
      </c>
      <c r="DI10" s="24">
        <f t="shared" si="9"/>
        <v>0</v>
      </c>
      <c r="DJ10" s="24">
        <f t="shared" si="9"/>
        <v>0</v>
      </c>
      <c r="DK10" s="24">
        <f t="shared" si="9"/>
        <v>0</v>
      </c>
      <c r="DL10" s="24">
        <f t="shared" si="9"/>
        <v>0</v>
      </c>
      <c r="DM10" s="24">
        <f t="shared" si="9"/>
        <v>0</v>
      </c>
      <c r="DN10" s="24">
        <f t="shared" si="9"/>
        <v>0</v>
      </c>
      <c r="DO10" s="24">
        <f t="shared" si="9"/>
        <v>0</v>
      </c>
      <c r="DP10" s="24">
        <f t="shared" si="9"/>
        <v>0</v>
      </c>
      <c r="DQ10" s="24">
        <f t="shared" si="9"/>
        <v>0</v>
      </c>
      <c r="DR10" s="24">
        <f t="shared" si="9"/>
        <v>0</v>
      </c>
      <c r="DS10" s="24">
        <f t="shared" si="9"/>
        <v>0</v>
      </c>
      <c r="DT10" s="24">
        <f t="shared" si="9"/>
        <v>0</v>
      </c>
      <c r="DU10" s="24">
        <f t="shared" si="9"/>
        <v>0</v>
      </c>
      <c r="DV10" s="24">
        <f t="shared" si="10"/>
        <v>10000000</v>
      </c>
      <c r="DW10" s="24">
        <f t="shared" si="10"/>
        <v>0</v>
      </c>
      <c r="DX10" s="24">
        <f t="shared" si="10"/>
        <v>0</v>
      </c>
      <c r="DY10" s="24">
        <f t="shared" si="10"/>
        <v>0</v>
      </c>
      <c r="DZ10" s="24">
        <f t="shared" si="10"/>
        <v>0</v>
      </c>
      <c r="EA10" s="24">
        <f t="shared" si="10"/>
        <v>0</v>
      </c>
      <c r="EB10" s="24">
        <f t="shared" si="10"/>
        <v>0</v>
      </c>
    </row>
    <row r="11" spans="1:132" ht="31.5" customHeight="1" x14ac:dyDescent="0.25">
      <c r="A11" s="31"/>
      <c r="B11" s="216"/>
      <c r="C11" s="20" t="s">
        <v>61</v>
      </c>
      <c r="D11" s="21" t="s">
        <v>62</v>
      </c>
      <c r="E11" s="22">
        <v>510</v>
      </c>
      <c r="F11" s="23" t="s">
        <v>60</v>
      </c>
      <c r="G11" s="24">
        <f t="shared" si="0"/>
        <v>10000000</v>
      </c>
      <c r="H11" s="25">
        <v>45000000</v>
      </c>
      <c r="I11" s="25">
        <f t="shared" si="11"/>
        <v>35000000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>
        <v>10000000</v>
      </c>
      <c r="AA11" s="24"/>
      <c r="AB11" s="24"/>
      <c r="AC11" s="24"/>
      <c r="AD11" s="24"/>
      <c r="AE11" s="24"/>
      <c r="AF11" s="26"/>
      <c r="AG11" s="27">
        <f t="shared" si="1"/>
        <v>0</v>
      </c>
      <c r="AH11" s="24">
        <f t="shared" si="2"/>
        <v>0</v>
      </c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7">
        <f t="shared" si="12"/>
        <v>1</v>
      </c>
      <c r="BG11" s="24">
        <f t="shared" si="3"/>
        <v>10000000</v>
      </c>
      <c r="BH11" s="24">
        <f t="shared" si="4"/>
        <v>0</v>
      </c>
      <c r="BI11" s="24">
        <f t="shared" si="4"/>
        <v>0</v>
      </c>
      <c r="BJ11" s="24">
        <f t="shared" si="4"/>
        <v>0</v>
      </c>
      <c r="BK11" s="24">
        <f t="shared" si="4"/>
        <v>0</v>
      </c>
      <c r="BL11" s="24">
        <f t="shared" si="4"/>
        <v>0</v>
      </c>
      <c r="BM11" s="24">
        <f t="shared" si="4"/>
        <v>0</v>
      </c>
      <c r="BN11" s="24">
        <f t="shared" si="4"/>
        <v>0</v>
      </c>
      <c r="BO11" s="24">
        <f t="shared" si="4"/>
        <v>0</v>
      </c>
      <c r="BP11" s="24">
        <f t="shared" si="4"/>
        <v>0</v>
      </c>
      <c r="BQ11" s="24">
        <f t="shared" si="4"/>
        <v>0</v>
      </c>
      <c r="BR11" s="24">
        <f t="shared" si="4"/>
        <v>0</v>
      </c>
      <c r="BS11" s="24">
        <f t="shared" si="4"/>
        <v>0</v>
      </c>
      <c r="BT11" s="24">
        <f t="shared" si="4"/>
        <v>0</v>
      </c>
      <c r="BU11" s="24">
        <f t="shared" si="4"/>
        <v>0</v>
      </c>
      <c r="BV11" s="24">
        <f t="shared" si="4"/>
        <v>0</v>
      </c>
      <c r="BW11" s="24">
        <f t="shared" si="4"/>
        <v>0</v>
      </c>
      <c r="BX11" s="24">
        <f t="shared" si="5"/>
        <v>10000000</v>
      </c>
      <c r="BY11" s="24">
        <f t="shared" si="5"/>
        <v>0</v>
      </c>
      <c r="BZ11" s="24">
        <f t="shared" si="5"/>
        <v>0</v>
      </c>
      <c r="CA11" s="24">
        <f t="shared" si="5"/>
        <v>0</v>
      </c>
      <c r="CB11" s="24">
        <f t="shared" si="5"/>
        <v>0</v>
      </c>
      <c r="CC11" s="24">
        <f t="shared" si="5"/>
        <v>0</v>
      </c>
      <c r="CD11" s="24">
        <f t="shared" si="5"/>
        <v>0</v>
      </c>
      <c r="CE11" s="27">
        <f t="shared" si="6"/>
        <v>0</v>
      </c>
      <c r="CF11" s="24">
        <f t="shared" si="7"/>
        <v>0</v>
      </c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7">
        <f t="shared" si="8"/>
        <v>1</v>
      </c>
      <c r="DE11" s="24">
        <f t="shared" si="13"/>
        <v>10000000</v>
      </c>
      <c r="DF11" s="24">
        <f t="shared" si="9"/>
        <v>0</v>
      </c>
      <c r="DG11" s="24">
        <f t="shared" si="9"/>
        <v>0</v>
      </c>
      <c r="DH11" s="24">
        <f t="shared" si="9"/>
        <v>0</v>
      </c>
      <c r="DI11" s="24">
        <f t="shared" si="9"/>
        <v>0</v>
      </c>
      <c r="DJ11" s="24">
        <f t="shared" si="9"/>
        <v>0</v>
      </c>
      <c r="DK11" s="24">
        <f t="shared" si="9"/>
        <v>0</v>
      </c>
      <c r="DL11" s="24">
        <f t="shared" si="9"/>
        <v>0</v>
      </c>
      <c r="DM11" s="24">
        <f t="shared" si="9"/>
        <v>0</v>
      </c>
      <c r="DN11" s="24">
        <f t="shared" si="9"/>
        <v>0</v>
      </c>
      <c r="DO11" s="24">
        <f t="shared" si="9"/>
        <v>0</v>
      </c>
      <c r="DP11" s="24">
        <f t="shared" si="9"/>
        <v>0</v>
      </c>
      <c r="DQ11" s="24">
        <f t="shared" si="9"/>
        <v>0</v>
      </c>
      <c r="DR11" s="24">
        <f t="shared" si="9"/>
        <v>0</v>
      </c>
      <c r="DS11" s="24">
        <f t="shared" si="9"/>
        <v>0</v>
      </c>
      <c r="DT11" s="24">
        <f t="shared" si="9"/>
        <v>0</v>
      </c>
      <c r="DU11" s="24">
        <f t="shared" si="9"/>
        <v>0</v>
      </c>
      <c r="DV11" s="24">
        <f t="shared" si="10"/>
        <v>10000000</v>
      </c>
      <c r="DW11" s="24">
        <f t="shared" si="10"/>
        <v>0</v>
      </c>
      <c r="DX11" s="24">
        <f t="shared" si="10"/>
        <v>0</v>
      </c>
      <c r="DY11" s="24">
        <f t="shared" si="10"/>
        <v>0</v>
      </c>
      <c r="DZ11" s="24">
        <f t="shared" si="10"/>
        <v>0</v>
      </c>
      <c r="EA11" s="24">
        <f t="shared" si="10"/>
        <v>0</v>
      </c>
      <c r="EB11" s="24">
        <f t="shared" si="10"/>
        <v>0</v>
      </c>
    </row>
    <row r="12" spans="1:132" ht="20.45" customHeight="1" x14ac:dyDescent="0.25">
      <c r="A12" s="31"/>
      <c r="B12" s="217" t="s">
        <v>63</v>
      </c>
      <c r="C12" s="33" t="s">
        <v>64</v>
      </c>
      <c r="D12" s="21" t="s">
        <v>65</v>
      </c>
      <c r="E12" s="22">
        <v>310</v>
      </c>
      <c r="F12" s="23" t="s">
        <v>60</v>
      </c>
      <c r="G12" s="24">
        <f t="shared" si="0"/>
        <v>0</v>
      </c>
      <c r="H12" s="25">
        <v>15000000</v>
      </c>
      <c r="I12" s="25">
        <f t="shared" si="11"/>
        <v>15000000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6"/>
      <c r="AG12" s="27" t="e">
        <f t="shared" si="1"/>
        <v>#DIV/0!</v>
      </c>
      <c r="AH12" s="24">
        <f t="shared" si="2"/>
        <v>0</v>
      </c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7" t="e">
        <f t="shared" si="12"/>
        <v>#DIV/0!</v>
      </c>
      <c r="BG12" s="24">
        <f t="shared" si="3"/>
        <v>0</v>
      </c>
      <c r="BH12" s="24">
        <f t="shared" si="4"/>
        <v>0</v>
      </c>
      <c r="BI12" s="24">
        <f t="shared" si="4"/>
        <v>0</v>
      </c>
      <c r="BJ12" s="24">
        <f t="shared" si="4"/>
        <v>0</v>
      </c>
      <c r="BK12" s="24">
        <f t="shared" si="4"/>
        <v>0</v>
      </c>
      <c r="BL12" s="24">
        <f t="shared" si="4"/>
        <v>0</v>
      </c>
      <c r="BM12" s="24">
        <f t="shared" si="4"/>
        <v>0</v>
      </c>
      <c r="BN12" s="24">
        <f t="shared" si="4"/>
        <v>0</v>
      </c>
      <c r="BO12" s="24">
        <f t="shared" si="4"/>
        <v>0</v>
      </c>
      <c r="BP12" s="24">
        <f t="shared" si="4"/>
        <v>0</v>
      </c>
      <c r="BQ12" s="24">
        <f t="shared" si="4"/>
        <v>0</v>
      </c>
      <c r="BR12" s="24">
        <f t="shared" si="4"/>
        <v>0</v>
      </c>
      <c r="BS12" s="24">
        <f t="shared" si="4"/>
        <v>0</v>
      </c>
      <c r="BT12" s="24">
        <f t="shared" si="4"/>
        <v>0</v>
      </c>
      <c r="BU12" s="24">
        <f t="shared" si="4"/>
        <v>0</v>
      </c>
      <c r="BV12" s="24">
        <f t="shared" si="4"/>
        <v>0</v>
      </c>
      <c r="BW12" s="24">
        <f t="shared" si="4"/>
        <v>0</v>
      </c>
      <c r="BX12" s="24">
        <f t="shared" si="5"/>
        <v>0</v>
      </c>
      <c r="BY12" s="24">
        <f t="shared" si="5"/>
        <v>0</v>
      </c>
      <c r="BZ12" s="24">
        <f t="shared" si="5"/>
        <v>0</v>
      </c>
      <c r="CA12" s="24">
        <f t="shared" si="5"/>
        <v>0</v>
      </c>
      <c r="CB12" s="24">
        <f t="shared" si="5"/>
        <v>0</v>
      </c>
      <c r="CC12" s="24">
        <f t="shared" si="5"/>
        <v>0</v>
      </c>
      <c r="CD12" s="24">
        <f t="shared" si="5"/>
        <v>0</v>
      </c>
      <c r="CE12" s="27" t="e">
        <f t="shared" si="6"/>
        <v>#DIV/0!</v>
      </c>
      <c r="CF12" s="24">
        <f t="shared" si="7"/>
        <v>0</v>
      </c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7" t="e">
        <f t="shared" si="8"/>
        <v>#DIV/0!</v>
      </c>
      <c r="DE12" s="24">
        <f t="shared" si="13"/>
        <v>0</v>
      </c>
      <c r="DF12" s="24">
        <f t="shared" si="9"/>
        <v>0</v>
      </c>
      <c r="DG12" s="24">
        <f t="shared" si="9"/>
        <v>0</v>
      </c>
      <c r="DH12" s="24">
        <f t="shared" si="9"/>
        <v>0</v>
      </c>
      <c r="DI12" s="24">
        <f t="shared" si="9"/>
        <v>0</v>
      </c>
      <c r="DJ12" s="24">
        <f t="shared" si="9"/>
        <v>0</v>
      </c>
      <c r="DK12" s="24">
        <f t="shared" si="9"/>
        <v>0</v>
      </c>
      <c r="DL12" s="24">
        <f t="shared" si="9"/>
        <v>0</v>
      </c>
      <c r="DM12" s="24">
        <f t="shared" si="9"/>
        <v>0</v>
      </c>
      <c r="DN12" s="24">
        <f t="shared" si="9"/>
        <v>0</v>
      </c>
      <c r="DO12" s="24">
        <f t="shared" si="9"/>
        <v>0</v>
      </c>
      <c r="DP12" s="24">
        <f t="shared" si="9"/>
        <v>0</v>
      </c>
      <c r="DQ12" s="24">
        <f t="shared" si="9"/>
        <v>0</v>
      </c>
      <c r="DR12" s="24">
        <f t="shared" si="9"/>
        <v>0</v>
      </c>
      <c r="DS12" s="24">
        <f t="shared" si="9"/>
        <v>0</v>
      </c>
      <c r="DT12" s="24">
        <f t="shared" si="9"/>
        <v>0</v>
      </c>
      <c r="DU12" s="24">
        <f t="shared" si="9"/>
        <v>0</v>
      </c>
      <c r="DV12" s="24">
        <f t="shared" si="10"/>
        <v>0</v>
      </c>
      <c r="DW12" s="24">
        <f t="shared" si="10"/>
        <v>0</v>
      </c>
      <c r="DX12" s="24">
        <f t="shared" si="10"/>
        <v>0</v>
      </c>
      <c r="DY12" s="24">
        <f t="shared" si="10"/>
        <v>0</v>
      </c>
      <c r="DZ12" s="24">
        <f t="shared" si="10"/>
        <v>0</v>
      </c>
      <c r="EA12" s="24">
        <f t="shared" si="10"/>
        <v>0</v>
      </c>
      <c r="EB12" s="24">
        <f t="shared" si="10"/>
        <v>0</v>
      </c>
    </row>
    <row r="13" spans="1:132" ht="22.5" customHeight="1" x14ac:dyDescent="0.25">
      <c r="A13" s="31"/>
      <c r="B13" s="218"/>
      <c r="C13" s="33" t="s">
        <v>66</v>
      </c>
      <c r="D13" s="34" t="s">
        <v>67</v>
      </c>
      <c r="E13" s="22">
        <v>310</v>
      </c>
      <c r="F13" s="23" t="s">
        <v>60</v>
      </c>
      <c r="G13" s="24">
        <f t="shared" si="0"/>
        <v>200000000</v>
      </c>
      <c r="H13" s="25">
        <v>1329277636</v>
      </c>
      <c r="I13" s="25">
        <f t="shared" si="11"/>
        <v>1129277636</v>
      </c>
      <c r="J13" s="24"/>
      <c r="K13" s="24">
        <v>100000000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>
        <v>100000000</v>
      </c>
      <c r="AA13" s="24"/>
      <c r="AB13" s="24"/>
      <c r="AC13" s="24"/>
      <c r="AD13" s="24"/>
      <c r="AE13" s="24"/>
      <c r="AF13" s="26"/>
      <c r="AG13" s="27">
        <f t="shared" si="1"/>
        <v>1</v>
      </c>
      <c r="AH13" s="24">
        <f t="shared" si="2"/>
        <v>200000000</v>
      </c>
      <c r="AI13" s="24"/>
      <c r="AJ13" s="24">
        <f>+'[1]Acuerdo PLAN INVERSIÓN 2021'!$J$74</f>
        <v>100000000</v>
      </c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>
        <f>+'[1]Acuerdo PLAN INVERSIÓN 2021'!$Z$74</f>
        <v>100000000</v>
      </c>
      <c r="AZ13" s="24"/>
      <c r="BA13" s="24"/>
      <c r="BB13" s="24"/>
      <c r="BC13" s="24"/>
      <c r="BD13" s="24"/>
      <c r="BE13" s="24"/>
      <c r="BF13" s="27">
        <f t="shared" si="12"/>
        <v>0</v>
      </c>
      <c r="BG13" s="24">
        <f t="shared" si="3"/>
        <v>0</v>
      </c>
      <c r="BH13" s="24">
        <f t="shared" si="4"/>
        <v>0</v>
      </c>
      <c r="BI13" s="24">
        <f t="shared" si="4"/>
        <v>0</v>
      </c>
      <c r="BJ13" s="24">
        <f t="shared" si="4"/>
        <v>0</v>
      </c>
      <c r="BK13" s="24">
        <f t="shared" si="4"/>
        <v>0</v>
      </c>
      <c r="BL13" s="24">
        <f t="shared" si="4"/>
        <v>0</v>
      </c>
      <c r="BM13" s="24">
        <f t="shared" si="4"/>
        <v>0</v>
      </c>
      <c r="BN13" s="24">
        <f t="shared" si="4"/>
        <v>0</v>
      </c>
      <c r="BO13" s="24">
        <f t="shared" si="4"/>
        <v>0</v>
      </c>
      <c r="BP13" s="24">
        <f t="shared" si="4"/>
        <v>0</v>
      </c>
      <c r="BQ13" s="24">
        <f t="shared" si="4"/>
        <v>0</v>
      </c>
      <c r="BR13" s="24">
        <f t="shared" si="4"/>
        <v>0</v>
      </c>
      <c r="BS13" s="24">
        <f t="shared" si="4"/>
        <v>0</v>
      </c>
      <c r="BT13" s="24">
        <f t="shared" si="4"/>
        <v>0</v>
      </c>
      <c r="BU13" s="24">
        <f t="shared" si="4"/>
        <v>0</v>
      </c>
      <c r="BV13" s="24">
        <f t="shared" si="4"/>
        <v>0</v>
      </c>
      <c r="BW13" s="24">
        <f t="shared" si="4"/>
        <v>0</v>
      </c>
      <c r="BX13" s="24">
        <f t="shared" si="5"/>
        <v>0</v>
      </c>
      <c r="BY13" s="24">
        <f t="shared" si="5"/>
        <v>0</v>
      </c>
      <c r="BZ13" s="24">
        <f t="shared" si="5"/>
        <v>0</v>
      </c>
      <c r="CA13" s="24">
        <f t="shared" si="5"/>
        <v>0</v>
      </c>
      <c r="CB13" s="24">
        <f t="shared" si="5"/>
        <v>0</v>
      </c>
      <c r="CC13" s="24">
        <f t="shared" si="5"/>
        <v>0</v>
      </c>
      <c r="CD13" s="24">
        <f t="shared" si="5"/>
        <v>0</v>
      </c>
      <c r="CE13" s="27">
        <f t="shared" si="6"/>
        <v>8.7157250000000006E-2</v>
      </c>
      <c r="CF13" s="24">
        <f t="shared" si="7"/>
        <v>17431450</v>
      </c>
      <c r="CG13" s="24"/>
      <c r="CH13" s="24">
        <f>+'[1]Acuerdo PLAN INVERSIÓN 2021'!$H$72</f>
        <v>17431450</v>
      </c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7">
        <f t="shared" si="8"/>
        <v>0.91284275000000004</v>
      </c>
      <c r="DE13" s="24">
        <f t="shared" si="13"/>
        <v>182568550</v>
      </c>
      <c r="DF13" s="24">
        <f t="shared" si="9"/>
        <v>0</v>
      </c>
      <c r="DG13" s="24">
        <f t="shared" si="9"/>
        <v>82568550</v>
      </c>
      <c r="DH13" s="24">
        <f t="shared" si="9"/>
        <v>0</v>
      </c>
      <c r="DI13" s="24">
        <f t="shared" si="9"/>
        <v>0</v>
      </c>
      <c r="DJ13" s="24">
        <f t="shared" si="9"/>
        <v>0</v>
      </c>
      <c r="DK13" s="24">
        <f t="shared" si="9"/>
        <v>0</v>
      </c>
      <c r="DL13" s="24">
        <f t="shared" si="9"/>
        <v>0</v>
      </c>
      <c r="DM13" s="24">
        <f t="shared" si="9"/>
        <v>0</v>
      </c>
      <c r="DN13" s="24">
        <f t="shared" si="9"/>
        <v>0</v>
      </c>
      <c r="DO13" s="24">
        <f t="shared" si="9"/>
        <v>0</v>
      </c>
      <c r="DP13" s="24">
        <f t="shared" si="9"/>
        <v>0</v>
      </c>
      <c r="DQ13" s="24">
        <f t="shared" si="9"/>
        <v>0</v>
      </c>
      <c r="DR13" s="24">
        <f t="shared" si="9"/>
        <v>0</v>
      </c>
      <c r="DS13" s="24">
        <f t="shared" si="9"/>
        <v>0</v>
      </c>
      <c r="DT13" s="24">
        <f t="shared" si="9"/>
        <v>0</v>
      </c>
      <c r="DU13" s="24">
        <f t="shared" si="9"/>
        <v>0</v>
      </c>
      <c r="DV13" s="24">
        <f t="shared" si="10"/>
        <v>100000000</v>
      </c>
      <c r="DW13" s="24">
        <f t="shared" si="10"/>
        <v>0</v>
      </c>
      <c r="DX13" s="24">
        <f t="shared" si="10"/>
        <v>0</v>
      </c>
      <c r="DY13" s="24">
        <f t="shared" si="10"/>
        <v>0</v>
      </c>
      <c r="DZ13" s="24">
        <f t="shared" si="10"/>
        <v>0</v>
      </c>
      <c r="EA13" s="24">
        <f t="shared" si="10"/>
        <v>0</v>
      </c>
      <c r="EB13" s="24">
        <f t="shared" si="10"/>
        <v>0</v>
      </c>
    </row>
    <row r="14" spans="1:132" ht="26.25" customHeight="1" x14ac:dyDescent="0.25">
      <c r="A14" s="31"/>
      <c r="B14" s="218"/>
      <c r="C14" s="20" t="s">
        <v>68</v>
      </c>
      <c r="D14" s="34" t="s">
        <v>69</v>
      </c>
      <c r="E14" s="22">
        <v>310</v>
      </c>
      <c r="F14" s="23" t="s">
        <v>70</v>
      </c>
      <c r="G14" s="24">
        <f t="shared" si="0"/>
        <v>58000000</v>
      </c>
      <c r="H14" s="25">
        <v>90000000</v>
      </c>
      <c r="I14" s="25">
        <f t="shared" si="11"/>
        <v>32000000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>
        <v>50000000</v>
      </c>
      <c r="AA14" s="24"/>
      <c r="AB14" s="24"/>
      <c r="AC14" s="24"/>
      <c r="AD14" s="24"/>
      <c r="AE14" s="24"/>
      <c r="AF14" s="26">
        <v>8000000</v>
      </c>
      <c r="AG14" s="27">
        <f t="shared" si="1"/>
        <v>0.86206896551724133</v>
      </c>
      <c r="AH14" s="24">
        <f t="shared" si="2"/>
        <v>50000000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>
        <f>+'[1]Acuerdo PLAN INVERSIÓN 2021'!$Z$90</f>
        <v>50000000</v>
      </c>
      <c r="AZ14" s="24"/>
      <c r="BA14" s="24"/>
      <c r="BB14" s="24"/>
      <c r="BC14" s="24"/>
      <c r="BD14" s="24"/>
      <c r="BE14" s="24"/>
      <c r="BF14" s="27">
        <f t="shared" si="12"/>
        <v>0.13793103448275867</v>
      </c>
      <c r="BG14" s="24">
        <f t="shared" si="3"/>
        <v>8000000</v>
      </c>
      <c r="BH14" s="24">
        <f t="shared" si="4"/>
        <v>0</v>
      </c>
      <c r="BI14" s="24">
        <f t="shared" si="4"/>
        <v>0</v>
      </c>
      <c r="BJ14" s="24">
        <f t="shared" si="4"/>
        <v>0</v>
      </c>
      <c r="BK14" s="24">
        <f t="shared" si="4"/>
        <v>0</v>
      </c>
      <c r="BL14" s="24">
        <f t="shared" si="4"/>
        <v>0</v>
      </c>
      <c r="BM14" s="24">
        <f t="shared" si="4"/>
        <v>0</v>
      </c>
      <c r="BN14" s="24">
        <f t="shared" si="4"/>
        <v>0</v>
      </c>
      <c r="BO14" s="24">
        <f t="shared" si="4"/>
        <v>0</v>
      </c>
      <c r="BP14" s="24">
        <f t="shared" si="4"/>
        <v>0</v>
      </c>
      <c r="BQ14" s="24">
        <f t="shared" si="4"/>
        <v>0</v>
      </c>
      <c r="BR14" s="24">
        <f t="shared" si="4"/>
        <v>0</v>
      </c>
      <c r="BS14" s="24">
        <f t="shared" si="4"/>
        <v>0</v>
      </c>
      <c r="BT14" s="24">
        <f t="shared" si="4"/>
        <v>0</v>
      </c>
      <c r="BU14" s="24">
        <f t="shared" si="4"/>
        <v>0</v>
      </c>
      <c r="BV14" s="24">
        <f t="shared" si="4"/>
        <v>0</v>
      </c>
      <c r="BW14" s="24">
        <f t="shared" si="4"/>
        <v>0</v>
      </c>
      <c r="BX14" s="24">
        <f t="shared" si="5"/>
        <v>0</v>
      </c>
      <c r="BY14" s="24">
        <f t="shared" si="5"/>
        <v>0</v>
      </c>
      <c r="BZ14" s="24">
        <f t="shared" si="5"/>
        <v>0</v>
      </c>
      <c r="CA14" s="24">
        <f t="shared" si="5"/>
        <v>0</v>
      </c>
      <c r="CB14" s="24">
        <f t="shared" si="5"/>
        <v>0</v>
      </c>
      <c r="CC14" s="24">
        <f t="shared" si="5"/>
        <v>0</v>
      </c>
      <c r="CD14" s="24">
        <f t="shared" si="5"/>
        <v>8000000</v>
      </c>
      <c r="CE14" s="27">
        <f t="shared" si="6"/>
        <v>0</v>
      </c>
      <c r="CF14" s="24">
        <f t="shared" si="7"/>
        <v>0</v>
      </c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7">
        <f t="shared" si="8"/>
        <v>1</v>
      </c>
      <c r="DE14" s="24">
        <f t="shared" si="13"/>
        <v>58000000</v>
      </c>
      <c r="DF14" s="24">
        <f t="shared" si="9"/>
        <v>0</v>
      </c>
      <c r="DG14" s="24">
        <f t="shared" si="9"/>
        <v>0</v>
      </c>
      <c r="DH14" s="24">
        <f t="shared" si="9"/>
        <v>0</v>
      </c>
      <c r="DI14" s="24">
        <f t="shared" si="9"/>
        <v>0</v>
      </c>
      <c r="DJ14" s="24">
        <f t="shared" si="9"/>
        <v>0</v>
      </c>
      <c r="DK14" s="24">
        <f t="shared" si="9"/>
        <v>0</v>
      </c>
      <c r="DL14" s="24">
        <f t="shared" si="9"/>
        <v>0</v>
      </c>
      <c r="DM14" s="24">
        <f t="shared" si="9"/>
        <v>0</v>
      </c>
      <c r="DN14" s="24">
        <f t="shared" si="9"/>
        <v>0</v>
      </c>
      <c r="DO14" s="24">
        <f t="shared" si="9"/>
        <v>0</v>
      </c>
      <c r="DP14" s="24">
        <f t="shared" si="9"/>
        <v>0</v>
      </c>
      <c r="DQ14" s="24">
        <f t="shared" si="9"/>
        <v>0</v>
      </c>
      <c r="DR14" s="24">
        <f t="shared" si="9"/>
        <v>0</v>
      </c>
      <c r="DS14" s="24">
        <f t="shared" si="9"/>
        <v>0</v>
      </c>
      <c r="DT14" s="24">
        <f t="shared" si="9"/>
        <v>0</v>
      </c>
      <c r="DU14" s="24">
        <f t="shared" si="9"/>
        <v>0</v>
      </c>
      <c r="DV14" s="24">
        <f t="shared" si="10"/>
        <v>50000000</v>
      </c>
      <c r="DW14" s="24">
        <f t="shared" si="10"/>
        <v>0</v>
      </c>
      <c r="DX14" s="24">
        <f t="shared" si="10"/>
        <v>0</v>
      </c>
      <c r="DY14" s="24">
        <f t="shared" si="10"/>
        <v>0</v>
      </c>
      <c r="DZ14" s="24">
        <f t="shared" si="10"/>
        <v>0</v>
      </c>
      <c r="EA14" s="24">
        <f t="shared" si="10"/>
        <v>0</v>
      </c>
      <c r="EB14" s="24">
        <f t="shared" si="10"/>
        <v>8000000</v>
      </c>
    </row>
    <row r="15" spans="1:132" ht="48" customHeight="1" x14ac:dyDescent="0.25">
      <c r="A15" s="31"/>
      <c r="B15" s="218"/>
      <c r="C15" s="20" t="s">
        <v>71</v>
      </c>
      <c r="D15" s="21" t="s">
        <v>72</v>
      </c>
      <c r="E15" s="22">
        <v>310</v>
      </c>
      <c r="F15" s="23" t="s">
        <v>73</v>
      </c>
      <c r="G15" s="24">
        <f t="shared" si="0"/>
        <v>382000000</v>
      </c>
      <c r="H15" s="25">
        <v>628000000</v>
      </c>
      <c r="I15" s="25">
        <f t="shared" si="11"/>
        <v>246000000</v>
      </c>
      <c r="J15" s="24"/>
      <c r="K15" s="24">
        <v>100000000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>
        <v>262000000</v>
      </c>
      <c r="AA15" s="24"/>
      <c r="AB15" s="24"/>
      <c r="AC15" s="24"/>
      <c r="AD15" s="24"/>
      <c r="AE15" s="24"/>
      <c r="AF15" s="24">
        <v>20000000</v>
      </c>
      <c r="AG15" s="27">
        <f t="shared" si="1"/>
        <v>0.89012216492146601</v>
      </c>
      <c r="AH15" s="24">
        <f t="shared" si="2"/>
        <v>340026667</v>
      </c>
      <c r="AI15" s="24"/>
      <c r="AJ15" s="24">
        <f>+'[1]Acuerdo PLAN INVERSIÓN 2021'!$J$97</f>
        <v>77026667</v>
      </c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>
        <f>+'[2]Acuerdo PLAN INVERSIÓN 2021'!$Z$75</f>
        <v>262000000</v>
      </c>
      <c r="AZ15" s="24"/>
      <c r="BA15" s="24"/>
      <c r="BB15" s="24"/>
      <c r="BC15" s="24"/>
      <c r="BD15" s="24"/>
      <c r="BE15" s="24">
        <f>+'[1]Acuerdo PLAN INVERSIÓN 2021'!$AE$97</f>
        <v>1000000</v>
      </c>
      <c r="BF15" s="27">
        <f t="shared" si="12"/>
        <v>0.10987783507853399</v>
      </c>
      <c r="BG15" s="24">
        <f t="shared" si="3"/>
        <v>41973333</v>
      </c>
      <c r="BH15" s="24">
        <f t="shared" si="4"/>
        <v>0</v>
      </c>
      <c r="BI15" s="24">
        <f t="shared" si="4"/>
        <v>22973333</v>
      </c>
      <c r="BJ15" s="24">
        <f t="shared" si="4"/>
        <v>0</v>
      </c>
      <c r="BK15" s="24">
        <f t="shared" si="4"/>
        <v>0</v>
      </c>
      <c r="BL15" s="24">
        <f t="shared" si="4"/>
        <v>0</v>
      </c>
      <c r="BM15" s="24">
        <f t="shared" si="4"/>
        <v>0</v>
      </c>
      <c r="BN15" s="24">
        <f t="shared" si="4"/>
        <v>0</v>
      </c>
      <c r="BO15" s="24">
        <f t="shared" si="4"/>
        <v>0</v>
      </c>
      <c r="BP15" s="24">
        <f t="shared" si="4"/>
        <v>0</v>
      </c>
      <c r="BQ15" s="24">
        <f t="shared" si="4"/>
        <v>0</v>
      </c>
      <c r="BR15" s="24">
        <f t="shared" si="4"/>
        <v>0</v>
      </c>
      <c r="BS15" s="24">
        <f t="shared" si="4"/>
        <v>0</v>
      </c>
      <c r="BT15" s="24">
        <f t="shared" si="4"/>
        <v>0</v>
      </c>
      <c r="BU15" s="24">
        <f t="shared" si="4"/>
        <v>0</v>
      </c>
      <c r="BV15" s="24">
        <f t="shared" si="4"/>
        <v>0</v>
      </c>
      <c r="BW15" s="24">
        <f t="shared" si="4"/>
        <v>0</v>
      </c>
      <c r="BX15" s="24">
        <f t="shared" si="5"/>
        <v>0</v>
      </c>
      <c r="BY15" s="24">
        <f t="shared" si="5"/>
        <v>0</v>
      </c>
      <c r="BZ15" s="24">
        <f t="shared" si="5"/>
        <v>0</v>
      </c>
      <c r="CA15" s="24">
        <f t="shared" si="5"/>
        <v>0</v>
      </c>
      <c r="CB15" s="24">
        <f t="shared" si="5"/>
        <v>0</v>
      </c>
      <c r="CC15" s="24">
        <f t="shared" si="5"/>
        <v>0</v>
      </c>
      <c r="CD15" s="24">
        <f t="shared" si="5"/>
        <v>19000000</v>
      </c>
      <c r="CE15" s="27">
        <f t="shared" si="6"/>
        <v>0.10607408115183246</v>
      </c>
      <c r="CF15" s="24">
        <f t="shared" si="7"/>
        <v>40520299</v>
      </c>
      <c r="CG15" s="24"/>
      <c r="CH15" s="24">
        <f>+'[2]Acuerdo PLAN INVERSIÓN 2021'!$H$76+'[1]Acuerdo PLAN INVERSIÓN 2021'!$H$111</f>
        <v>40520299</v>
      </c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7">
        <f t="shared" si="8"/>
        <v>0.89392591884816752</v>
      </c>
      <c r="DE15" s="24">
        <f t="shared" si="13"/>
        <v>341479701</v>
      </c>
      <c r="DF15" s="24">
        <f t="shared" si="9"/>
        <v>0</v>
      </c>
      <c r="DG15" s="24">
        <f t="shared" si="9"/>
        <v>59479701</v>
      </c>
      <c r="DH15" s="24">
        <f t="shared" si="9"/>
        <v>0</v>
      </c>
      <c r="DI15" s="24">
        <f t="shared" si="9"/>
        <v>0</v>
      </c>
      <c r="DJ15" s="24">
        <f t="shared" si="9"/>
        <v>0</v>
      </c>
      <c r="DK15" s="24">
        <f t="shared" si="9"/>
        <v>0</v>
      </c>
      <c r="DL15" s="24">
        <f t="shared" si="9"/>
        <v>0</v>
      </c>
      <c r="DM15" s="24">
        <f t="shared" si="9"/>
        <v>0</v>
      </c>
      <c r="DN15" s="24">
        <f t="shared" si="9"/>
        <v>0</v>
      </c>
      <c r="DO15" s="24">
        <f t="shared" si="9"/>
        <v>0</v>
      </c>
      <c r="DP15" s="24">
        <f t="shared" si="9"/>
        <v>0</v>
      </c>
      <c r="DQ15" s="24">
        <f t="shared" si="9"/>
        <v>0</v>
      </c>
      <c r="DR15" s="24">
        <f t="shared" si="9"/>
        <v>0</v>
      </c>
      <c r="DS15" s="24">
        <f t="shared" si="9"/>
        <v>0</v>
      </c>
      <c r="DT15" s="24">
        <f t="shared" si="9"/>
        <v>0</v>
      </c>
      <c r="DU15" s="24">
        <f t="shared" si="9"/>
        <v>0</v>
      </c>
      <c r="DV15" s="24">
        <f t="shared" si="10"/>
        <v>262000000</v>
      </c>
      <c r="DW15" s="24">
        <f t="shared" si="10"/>
        <v>0</v>
      </c>
      <c r="DX15" s="24">
        <f t="shared" si="10"/>
        <v>0</v>
      </c>
      <c r="DY15" s="24">
        <f t="shared" si="10"/>
        <v>0</v>
      </c>
      <c r="DZ15" s="24">
        <f t="shared" si="10"/>
        <v>0</v>
      </c>
      <c r="EA15" s="24">
        <f t="shared" si="10"/>
        <v>0</v>
      </c>
      <c r="EB15" s="24">
        <f t="shared" si="10"/>
        <v>20000000</v>
      </c>
    </row>
    <row r="16" spans="1:132" ht="26.25" customHeight="1" x14ac:dyDescent="0.25">
      <c r="A16" s="31"/>
      <c r="B16" s="219"/>
      <c r="C16" s="20" t="s">
        <v>74</v>
      </c>
      <c r="D16" s="21" t="s">
        <v>75</v>
      </c>
      <c r="E16" s="22">
        <v>310</v>
      </c>
      <c r="F16" s="23" t="s">
        <v>60</v>
      </c>
      <c r="G16" s="24">
        <f t="shared" si="0"/>
        <v>20000000</v>
      </c>
      <c r="H16" s="25">
        <v>80000000</v>
      </c>
      <c r="I16" s="25">
        <f t="shared" si="11"/>
        <v>60000000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>
        <v>20000000</v>
      </c>
      <c r="AA16" s="24"/>
      <c r="AB16" s="24"/>
      <c r="AC16" s="24"/>
      <c r="AD16" s="24"/>
      <c r="AE16" s="24"/>
      <c r="AF16" s="24"/>
      <c r="AG16" s="27">
        <f t="shared" si="1"/>
        <v>0</v>
      </c>
      <c r="AH16" s="24">
        <f t="shared" si="2"/>
        <v>0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7">
        <f t="shared" si="12"/>
        <v>1</v>
      </c>
      <c r="BG16" s="24">
        <f t="shared" si="3"/>
        <v>20000000</v>
      </c>
      <c r="BH16" s="24">
        <f t="shared" si="4"/>
        <v>0</v>
      </c>
      <c r="BI16" s="24">
        <f t="shared" si="4"/>
        <v>0</v>
      </c>
      <c r="BJ16" s="24">
        <f t="shared" si="4"/>
        <v>0</v>
      </c>
      <c r="BK16" s="24">
        <f t="shared" si="4"/>
        <v>0</v>
      </c>
      <c r="BL16" s="24">
        <f t="shared" si="4"/>
        <v>0</v>
      </c>
      <c r="BM16" s="24">
        <f t="shared" si="4"/>
        <v>0</v>
      </c>
      <c r="BN16" s="24">
        <f t="shared" si="4"/>
        <v>0</v>
      </c>
      <c r="BO16" s="24">
        <f t="shared" si="4"/>
        <v>0</v>
      </c>
      <c r="BP16" s="24">
        <f t="shared" si="4"/>
        <v>0</v>
      </c>
      <c r="BQ16" s="24">
        <f t="shared" si="4"/>
        <v>0</v>
      </c>
      <c r="BR16" s="24">
        <f t="shared" si="4"/>
        <v>0</v>
      </c>
      <c r="BS16" s="24">
        <f t="shared" si="4"/>
        <v>0</v>
      </c>
      <c r="BT16" s="24">
        <f t="shared" si="4"/>
        <v>0</v>
      </c>
      <c r="BU16" s="24">
        <f t="shared" si="4"/>
        <v>0</v>
      </c>
      <c r="BV16" s="24">
        <f t="shared" si="4"/>
        <v>0</v>
      </c>
      <c r="BW16" s="24">
        <f t="shared" si="4"/>
        <v>0</v>
      </c>
      <c r="BX16" s="24">
        <f t="shared" si="5"/>
        <v>20000000</v>
      </c>
      <c r="BY16" s="24">
        <f t="shared" si="5"/>
        <v>0</v>
      </c>
      <c r="BZ16" s="24">
        <f t="shared" si="5"/>
        <v>0</v>
      </c>
      <c r="CA16" s="24">
        <f t="shared" si="5"/>
        <v>0</v>
      </c>
      <c r="CB16" s="24">
        <f t="shared" si="5"/>
        <v>0</v>
      </c>
      <c r="CC16" s="24">
        <f t="shared" si="5"/>
        <v>0</v>
      </c>
      <c r="CD16" s="24">
        <f t="shared" si="5"/>
        <v>0</v>
      </c>
      <c r="CE16" s="27">
        <f t="shared" si="6"/>
        <v>0</v>
      </c>
      <c r="CF16" s="24">
        <f t="shared" si="7"/>
        <v>0</v>
      </c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7">
        <f t="shared" si="8"/>
        <v>1</v>
      </c>
      <c r="DE16" s="24">
        <f t="shared" si="13"/>
        <v>20000000</v>
      </c>
      <c r="DF16" s="24">
        <f t="shared" si="9"/>
        <v>0</v>
      </c>
      <c r="DG16" s="24">
        <f t="shared" si="9"/>
        <v>0</v>
      </c>
      <c r="DH16" s="24">
        <f t="shared" si="9"/>
        <v>0</v>
      </c>
      <c r="DI16" s="24">
        <f t="shared" si="9"/>
        <v>0</v>
      </c>
      <c r="DJ16" s="24">
        <f t="shared" si="9"/>
        <v>0</v>
      </c>
      <c r="DK16" s="24">
        <f t="shared" si="9"/>
        <v>0</v>
      </c>
      <c r="DL16" s="24">
        <f t="shared" si="9"/>
        <v>0</v>
      </c>
      <c r="DM16" s="24">
        <f t="shared" si="9"/>
        <v>0</v>
      </c>
      <c r="DN16" s="24">
        <f t="shared" si="9"/>
        <v>0</v>
      </c>
      <c r="DO16" s="24">
        <f t="shared" si="9"/>
        <v>0</v>
      </c>
      <c r="DP16" s="24">
        <f t="shared" si="9"/>
        <v>0</v>
      </c>
      <c r="DQ16" s="24">
        <f t="shared" si="9"/>
        <v>0</v>
      </c>
      <c r="DR16" s="24">
        <f t="shared" si="9"/>
        <v>0</v>
      </c>
      <c r="DS16" s="24">
        <f t="shared" si="9"/>
        <v>0</v>
      </c>
      <c r="DT16" s="24">
        <f t="shared" si="9"/>
        <v>0</v>
      </c>
      <c r="DU16" s="24">
        <f t="shared" si="9"/>
        <v>0</v>
      </c>
      <c r="DV16" s="24">
        <f t="shared" si="10"/>
        <v>20000000</v>
      </c>
      <c r="DW16" s="24">
        <f t="shared" si="10"/>
        <v>0</v>
      </c>
      <c r="DX16" s="24">
        <f t="shared" si="10"/>
        <v>0</v>
      </c>
      <c r="DY16" s="24">
        <f t="shared" si="10"/>
        <v>0</v>
      </c>
      <c r="DZ16" s="24">
        <f t="shared" si="10"/>
        <v>0</v>
      </c>
      <c r="EA16" s="24">
        <f t="shared" si="10"/>
        <v>0</v>
      </c>
      <c r="EB16" s="24">
        <f t="shared" si="10"/>
        <v>0</v>
      </c>
    </row>
    <row r="17" spans="1:132" ht="61.9" customHeight="1" x14ac:dyDescent="0.25">
      <c r="A17" s="31"/>
      <c r="B17" s="203" t="s">
        <v>76</v>
      </c>
      <c r="C17" s="35" t="s">
        <v>77</v>
      </c>
      <c r="D17" s="34" t="s">
        <v>78</v>
      </c>
      <c r="E17" s="22">
        <v>510</v>
      </c>
      <c r="F17" s="23" t="s">
        <v>79</v>
      </c>
      <c r="G17" s="24">
        <f t="shared" si="0"/>
        <v>153000000</v>
      </c>
      <c r="H17" s="25">
        <v>150000000</v>
      </c>
      <c r="I17" s="25">
        <f t="shared" si="11"/>
        <v>-3000000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6"/>
      <c r="V17" s="24"/>
      <c r="W17" s="24"/>
      <c r="X17" s="24"/>
      <c r="Y17" s="24"/>
      <c r="Z17" s="24">
        <v>100000000</v>
      </c>
      <c r="AA17" s="24"/>
      <c r="AB17" s="24"/>
      <c r="AC17" s="24"/>
      <c r="AD17" s="24"/>
      <c r="AE17" s="24"/>
      <c r="AF17" s="24">
        <v>53000000</v>
      </c>
      <c r="AG17" s="27">
        <f t="shared" si="1"/>
        <v>0.79686274509803923</v>
      </c>
      <c r="AH17" s="24">
        <f t="shared" si="2"/>
        <v>121920000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>
        <f>+'[2]Acuerdo PLAN INVERSIÓN 2021'!$Z$98</f>
        <v>100000000</v>
      </c>
      <c r="AZ17" s="24"/>
      <c r="BA17" s="24"/>
      <c r="BB17" s="24"/>
      <c r="BC17" s="24"/>
      <c r="BD17" s="24"/>
      <c r="BE17" s="24">
        <f>+'[1]Acuerdo PLAN INVERSIÓN 2021'!$AE$127</f>
        <v>21920000</v>
      </c>
      <c r="BF17" s="27">
        <f t="shared" si="12"/>
        <v>0.20313725490196077</v>
      </c>
      <c r="BG17" s="24">
        <f t="shared" si="3"/>
        <v>31080000</v>
      </c>
      <c r="BH17" s="24">
        <f t="shared" si="4"/>
        <v>0</v>
      </c>
      <c r="BI17" s="24">
        <f t="shared" si="4"/>
        <v>0</v>
      </c>
      <c r="BJ17" s="24">
        <f t="shared" si="4"/>
        <v>0</v>
      </c>
      <c r="BK17" s="24">
        <f t="shared" si="4"/>
        <v>0</v>
      </c>
      <c r="BL17" s="24">
        <f t="shared" si="4"/>
        <v>0</v>
      </c>
      <c r="BM17" s="24">
        <f t="shared" si="4"/>
        <v>0</v>
      </c>
      <c r="BN17" s="24">
        <f t="shared" si="4"/>
        <v>0</v>
      </c>
      <c r="BO17" s="24">
        <f t="shared" si="4"/>
        <v>0</v>
      </c>
      <c r="BP17" s="24">
        <f t="shared" si="4"/>
        <v>0</v>
      </c>
      <c r="BQ17" s="24">
        <f t="shared" si="4"/>
        <v>0</v>
      </c>
      <c r="BR17" s="24">
        <f t="shared" si="4"/>
        <v>0</v>
      </c>
      <c r="BS17" s="24">
        <f t="shared" si="4"/>
        <v>0</v>
      </c>
      <c r="BT17" s="24">
        <f t="shared" si="4"/>
        <v>0</v>
      </c>
      <c r="BU17" s="24">
        <f t="shared" si="4"/>
        <v>0</v>
      </c>
      <c r="BV17" s="24">
        <f t="shared" si="4"/>
        <v>0</v>
      </c>
      <c r="BW17" s="24">
        <f t="shared" si="4"/>
        <v>0</v>
      </c>
      <c r="BX17" s="24">
        <f t="shared" si="5"/>
        <v>0</v>
      </c>
      <c r="BY17" s="24">
        <f t="shared" si="5"/>
        <v>0</v>
      </c>
      <c r="BZ17" s="24">
        <f t="shared" si="5"/>
        <v>0</v>
      </c>
      <c r="CA17" s="24">
        <f t="shared" si="5"/>
        <v>0</v>
      </c>
      <c r="CB17" s="24">
        <f t="shared" si="5"/>
        <v>0</v>
      </c>
      <c r="CC17" s="24">
        <f t="shared" si="5"/>
        <v>0</v>
      </c>
      <c r="CD17" s="24">
        <f t="shared" si="5"/>
        <v>31080000</v>
      </c>
      <c r="CE17" s="27">
        <f t="shared" si="6"/>
        <v>0.7378321176470588</v>
      </c>
      <c r="CF17" s="24">
        <f t="shared" si="7"/>
        <v>112888314</v>
      </c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>
        <f>+'[2]Acuerdo PLAN INVERSIÓN 2021'!$H$99</f>
        <v>99968332</v>
      </c>
      <c r="CX17" s="24"/>
      <c r="CY17" s="24"/>
      <c r="CZ17" s="24"/>
      <c r="DA17" s="24"/>
      <c r="DB17" s="24"/>
      <c r="DC17" s="24">
        <f>+'[2]Acuerdo PLAN INVERSIÓN 2021'!$H$108</f>
        <v>12919982</v>
      </c>
      <c r="DD17" s="27">
        <f t="shared" si="8"/>
        <v>0.2621678823529412</v>
      </c>
      <c r="DE17" s="24">
        <f t="shared" si="13"/>
        <v>40111686</v>
      </c>
      <c r="DF17" s="24">
        <f t="shared" si="9"/>
        <v>0</v>
      </c>
      <c r="DG17" s="24">
        <f t="shared" si="9"/>
        <v>0</v>
      </c>
      <c r="DH17" s="24">
        <f t="shared" si="9"/>
        <v>0</v>
      </c>
      <c r="DI17" s="24">
        <f t="shared" si="9"/>
        <v>0</v>
      </c>
      <c r="DJ17" s="24">
        <f t="shared" si="9"/>
        <v>0</v>
      </c>
      <c r="DK17" s="24">
        <f t="shared" si="9"/>
        <v>0</v>
      </c>
      <c r="DL17" s="24">
        <f t="shared" si="9"/>
        <v>0</v>
      </c>
      <c r="DM17" s="24">
        <f t="shared" si="9"/>
        <v>0</v>
      </c>
      <c r="DN17" s="24">
        <f t="shared" si="9"/>
        <v>0</v>
      </c>
      <c r="DO17" s="24">
        <f t="shared" si="9"/>
        <v>0</v>
      </c>
      <c r="DP17" s="24">
        <f t="shared" si="9"/>
        <v>0</v>
      </c>
      <c r="DQ17" s="24">
        <f t="shared" si="9"/>
        <v>0</v>
      </c>
      <c r="DR17" s="24">
        <f t="shared" si="9"/>
        <v>0</v>
      </c>
      <c r="DS17" s="24">
        <f t="shared" si="9"/>
        <v>0</v>
      </c>
      <c r="DT17" s="24">
        <f t="shared" si="9"/>
        <v>0</v>
      </c>
      <c r="DU17" s="24">
        <f t="shared" si="9"/>
        <v>0</v>
      </c>
      <c r="DV17" s="24">
        <f t="shared" si="10"/>
        <v>31668</v>
      </c>
      <c r="DW17" s="24">
        <f t="shared" si="10"/>
        <v>0</v>
      </c>
      <c r="DX17" s="24">
        <f t="shared" si="10"/>
        <v>0</v>
      </c>
      <c r="DY17" s="24">
        <f t="shared" si="10"/>
        <v>0</v>
      </c>
      <c r="DZ17" s="24">
        <f t="shared" si="10"/>
        <v>0</v>
      </c>
      <c r="EA17" s="24">
        <f t="shared" si="10"/>
        <v>0</v>
      </c>
      <c r="EB17" s="24">
        <f t="shared" si="10"/>
        <v>40080018</v>
      </c>
    </row>
    <row r="18" spans="1:132" ht="33.6" customHeight="1" x14ac:dyDescent="0.25">
      <c r="A18" s="31"/>
      <c r="B18" s="204"/>
      <c r="C18" s="20" t="s">
        <v>80</v>
      </c>
      <c r="D18" s="21" t="s">
        <v>81</v>
      </c>
      <c r="E18" s="22">
        <v>510</v>
      </c>
      <c r="F18" s="23" t="s">
        <v>60</v>
      </c>
      <c r="G18" s="24">
        <f t="shared" si="0"/>
        <v>5000000</v>
      </c>
      <c r="H18" s="25">
        <v>51000000</v>
      </c>
      <c r="I18" s="25">
        <f t="shared" si="11"/>
        <v>46000000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6"/>
      <c r="V18" s="24"/>
      <c r="W18" s="24"/>
      <c r="X18" s="24"/>
      <c r="Y18" s="24"/>
      <c r="Z18" s="24">
        <v>5000000</v>
      </c>
      <c r="AA18" s="24"/>
      <c r="AB18" s="24"/>
      <c r="AC18" s="24"/>
      <c r="AD18" s="24"/>
      <c r="AE18" s="24"/>
      <c r="AF18" s="24"/>
      <c r="AG18" s="27">
        <f t="shared" si="1"/>
        <v>0</v>
      </c>
      <c r="AH18" s="24">
        <f t="shared" si="2"/>
        <v>0</v>
      </c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7">
        <f t="shared" si="12"/>
        <v>1</v>
      </c>
      <c r="BG18" s="24">
        <f t="shared" si="3"/>
        <v>5000000</v>
      </c>
      <c r="BH18" s="24">
        <f t="shared" si="4"/>
        <v>0</v>
      </c>
      <c r="BI18" s="24">
        <f t="shared" si="4"/>
        <v>0</v>
      </c>
      <c r="BJ18" s="24">
        <f t="shared" si="4"/>
        <v>0</v>
      </c>
      <c r="BK18" s="24">
        <f t="shared" si="4"/>
        <v>0</v>
      </c>
      <c r="BL18" s="24">
        <f t="shared" si="4"/>
        <v>0</v>
      </c>
      <c r="BM18" s="24">
        <f t="shared" si="4"/>
        <v>0</v>
      </c>
      <c r="BN18" s="24">
        <f t="shared" si="4"/>
        <v>0</v>
      </c>
      <c r="BO18" s="24">
        <f t="shared" si="4"/>
        <v>0</v>
      </c>
      <c r="BP18" s="24">
        <f t="shared" si="4"/>
        <v>0</v>
      </c>
      <c r="BQ18" s="24">
        <f t="shared" si="4"/>
        <v>0</v>
      </c>
      <c r="BR18" s="24">
        <f t="shared" si="4"/>
        <v>0</v>
      </c>
      <c r="BS18" s="24">
        <f t="shared" si="4"/>
        <v>0</v>
      </c>
      <c r="BT18" s="24">
        <f t="shared" si="4"/>
        <v>0</v>
      </c>
      <c r="BU18" s="24">
        <f t="shared" si="4"/>
        <v>0</v>
      </c>
      <c r="BV18" s="24">
        <f t="shared" si="4"/>
        <v>0</v>
      </c>
      <c r="BW18" s="24">
        <f t="shared" si="4"/>
        <v>0</v>
      </c>
      <c r="BX18" s="24">
        <f t="shared" si="5"/>
        <v>5000000</v>
      </c>
      <c r="BY18" s="24">
        <f t="shared" si="5"/>
        <v>0</v>
      </c>
      <c r="BZ18" s="24">
        <f t="shared" si="5"/>
        <v>0</v>
      </c>
      <c r="CA18" s="24">
        <f t="shared" si="5"/>
        <v>0</v>
      </c>
      <c r="CB18" s="24">
        <f t="shared" si="5"/>
        <v>0</v>
      </c>
      <c r="CC18" s="24">
        <f t="shared" si="5"/>
        <v>0</v>
      </c>
      <c r="CD18" s="24">
        <f t="shared" si="5"/>
        <v>0</v>
      </c>
      <c r="CE18" s="27">
        <f t="shared" si="6"/>
        <v>0</v>
      </c>
      <c r="CF18" s="24">
        <f t="shared" si="7"/>
        <v>0</v>
      </c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7">
        <f t="shared" si="8"/>
        <v>1</v>
      </c>
      <c r="DE18" s="24">
        <f t="shared" si="13"/>
        <v>5000000</v>
      </c>
      <c r="DF18" s="24">
        <f t="shared" si="9"/>
        <v>0</v>
      </c>
      <c r="DG18" s="24">
        <f t="shared" si="9"/>
        <v>0</v>
      </c>
      <c r="DH18" s="24">
        <f t="shared" si="9"/>
        <v>0</v>
      </c>
      <c r="DI18" s="24">
        <f t="shared" si="9"/>
        <v>0</v>
      </c>
      <c r="DJ18" s="24">
        <f t="shared" si="9"/>
        <v>0</v>
      </c>
      <c r="DK18" s="24">
        <f t="shared" si="9"/>
        <v>0</v>
      </c>
      <c r="DL18" s="24">
        <f t="shared" si="9"/>
        <v>0</v>
      </c>
      <c r="DM18" s="24">
        <f t="shared" si="9"/>
        <v>0</v>
      </c>
      <c r="DN18" s="24">
        <f t="shared" si="9"/>
        <v>0</v>
      </c>
      <c r="DO18" s="24">
        <f t="shared" si="9"/>
        <v>0</v>
      </c>
      <c r="DP18" s="24">
        <f t="shared" si="9"/>
        <v>0</v>
      </c>
      <c r="DQ18" s="24">
        <f t="shared" si="9"/>
        <v>0</v>
      </c>
      <c r="DR18" s="24">
        <f t="shared" si="9"/>
        <v>0</v>
      </c>
      <c r="DS18" s="24">
        <f t="shared" si="9"/>
        <v>0</v>
      </c>
      <c r="DT18" s="24">
        <f t="shared" si="9"/>
        <v>0</v>
      </c>
      <c r="DU18" s="24">
        <f t="shared" si="9"/>
        <v>0</v>
      </c>
      <c r="DV18" s="24">
        <f t="shared" si="10"/>
        <v>5000000</v>
      </c>
      <c r="DW18" s="24">
        <f t="shared" si="10"/>
        <v>0</v>
      </c>
      <c r="DX18" s="24">
        <f t="shared" si="10"/>
        <v>0</v>
      </c>
      <c r="DY18" s="24">
        <f t="shared" si="10"/>
        <v>0</v>
      </c>
      <c r="DZ18" s="24">
        <f t="shared" si="10"/>
        <v>0</v>
      </c>
      <c r="EA18" s="24">
        <f t="shared" si="10"/>
        <v>0</v>
      </c>
      <c r="EB18" s="24">
        <f t="shared" si="10"/>
        <v>0</v>
      </c>
    </row>
    <row r="19" spans="1:132" ht="34.5" customHeight="1" x14ac:dyDescent="0.25">
      <c r="A19" s="31"/>
      <c r="B19" s="220"/>
      <c r="C19" s="20" t="s">
        <v>82</v>
      </c>
      <c r="D19" s="21" t="s">
        <v>83</v>
      </c>
      <c r="E19" s="22">
        <v>510</v>
      </c>
      <c r="F19" s="23" t="s">
        <v>60</v>
      </c>
      <c r="G19" s="24">
        <f t="shared" si="0"/>
        <v>108000000</v>
      </c>
      <c r="H19" s="25">
        <v>100000000</v>
      </c>
      <c r="I19" s="25">
        <f t="shared" si="11"/>
        <v>-8000000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6"/>
      <c r="V19" s="24"/>
      <c r="W19" s="24"/>
      <c r="X19" s="24"/>
      <c r="Y19" s="24"/>
      <c r="Z19" s="24">
        <v>108000000</v>
      </c>
      <c r="AA19" s="24"/>
      <c r="AB19" s="24"/>
      <c r="AC19" s="24"/>
      <c r="AD19" s="24"/>
      <c r="AE19" s="24"/>
      <c r="AF19" s="24"/>
      <c r="AG19" s="27">
        <f t="shared" si="1"/>
        <v>1</v>
      </c>
      <c r="AH19" s="24">
        <f t="shared" si="2"/>
        <v>108000000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>
        <f>+'[2]Acuerdo PLAN INVERSIÓN 2021'!$Z$118</f>
        <v>108000000</v>
      </c>
      <c r="AZ19" s="24"/>
      <c r="BA19" s="24"/>
      <c r="BB19" s="24"/>
      <c r="BC19" s="24"/>
      <c r="BD19" s="24"/>
      <c r="BE19" s="24"/>
      <c r="BF19" s="27">
        <f t="shared" si="12"/>
        <v>0</v>
      </c>
      <c r="BG19" s="24">
        <f t="shared" si="3"/>
        <v>0</v>
      </c>
      <c r="BH19" s="24">
        <f t="shared" si="4"/>
        <v>0</v>
      </c>
      <c r="BI19" s="24">
        <f t="shared" si="4"/>
        <v>0</v>
      </c>
      <c r="BJ19" s="24">
        <f t="shared" si="4"/>
        <v>0</v>
      </c>
      <c r="BK19" s="24">
        <f t="shared" si="4"/>
        <v>0</v>
      </c>
      <c r="BL19" s="24">
        <f t="shared" si="4"/>
        <v>0</v>
      </c>
      <c r="BM19" s="24">
        <f t="shared" si="4"/>
        <v>0</v>
      </c>
      <c r="BN19" s="24">
        <f t="shared" si="4"/>
        <v>0</v>
      </c>
      <c r="BO19" s="24">
        <f t="shared" si="4"/>
        <v>0</v>
      </c>
      <c r="BP19" s="24">
        <f t="shared" si="4"/>
        <v>0</v>
      </c>
      <c r="BQ19" s="24">
        <f t="shared" si="4"/>
        <v>0</v>
      </c>
      <c r="BR19" s="24">
        <f t="shared" si="4"/>
        <v>0</v>
      </c>
      <c r="BS19" s="24">
        <f t="shared" si="4"/>
        <v>0</v>
      </c>
      <c r="BT19" s="24">
        <f t="shared" si="4"/>
        <v>0</v>
      </c>
      <c r="BU19" s="24">
        <f t="shared" si="4"/>
        <v>0</v>
      </c>
      <c r="BV19" s="24">
        <f t="shared" si="4"/>
        <v>0</v>
      </c>
      <c r="BW19" s="24">
        <f t="shared" si="4"/>
        <v>0</v>
      </c>
      <c r="BX19" s="24">
        <f t="shared" si="5"/>
        <v>0</v>
      </c>
      <c r="BY19" s="24">
        <f t="shared" si="5"/>
        <v>0</v>
      </c>
      <c r="BZ19" s="24">
        <f t="shared" si="5"/>
        <v>0</v>
      </c>
      <c r="CA19" s="24">
        <f t="shared" si="5"/>
        <v>0</v>
      </c>
      <c r="CB19" s="24">
        <f t="shared" si="5"/>
        <v>0</v>
      </c>
      <c r="CC19" s="24">
        <f t="shared" si="5"/>
        <v>0</v>
      </c>
      <c r="CD19" s="24">
        <f t="shared" si="5"/>
        <v>0</v>
      </c>
      <c r="CE19" s="27">
        <f t="shared" si="6"/>
        <v>0.61987653703703705</v>
      </c>
      <c r="CF19" s="24">
        <f t="shared" si="7"/>
        <v>66946666</v>
      </c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>
        <f>+'[1]Acuerdo PLAN INVERSIÓN 2021'!$H$151</f>
        <v>66946666</v>
      </c>
      <c r="CX19" s="24"/>
      <c r="CY19" s="24"/>
      <c r="CZ19" s="24"/>
      <c r="DA19" s="24"/>
      <c r="DB19" s="24"/>
      <c r="DC19" s="24"/>
      <c r="DD19" s="27">
        <f t="shared" si="8"/>
        <v>0.38012346296296295</v>
      </c>
      <c r="DE19" s="24">
        <f t="shared" si="13"/>
        <v>41053334</v>
      </c>
      <c r="DF19" s="24">
        <f t="shared" si="9"/>
        <v>0</v>
      </c>
      <c r="DG19" s="24">
        <f t="shared" si="9"/>
        <v>0</v>
      </c>
      <c r="DH19" s="24">
        <f t="shared" si="9"/>
        <v>0</v>
      </c>
      <c r="DI19" s="24">
        <f t="shared" si="9"/>
        <v>0</v>
      </c>
      <c r="DJ19" s="24">
        <f t="shared" si="9"/>
        <v>0</v>
      </c>
      <c r="DK19" s="24">
        <f t="shared" si="9"/>
        <v>0</v>
      </c>
      <c r="DL19" s="24">
        <f t="shared" si="9"/>
        <v>0</v>
      </c>
      <c r="DM19" s="24">
        <f t="shared" si="9"/>
        <v>0</v>
      </c>
      <c r="DN19" s="24">
        <f t="shared" si="9"/>
        <v>0</v>
      </c>
      <c r="DO19" s="24">
        <f t="shared" si="9"/>
        <v>0</v>
      </c>
      <c r="DP19" s="24">
        <f t="shared" si="9"/>
        <v>0</v>
      </c>
      <c r="DQ19" s="24">
        <f t="shared" si="9"/>
        <v>0</v>
      </c>
      <c r="DR19" s="24">
        <f t="shared" si="9"/>
        <v>0</v>
      </c>
      <c r="DS19" s="24">
        <f t="shared" si="9"/>
        <v>0</v>
      </c>
      <c r="DT19" s="24">
        <f t="shared" si="9"/>
        <v>0</v>
      </c>
      <c r="DU19" s="24">
        <f t="shared" si="9"/>
        <v>0</v>
      </c>
      <c r="DV19" s="24">
        <f t="shared" si="10"/>
        <v>41053334</v>
      </c>
      <c r="DW19" s="24">
        <f t="shared" si="10"/>
        <v>0</v>
      </c>
      <c r="DX19" s="24">
        <f t="shared" si="10"/>
        <v>0</v>
      </c>
      <c r="DY19" s="24">
        <f t="shared" si="10"/>
        <v>0</v>
      </c>
      <c r="DZ19" s="24">
        <f t="shared" si="10"/>
        <v>0</v>
      </c>
      <c r="EA19" s="24">
        <f t="shared" si="10"/>
        <v>0</v>
      </c>
      <c r="EB19" s="24">
        <f t="shared" si="10"/>
        <v>0</v>
      </c>
    </row>
    <row r="20" spans="1:132" ht="51" customHeight="1" x14ac:dyDescent="0.25">
      <c r="A20" s="31"/>
      <c r="B20" s="36" t="s">
        <v>84</v>
      </c>
      <c r="C20" s="33" t="s">
        <v>85</v>
      </c>
      <c r="D20" s="34" t="s">
        <v>86</v>
      </c>
      <c r="E20" s="22">
        <v>510</v>
      </c>
      <c r="F20" s="37" t="s">
        <v>87</v>
      </c>
      <c r="G20" s="24">
        <f t="shared" si="0"/>
        <v>6000000</v>
      </c>
      <c r="H20" s="25">
        <v>20000000</v>
      </c>
      <c r="I20" s="25">
        <f t="shared" si="11"/>
        <v>14000000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>
        <v>6000000</v>
      </c>
      <c r="AA20" s="24"/>
      <c r="AB20" s="24"/>
      <c r="AC20" s="24"/>
      <c r="AD20" s="24"/>
      <c r="AE20" s="24"/>
      <c r="AF20" s="24"/>
      <c r="AG20" s="27">
        <f t="shared" si="1"/>
        <v>0</v>
      </c>
      <c r="AH20" s="24">
        <f t="shared" si="2"/>
        <v>0</v>
      </c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7">
        <f t="shared" si="12"/>
        <v>1</v>
      </c>
      <c r="BG20" s="24">
        <f t="shared" si="3"/>
        <v>6000000</v>
      </c>
      <c r="BH20" s="24">
        <f t="shared" si="4"/>
        <v>0</v>
      </c>
      <c r="BI20" s="24">
        <f t="shared" si="4"/>
        <v>0</v>
      </c>
      <c r="BJ20" s="24">
        <f t="shared" si="4"/>
        <v>0</v>
      </c>
      <c r="BK20" s="24">
        <f t="shared" si="4"/>
        <v>0</v>
      </c>
      <c r="BL20" s="24">
        <f t="shared" si="4"/>
        <v>0</v>
      </c>
      <c r="BM20" s="24">
        <f t="shared" si="4"/>
        <v>0</v>
      </c>
      <c r="BN20" s="24">
        <f t="shared" si="4"/>
        <v>0</v>
      </c>
      <c r="BO20" s="24">
        <f t="shared" si="4"/>
        <v>0</v>
      </c>
      <c r="BP20" s="24">
        <f t="shared" si="4"/>
        <v>0</v>
      </c>
      <c r="BQ20" s="24">
        <f t="shared" si="4"/>
        <v>0</v>
      </c>
      <c r="BR20" s="24">
        <f t="shared" si="4"/>
        <v>0</v>
      </c>
      <c r="BS20" s="24">
        <f t="shared" si="4"/>
        <v>0</v>
      </c>
      <c r="BT20" s="24">
        <f t="shared" si="4"/>
        <v>0</v>
      </c>
      <c r="BU20" s="24">
        <f t="shared" si="4"/>
        <v>0</v>
      </c>
      <c r="BV20" s="24">
        <f t="shared" si="4"/>
        <v>0</v>
      </c>
      <c r="BW20" s="24">
        <f t="shared" si="4"/>
        <v>0</v>
      </c>
      <c r="BX20" s="24">
        <f t="shared" si="5"/>
        <v>6000000</v>
      </c>
      <c r="BY20" s="24">
        <f t="shared" si="5"/>
        <v>0</v>
      </c>
      <c r="BZ20" s="24">
        <f t="shared" si="5"/>
        <v>0</v>
      </c>
      <c r="CA20" s="24">
        <f t="shared" si="5"/>
        <v>0</v>
      </c>
      <c r="CB20" s="24">
        <f t="shared" si="5"/>
        <v>0</v>
      </c>
      <c r="CC20" s="24">
        <f t="shared" si="5"/>
        <v>0</v>
      </c>
      <c r="CD20" s="24">
        <f t="shared" si="5"/>
        <v>0</v>
      </c>
      <c r="CE20" s="27">
        <f t="shared" si="6"/>
        <v>0</v>
      </c>
      <c r="CF20" s="24">
        <f t="shared" si="7"/>
        <v>0</v>
      </c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7">
        <f t="shared" si="8"/>
        <v>1</v>
      </c>
      <c r="DE20" s="24">
        <f t="shared" si="13"/>
        <v>6000000</v>
      </c>
      <c r="DF20" s="24">
        <f t="shared" si="9"/>
        <v>0</v>
      </c>
      <c r="DG20" s="24">
        <f t="shared" si="9"/>
        <v>0</v>
      </c>
      <c r="DH20" s="24">
        <f t="shared" si="9"/>
        <v>0</v>
      </c>
      <c r="DI20" s="24">
        <f t="shared" si="9"/>
        <v>0</v>
      </c>
      <c r="DJ20" s="24">
        <f t="shared" si="9"/>
        <v>0</v>
      </c>
      <c r="DK20" s="24">
        <f t="shared" si="9"/>
        <v>0</v>
      </c>
      <c r="DL20" s="24">
        <f t="shared" si="9"/>
        <v>0</v>
      </c>
      <c r="DM20" s="24">
        <f t="shared" si="9"/>
        <v>0</v>
      </c>
      <c r="DN20" s="24">
        <f t="shared" si="9"/>
        <v>0</v>
      </c>
      <c r="DO20" s="24">
        <f t="shared" si="9"/>
        <v>0</v>
      </c>
      <c r="DP20" s="24">
        <f t="shared" si="9"/>
        <v>0</v>
      </c>
      <c r="DQ20" s="24">
        <f t="shared" si="9"/>
        <v>0</v>
      </c>
      <c r="DR20" s="24">
        <f t="shared" si="9"/>
        <v>0</v>
      </c>
      <c r="DS20" s="24">
        <f t="shared" si="9"/>
        <v>0</v>
      </c>
      <c r="DT20" s="24">
        <f t="shared" si="9"/>
        <v>0</v>
      </c>
      <c r="DU20" s="24">
        <f t="shared" si="9"/>
        <v>0</v>
      </c>
      <c r="DV20" s="24">
        <f t="shared" si="10"/>
        <v>6000000</v>
      </c>
      <c r="DW20" s="24">
        <f t="shared" si="10"/>
        <v>0</v>
      </c>
      <c r="DX20" s="24">
        <f t="shared" si="10"/>
        <v>0</v>
      </c>
      <c r="DY20" s="24">
        <f t="shared" si="10"/>
        <v>0</v>
      </c>
      <c r="DZ20" s="24">
        <f t="shared" si="10"/>
        <v>0</v>
      </c>
      <c r="EA20" s="24">
        <f t="shared" si="10"/>
        <v>0</v>
      </c>
      <c r="EB20" s="24">
        <f t="shared" si="10"/>
        <v>0</v>
      </c>
    </row>
    <row r="21" spans="1:132" ht="34.5" customHeight="1" x14ac:dyDescent="0.25">
      <c r="A21" s="31"/>
      <c r="B21" s="203" t="s">
        <v>88</v>
      </c>
      <c r="C21" s="33" t="s">
        <v>89</v>
      </c>
      <c r="D21" s="34" t="s">
        <v>90</v>
      </c>
      <c r="E21" s="22">
        <v>510</v>
      </c>
      <c r="F21" s="23" t="s">
        <v>91</v>
      </c>
      <c r="G21" s="24">
        <f t="shared" si="0"/>
        <v>15000000</v>
      </c>
      <c r="H21" s="25">
        <v>20000000</v>
      </c>
      <c r="I21" s="25">
        <f t="shared" si="11"/>
        <v>5000000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>
        <v>15000000</v>
      </c>
      <c r="AA21" s="24"/>
      <c r="AB21" s="24"/>
      <c r="AC21" s="24"/>
      <c r="AD21" s="24"/>
      <c r="AE21" s="24"/>
      <c r="AF21" s="24"/>
      <c r="AG21" s="27">
        <f t="shared" si="1"/>
        <v>0</v>
      </c>
      <c r="AH21" s="24">
        <f t="shared" si="2"/>
        <v>0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7">
        <f t="shared" si="12"/>
        <v>1</v>
      </c>
      <c r="BG21" s="24">
        <f t="shared" si="3"/>
        <v>15000000</v>
      </c>
      <c r="BH21" s="24">
        <f t="shared" si="4"/>
        <v>0</v>
      </c>
      <c r="BI21" s="24">
        <f t="shared" si="4"/>
        <v>0</v>
      </c>
      <c r="BJ21" s="24">
        <f t="shared" si="4"/>
        <v>0</v>
      </c>
      <c r="BK21" s="24">
        <f t="shared" si="4"/>
        <v>0</v>
      </c>
      <c r="BL21" s="24">
        <f t="shared" si="4"/>
        <v>0</v>
      </c>
      <c r="BM21" s="24">
        <f t="shared" si="4"/>
        <v>0</v>
      </c>
      <c r="BN21" s="24">
        <f t="shared" si="4"/>
        <v>0</v>
      </c>
      <c r="BO21" s="24">
        <f t="shared" si="4"/>
        <v>0</v>
      </c>
      <c r="BP21" s="24">
        <f t="shared" si="4"/>
        <v>0</v>
      </c>
      <c r="BQ21" s="24">
        <f t="shared" si="4"/>
        <v>0</v>
      </c>
      <c r="BR21" s="24">
        <f t="shared" si="4"/>
        <v>0</v>
      </c>
      <c r="BS21" s="24">
        <f t="shared" si="4"/>
        <v>0</v>
      </c>
      <c r="BT21" s="24">
        <f t="shared" si="4"/>
        <v>0</v>
      </c>
      <c r="BU21" s="24">
        <f t="shared" si="4"/>
        <v>0</v>
      </c>
      <c r="BV21" s="24">
        <f t="shared" si="4"/>
        <v>0</v>
      </c>
      <c r="BW21" s="24">
        <f t="shared" ref="BW21:BW23" si="14">+Y21-AX21</f>
        <v>0</v>
      </c>
      <c r="BX21" s="24">
        <f t="shared" si="5"/>
        <v>15000000</v>
      </c>
      <c r="BY21" s="24">
        <f t="shared" si="5"/>
        <v>0</v>
      </c>
      <c r="BZ21" s="24">
        <f t="shared" si="5"/>
        <v>0</v>
      </c>
      <c r="CA21" s="24">
        <f t="shared" si="5"/>
        <v>0</v>
      </c>
      <c r="CB21" s="24">
        <f t="shared" si="5"/>
        <v>0</v>
      </c>
      <c r="CC21" s="24">
        <f t="shared" si="5"/>
        <v>0</v>
      </c>
      <c r="CD21" s="24">
        <f t="shared" si="5"/>
        <v>0</v>
      </c>
      <c r="CE21" s="27">
        <f t="shared" si="6"/>
        <v>0</v>
      </c>
      <c r="CF21" s="24">
        <f t="shared" si="7"/>
        <v>0</v>
      </c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7">
        <f t="shared" si="8"/>
        <v>1</v>
      </c>
      <c r="DE21" s="24">
        <f t="shared" si="13"/>
        <v>15000000</v>
      </c>
      <c r="DF21" s="24">
        <f t="shared" si="9"/>
        <v>0</v>
      </c>
      <c r="DG21" s="24">
        <f t="shared" si="9"/>
        <v>0</v>
      </c>
      <c r="DH21" s="24">
        <f t="shared" si="9"/>
        <v>0</v>
      </c>
      <c r="DI21" s="24">
        <f t="shared" si="9"/>
        <v>0</v>
      </c>
      <c r="DJ21" s="24">
        <f t="shared" si="9"/>
        <v>0</v>
      </c>
      <c r="DK21" s="24">
        <f t="shared" si="9"/>
        <v>0</v>
      </c>
      <c r="DL21" s="24">
        <f t="shared" si="9"/>
        <v>0</v>
      </c>
      <c r="DM21" s="24">
        <f t="shared" si="9"/>
        <v>0</v>
      </c>
      <c r="DN21" s="24">
        <f t="shared" si="9"/>
        <v>0</v>
      </c>
      <c r="DO21" s="24">
        <f t="shared" si="9"/>
        <v>0</v>
      </c>
      <c r="DP21" s="24">
        <f t="shared" si="9"/>
        <v>0</v>
      </c>
      <c r="DQ21" s="24">
        <f t="shared" si="9"/>
        <v>0</v>
      </c>
      <c r="DR21" s="24">
        <f t="shared" si="9"/>
        <v>0</v>
      </c>
      <c r="DS21" s="24">
        <f t="shared" si="9"/>
        <v>0</v>
      </c>
      <c r="DT21" s="24">
        <f t="shared" si="9"/>
        <v>0</v>
      </c>
      <c r="DU21" s="24">
        <f t="shared" ref="DU21:DU23" si="15">+Y21-CV21</f>
        <v>0</v>
      </c>
      <c r="DV21" s="24">
        <f t="shared" si="10"/>
        <v>15000000</v>
      </c>
      <c r="DW21" s="24">
        <f t="shared" si="10"/>
        <v>0</v>
      </c>
      <c r="DX21" s="24">
        <f t="shared" si="10"/>
        <v>0</v>
      </c>
      <c r="DY21" s="24">
        <f t="shared" si="10"/>
        <v>0</v>
      </c>
      <c r="DZ21" s="24">
        <f t="shared" si="10"/>
        <v>0</v>
      </c>
      <c r="EA21" s="24">
        <f t="shared" si="10"/>
        <v>0</v>
      </c>
      <c r="EB21" s="24">
        <f t="shared" si="10"/>
        <v>0</v>
      </c>
    </row>
    <row r="22" spans="1:132" ht="50.25" customHeight="1" x14ac:dyDescent="0.25">
      <c r="A22" s="31"/>
      <c r="B22" s="204"/>
      <c r="C22" s="33" t="s">
        <v>92</v>
      </c>
      <c r="D22" s="34" t="s">
        <v>93</v>
      </c>
      <c r="E22" s="22">
        <v>510</v>
      </c>
      <c r="F22" s="23" t="s">
        <v>94</v>
      </c>
      <c r="G22" s="24">
        <f t="shared" si="0"/>
        <v>97000000</v>
      </c>
      <c r="H22" s="25">
        <v>150000000</v>
      </c>
      <c r="I22" s="25">
        <f t="shared" si="11"/>
        <v>53000000</v>
      </c>
      <c r="J22" s="24"/>
      <c r="K22" s="24">
        <v>65000000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>
        <v>32000000</v>
      </c>
      <c r="AG22" s="27">
        <f t="shared" si="1"/>
        <v>0.38460481443298972</v>
      </c>
      <c r="AH22" s="24">
        <f t="shared" si="2"/>
        <v>37306667</v>
      </c>
      <c r="AI22" s="24"/>
      <c r="AJ22" s="24">
        <f>+'[2]Acuerdo PLAN INVERSIÓN 2021'!$J$138</f>
        <v>23306667</v>
      </c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>
        <f>+'[1]Acuerdo PLAN INVERSIÓN 2021'!$AE$174</f>
        <v>14000000</v>
      </c>
      <c r="BF22" s="27">
        <f t="shared" si="12"/>
        <v>0.61539518556701034</v>
      </c>
      <c r="BG22" s="24">
        <f t="shared" si="3"/>
        <v>59693333</v>
      </c>
      <c r="BH22" s="24">
        <f t="shared" ref="BH22:BV23" si="16">+J22-AI22</f>
        <v>0</v>
      </c>
      <c r="BI22" s="24">
        <f t="shared" si="16"/>
        <v>41693333</v>
      </c>
      <c r="BJ22" s="24">
        <f t="shared" si="16"/>
        <v>0</v>
      </c>
      <c r="BK22" s="24">
        <f t="shared" si="16"/>
        <v>0</v>
      </c>
      <c r="BL22" s="24">
        <f t="shared" si="16"/>
        <v>0</v>
      </c>
      <c r="BM22" s="24">
        <f t="shared" si="16"/>
        <v>0</v>
      </c>
      <c r="BN22" s="24">
        <f t="shared" si="16"/>
        <v>0</v>
      </c>
      <c r="BO22" s="24">
        <f t="shared" si="16"/>
        <v>0</v>
      </c>
      <c r="BP22" s="24">
        <f t="shared" si="16"/>
        <v>0</v>
      </c>
      <c r="BQ22" s="24">
        <f t="shared" si="16"/>
        <v>0</v>
      </c>
      <c r="BR22" s="24">
        <f t="shared" si="16"/>
        <v>0</v>
      </c>
      <c r="BS22" s="24">
        <f t="shared" si="16"/>
        <v>0</v>
      </c>
      <c r="BT22" s="24">
        <f t="shared" si="16"/>
        <v>0</v>
      </c>
      <c r="BU22" s="24">
        <f t="shared" si="16"/>
        <v>0</v>
      </c>
      <c r="BV22" s="24">
        <f t="shared" si="16"/>
        <v>0</v>
      </c>
      <c r="BW22" s="24">
        <f t="shared" si="14"/>
        <v>0</v>
      </c>
      <c r="BX22" s="24">
        <f t="shared" si="5"/>
        <v>0</v>
      </c>
      <c r="BY22" s="24">
        <f t="shared" si="5"/>
        <v>0</v>
      </c>
      <c r="BZ22" s="24">
        <f t="shared" si="5"/>
        <v>0</v>
      </c>
      <c r="CA22" s="24">
        <f t="shared" si="5"/>
        <v>0</v>
      </c>
      <c r="CB22" s="24">
        <f t="shared" si="5"/>
        <v>0</v>
      </c>
      <c r="CC22" s="24">
        <f t="shared" si="5"/>
        <v>0</v>
      </c>
      <c r="CD22" s="24">
        <f t="shared" si="5"/>
        <v>18000000</v>
      </c>
      <c r="CE22" s="27">
        <f t="shared" si="6"/>
        <v>0.24027490721649483</v>
      </c>
      <c r="CF22" s="24">
        <f t="shared" si="7"/>
        <v>23306666</v>
      </c>
      <c r="CG22" s="24"/>
      <c r="CH22" s="24">
        <f>+'[2]Acuerdo PLAN INVERSIÓN 2021'!$H$136</f>
        <v>23306666</v>
      </c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7">
        <f t="shared" si="8"/>
        <v>0.7597250927835052</v>
      </c>
      <c r="DE22" s="24">
        <f t="shared" si="13"/>
        <v>73693334</v>
      </c>
      <c r="DF22" s="24">
        <f t="shared" ref="DF22:DT23" si="17">+J22-CG22</f>
        <v>0</v>
      </c>
      <c r="DG22" s="24">
        <f t="shared" si="17"/>
        <v>41693334</v>
      </c>
      <c r="DH22" s="24">
        <f t="shared" si="17"/>
        <v>0</v>
      </c>
      <c r="DI22" s="24">
        <f t="shared" si="17"/>
        <v>0</v>
      </c>
      <c r="DJ22" s="24">
        <f t="shared" si="17"/>
        <v>0</v>
      </c>
      <c r="DK22" s="24">
        <f t="shared" si="17"/>
        <v>0</v>
      </c>
      <c r="DL22" s="24">
        <f t="shared" si="17"/>
        <v>0</v>
      </c>
      <c r="DM22" s="24">
        <f t="shared" si="17"/>
        <v>0</v>
      </c>
      <c r="DN22" s="24">
        <f t="shared" si="17"/>
        <v>0</v>
      </c>
      <c r="DO22" s="24">
        <f t="shared" si="17"/>
        <v>0</v>
      </c>
      <c r="DP22" s="24">
        <f t="shared" si="17"/>
        <v>0</v>
      </c>
      <c r="DQ22" s="24">
        <f t="shared" si="17"/>
        <v>0</v>
      </c>
      <c r="DR22" s="24">
        <f t="shared" si="17"/>
        <v>0</v>
      </c>
      <c r="DS22" s="24">
        <f t="shared" si="17"/>
        <v>0</v>
      </c>
      <c r="DT22" s="24">
        <f t="shared" si="17"/>
        <v>0</v>
      </c>
      <c r="DU22" s="24">
        <f t="shared" si="15"/>
        <v>0</v>
      </c>
      <c r="DV22" s="24">
        <f t="shared" si="10"/>
        <v>0</v>
      </c>
      <c r="DW22" s="24">
        <f t="shared" si="10"/>
        <v>0</v>
      </c>
      <c r="DX22" s="24">
        <f t="shared" si="10"/>
        <v>0</v>
      </c>
      <c r="DY22" s="24">
        <f t="shared" si="10"/>
        <v>0</v>
      </c>
      <c r="DZ22" s="24">
        <f t="shared" si="10"/>
        <v>0</v>
      </c>
      <c r="EA22" s="24">
        <f t="shared" si="10"/>
        <v>0</v>
      </c>
      <c r="EB22" s="24">
        <f t="shared" si="10"/>
        <v>32000000</v>
      </c>
    </row>
    <row r="23" spans="1:132" ht="35.25" customHeight="1" x14ac:dyDescent="0.25">
      <c r="A23" s="31"/>
      <c r="B23" s="220"/>
      <c r="C23" s="33" t="s">
        <v>95</v>
      </c>
      <c r="D23" s="34" t="s">
        <v>96</v>
      </c>
      <c r="E23" s="22">
        <v>510</v>
      </c>
      <c r="F23" s="23" t="s">
        <v>91</v>
      </c>
      <c r="G23" s="24">
        <f t="shared" si="0"/>
        <v>15000000</v>
      </c>
      <c r="H23" s="25">
        <v>100000000</v>
      </c>
      <c r="I23" s="25">
        <f t="shared" si="11"/>
        <v>85000000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>
        <v>15000000</v>
      </c>
      <c r="AA23" s="24"/>
      <c r="AB23" s="24"/>
      <c r="AC23" s="24"/>
      <c r="AD23" s="24"/>
      <c r="AE23" s="24"/>
      <c r="AF23" s="24"/>
      <c r="AG23" s="27">
        <f t="shared" si="1"/>
        <v>0</v>
      </c>
      <c r="AH23" s="24">
        <f t="shared" si="2"/>
        <v>0</v>
      </c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7">
        <f t="shared" si="12"/>
        <v>1</v>
      </c>
      <c r="BG23" s="24">
        <f t="shared" si="3"/>
        <v>15000000</v>
      </c>
      <c r="BH23" s="24">
        <f t="shared" si="16"/>
        <v>0</v>
      </c>
      <c r="BI23" s="24">
        <f t="shared" si="16"/>
        <v>0</v>
      </c>
      <c r="BJ23" s="24">
        <f t="shared" si="16"/>
        <v>0</v>
      </c>
      <c r="BK23" s="24">
        <f t="shared" si="16"/>
        <v>0</v>
      </c>
      <c r="BL23" s="24">
        <f t="shared" si="16"/>
        <v>0</v>
      </c>
      <c r="BM23" s="24">
        <f t="shared" si="16"/>
        <v>0</v>
      </c>
      <c r="BN23" s="24">
        <f t="shared" si="16"/>
        <v>0</v>
      </c>
      <c r="BO23" s="24">
        <f t="shared" si="16"/>
        <v>0</v>
      </c>
      <c r="BP23" s="24">
        <f t="shared" si="16"/>
        <v>0</v>
      </c>
      <c r="BQ23" s="24">
        <f t="shared" si="16"/>
        <v>0</v>
      </c>
      <c r="BR23" s="24">
        <f t="shared" si="16"/>
        <v>0</v>
      </c>
      <c r="BS23" s="24">
        <f t="shared" si="16"/>
        <v>0</v>
      </c>
      <c r="BT23" s="24">
        <f t="shared" si="16"/>
        <v>0</v>
      </c>
      <c r="BU23" s="24">
        <f t="shared" si="16"/>
        <v>0</v>
      </c>
      <c r="BV23" s="24">
        <f t="shared" si="16"/>
        <v>0</v>
      </c>
      <c r="BW23" s="24">
        <f t="shared" si="14"/>
        <v>0</v>
      </c>
      <c r="BX23" s="24">
        <f t="shared" si="5"/>
        <v>15000000</v>
      </c>
      <c r="BY23" s="24">
        <f t="shared" si="5"/>
        <v>0</v>
      </c>
      <c r="BZ23" s="24">
        <f t="shared" si="5"/>
        <v>0</v>
      </c>
      <c r="CA23" s="24">
        <f t="shared" si="5"/>
        <v>0</v>
      </c>
      <c r="CB23" s="24">
        <f t="shared" si="5"/>
        <v>0</v>
      </c>
      <c r="CC23" s="24">
        <f t="shared" si="5"/>
        <v>0</v>
      </c>
      <c r="CD23" s="24">
        <f t="shared" si="5"/>
        <v>0</v>
      </c>
      <c r="CE23" s="27">
        <f t="shared" si="6"/>
        <v>0</v>
      </c>
      <c r="CF23" s="24">
        <f t="shared" si="7"/>
        <v>0</v>
      </c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7">
        <f t="shared" si="8"/>
        <v>1</v>
      </c>
      <c r="DE23" s="24">
        <f t="shared" si="13"/>
        <v>15000000</v>
      </c>
      <c r="DF23" s="24">
        <f t="shared" si="17"/>
        <v>0</v>
      </c>
      <c r="DG23" s="24">
        <f t="shared" si="17"/>
        <v>0</v>
      </c>
      <c r="DH23" s="24">
        <f t="shared" si="17"/>
        <v>0</v>
      </c>
      <c r="DI23" s="24">
        <f t="shared" si="17"/>
        <v>0</v>
      </c>
      <c r="DJ23" s="24">
        <f t="shared" si="17"/>
        <v>0</v>
      </c>
      <c r="DK23" s="24">
        <f t="shared" si="17"/>
        <v>0</v>
      </c>
      <c r="DL23" s="24">
        <f t="shared" si="17"/>
        <v>0</v>
      </c>
      <c r="DM23" s="24">
        <f t="shared" si="17"/>
        <v>0</v>
      </c>
      <c r="DN23" s="24">
        <f t="shared" si="17"/>
        <v>0</v>
      </c>
      <c r="DO23" s="24">
        <f t="shared" si="17"/>
        <v>0</v>
      </c>
      <c r="DP23" s="24">
        <f t="shared" si="17"/>
        <v>0</v>
      </c>
      <c r="DQ23" s="24">
        <f t="shared" si="17"/>
        <v>0</v>
      </c>
      <c r="DR23" s="24">
        <f t="shared" si="17"/>
        <v>0</v>
      </c>
      <c r="DS23" s="24">
        <f t="shared" si="17"/>
        <v>0</v>
      </c>
      <c r="DT23" s="24">
        <f t="shared" si="17"/>
        <v>0</v>
      </c>
      <c r="DU23" s="24">
        <f t="shared" si="15"/>
        <v>0</v>
      </c>
      <c r="DV23" s="24">
        <f t="shared" si="10"/>
        <v>15000000</v>
      </c>
      <c r="DW23" s="24">
        <f t="shared" si="10"/>
        <v>0</v>
      </c>
      <c r="DX23" s="24">
        <f t="shared" si="10"/>
        <v>0</v>
      </c>
      <c r="DY23" s="24">
        <f t="shared" si="10"/>
        <v>0</v>
      </c>
      <c r="DZ23" s="24">
        <f t="shared" si="10"/>
        <v>0</v>
      </c>
      <c r="EA23" s="24">
        <f t="shared" si="10"/>
        <v>0</v>
      </c>
      <c r="EB23" s="24">
        <f t="shared" si="10"/>
        <v>0</v>
      </c>
    </row>
    <row r="24" spans="1:132" s="45" customFormat="1" ht="17.25" customHeight="1" thickBot="1" x14ac:dyDescent="0.3">
      <c r="A24" s="38"/>
      <c r="B24" s="221" t="s">
        <v>97</v>
      </c>
      <c r="C24" s="221"/>
      <c r="D24" s="221"/>
      <c r="E24" s="221"/>
      <c r="F24" s="39"/>
      <c r="G24" s="40">
        <f t="shared" ref="G24:AF24" si="18">SUM(G6:G23)</f>
        <v>1297740837</v>
      </c>
      <c r="H24" s="41">
        <f t="shared" si="18"/>
        <v>2981877636</v>
      </c>
      <c r="I24" s="41">
        <f t="shared" si="18"/>
        <v>1684136799</v>
      </c>
      <c r="J24" s="40">
        <f t="shared" si="18"/>
        <v>0</v>
      </c>
      <c r="K24" s="40">
        <f t="shared" si="18"/>
        <v>381336160</v>
      </c>
      <c r="L24" s="40">
        <f t="shared" si="18"/>
        <v>0</v>
      </c>
      <c r="M24" s="40">
        <f t="shared" si="18"/>
        <v>0</v>
      </c>
      <c r="N24" s="40">
        <f t="shared" si="18"/>
        <v>0</v>
      </c>
      <c r="O24" s="40">
        <f t="shared" si="18"/>
        <v>0</v>
      </c>
      <c r="P24" s="40">
        <f t="shared" si="18"/>
        <v>0</v>
      </c>
      <c r="Q24" s="40">
        <f t="shared" si="18"/>
        <v>0</v>
      </c>
      <c r="R24" s="40">
        <f t="shared" si="18"/>
        <v>0</v>
      </c>
      <c r="S24" s="40">
        <f t="shared" si="18"/>
        <v>0</v>
      </c>
      <c r="T24" s="40">
        <f t="shared" si="18"/>
        <v>0</v>
      </c>
      <c r="U24" s="40">
        <f t="shared" si="18"/>
        <v>0</v>
      </c>
      <c r="V24" s="40">
        <f t="shared" si="18"/>
        <v>0</v>
      </c>
      <c r="W24" s="40">
        <f t="shared" si="18"/>
        <v>0</v>
      </c>
      <c r="X24" s="40">
        <f t="shared" si="18"/>
        <v>0</v>
      </c>
      <c r="Y24" s="40">
        <f t="shared" si="18"/>
        <v>0</v>
      </c>
      <c r="Z24" s="40">
        <f t="shared" si="18"/>
        <v>752000000</v>
      </c>
      <c r="AA24" s="40">
        <f t="shared" si="18"/>
        <v>0</v>
      </c>
      <c r="AB24" s="40">
        <f t="shared" si="18"/>
        <v>0</v>
      </c>
      <c r="AC24" s="40">
        <f t="shared" si="18"/>
        <v>0</v>
      </c>
      <c r="AD24" s="40">
        <f t="shared" si="18"/>
        <v>0</v>
      </c>
      <c r="AE24" s="40">
        <f t="shared" si="18"/>
        <v>0</v>
      </c>
      <c r="AF24" s="40">
        <f t="shared" si="18"/>
        <v>164404677</v>
      </c>
      <c r="AG24" s="42">
        <f t="shared" si="1"/>
        <v>0.72315414699398872</v>
      </c>
      <c r="AH24" s="43">
        <f>SUM(AH6:AH23)</f>
        <v>938466668</v>
      </c>
      <c r="AI24" s="43">
        <f t="shared" ref="AI24:BE24" si="19">SUM(AI6:AI23)</f>
        <v>0</v>
      </c>
      <c r="AJ24" s="43">
        <f t="shared" si="19"/>
        <v>267046668</v>
      </c>
      <c r="AK24" s="43">
        <f t="shared" si="19"/>
        <v>0</v>
      </c>
      <c r="AL24" s="43">
        <f t="shared" si="19"/>
        <v>0</v>
      </c>
      <c r="AM24" s="43">
        <f t="shared" si="19"/>
        <v>0</v>
      </c>
      <c r="AN24" s="43">
        <f t="shared" si="19"/>
        <v>0</v>
      </c>
      <c r="AO24" s="43">
        <f t="shared" si="19"/>
        <v>0</v>
      </c>
      <c r="AP24" s="43">
        <f t="shared" si="19"/>
        <v>0</v>
      </c>
      <c r="AQ24" s="43">
        <f t="shared" si="19"/>
        <v>0</v>
      </c>
      <c r="AR24" s="43">
        <f t="shared" si="19"/>
        <v>0</v>
      </c>
      <c r="AS24" s="43">
        <f t="shared" si="19"/>
        <v>0</v>
      </c>
      <c r="AT24" s="43">
        <f t="shared" si="19"/>
        <v>0</v>
      </c>
      <c r="AU24" s="43">
        <f t="shared" si="19"/>
        <v>0</v>
      </c>
      <c r="AV24" s="43">
        <f t="shared" si="19"/>
        <v>0</v>
      </c>
      <c r="AW24" s="43">
        <f t="shared" si="19"/>
        <v>0</v>
      </c>
      <c r="AX24" s="43">
        <f t="shared" si="19"/>
        <v>0</v>
      </c>
      <c r="AY24" s="43">
        <f t="shared" si="19"/>
        <v>626000000</v>
      </c>
      <c r="AZ24" s="43">
        <f t="shared" si="19"/>
        <v>0</v>
      </c>
      <c r="BA24" s="43">
        <f t="shared" si="19"/>
        <v>0</v>
      </c>
      <c r="BB24" s="43">
        <f t="shared" si="19"/>
        <v>0</v>
      </c>
      <c r="BC24" s="43">
        <f t="shared" si="19"/>
        <v>0</v>
      </c>
      <c r="BD24" s="43">
        <f t="shared" si="19"/>
        <v>0</v>
      </c>
      <c r="BE24" s="43">
        <f t="shared" si="19"/>
        <v>45420000</v>
      </c>
      <c r="BF24" s="44">
        <f t="shared" si="12"/>
        <v>0.27684585300601128</v>
      </c>
      <c r="BG24" s="43">
        <f t="shared" ref="BG24:DC24" si="20">SUM(BG6:BG23)</f>
        <v>359274169</v>
      </c>
      <c r="BH24" s="43">
        <f t="shared" si="20"/>
        <v>0</v>
      </c>
      <c r="BI24" s="43">
        <f t="shared" si="20"/>
        <v>114289492</v>
      </c>
      <c r="BJ24" s="43">
        <f t="shared" si="20"/>
        <v>0</v>
      </c>
      <c r="BK24" s="43">
        <f t="shared" si="20"/>
        <v>0</v>
      </c>
      <c r="BL24" s="43">
        <f t="shared" si="20"/>
        <v>0</v>
      </c>
      <c r="BM24" s="43">
        <f t="shared" si="20"/>
        <v>0</v>
      </c>
      <c r="BN24" s="43">
        <f t="shared" si="20"/>
        <v>0</v>
      </c>
      <c r="BO24" s="43">
        <f t="shared" si="20"/>
        <v>0</v>
      </c>
      <c r="BP24" s="43">
        <f t="shared" si="20"/>
        <v>0</v>
      </c>
      <c r="BQ24" s="43">
        <f t="shared" si="20"/>
        <v>0</v>
      </c>
      <c r="BR24" s="43">
        <f t="shared" si="20"/>
        <v>0</v>
      </c>
      <c r="BS24" s="43">
        <f t="shared" si="20"/>
        <v>0</v>
      </c>
      <c r="BT24" s="43">
        <f t="shared" si="20"/>
        <v>0</v>
      </c>
      <c r="BU24" s="43">
        <f t="shared" si="20"/>
        <v>0</v>
      </c>
      <c r="BV24" s="43">
        <f t="shared" si="20"/>
        <v>0</v>
      </c>
      <c r="BW24" s="43">
        <f t="shared" si="20"/>
        <v>0</v>
      </c>
      <c r="BX24" s="43">
        <f t="shared" si="20"/>
        <v>126000000</v>
      </c>
      <c r="BY24" s="43">
        <f t="shared" si="20"/>
        <v>0</v>
      </c>
      <c r="BZ24" s="43">
        <f t="shared" si="20"/>
        <v>0</v>
      </c>
      <c r="CA24" s="43">
        <f t="shared" si="20"/>
        <v>0</v>
      </c>
      <c r="CB24" s="43">
        <f t="shared" si="20"/>
        <v>0</v>
      </c>
      <c r="CC24" s="43">
        <f t="shared" si="20"/>
        <v>0</v>
      </c>
      <c r="CD24" s="43">
        <f t="shared" si="20"/>
        <v>118984677</v>
      </c>
      <c r="CE24" s="44">
        <f t="shared" si="6"/>
        <v>0.24927169568603164</v>
      </c>
      <c r="CF24" s="43">
        <f t="shared" si="20"/>
        <v>323490059</v>
      </c>
      <c r="CG24" s="43">
        <f t="shared" si="20"/>
        <v>0</v>
      </c>
      <c r="CH24" s="43">
        <f t="shared" si="20"/>
        <v>137655080</v>
      </c>
      <c r="CI24" s="43">
        <f t="shared" si="20"/>
        <v>0</v>
      </c>
      <c r="CJ24" s="43">
        <f t="shared" si="20"/>
        <v>0</v>
      </c>
      <c r="CK24" s="43">
        <f t="shared" si="20"/>
        <v>0</v>
      </c>
      <c r="CL24" s="43">
        <f t="shared" si="20"/>
        <v>0</v>
      </c>
      <c r="CM24" s="43">
        <f t="shared" si="20"/>
        <v>0</v>
      </c>
      <c r="CN24" s="43">
        <f t="shared" si="20"/>
        <v>0</v>
      </c>
      <c r="CO24" s="43">
        <f t="shared" si="20"/>
        <v>0</v>
      </c>
      <c r="CP24" s="43">
        <f t="shared" si="20"/>
        <v>0</v>
      </c>
      <c r="CQ24" s="43">
        <f t="shared" si="20"/>
        <v>0</v>
      </c>
      <c r="CR24" s="43">
        <f t="shared" si="20"/>
        <v>0</v>
      </c>
      <c r="CS24" s="43">
        <f t="shared" si="20"/>
        <v>0</v>
      </c>
      <c r="CT24" s="43">
        <f t="shared" si="20"/>
        <v>0</v>
      </c>
      <c r="CU24" s="43">
        <f t="shared" si="20"/>
        <v>0</v>
      </c>
      <c r="CV24" s="43">
        <f t="shared" si="20"/>
        <v>0</v>
      </c>
      <c r="CW24" s="43">
        <f t="shared" si="20"/>
        <v>172914997</v>
      </c>
      <c r="CX24" s="43">
        <f t="shared" si="20"/>
        <v>0</v>
      </c>
      <c r="CY24" s="43">
        <f t="shared" si="20"/>
        <v>0</v>
      </c>
      <c r="CZ24" s="43">
        <f t="shared" si="20"/>
        <v>0</v>
      </c>
      <c r="DA24" s="43">
        <f t="shared" si="20"/>
        <v>0</v>
      </c>
      <c r="DB24" s="43">
        <f t="shared" si="20"/>
        <v>0</v>
      </c>
      <c r="DC24" s="43">
        <f t="shared" si="20"/>
        <v>12919982</v>
      </c>
      <c r="DD24" s="44">
        <f t="shared" si="8"/>
        <v>0.75072830431396831</v>
      </c>
      <c r="DE24" s="43">
        <f>SUM(DE6:DE23)</f>
        <v>974250778</v>
      </c>
      <c r="DF24" s="43">
        <f t="shared" ref="DF24:EB24" si="21">SUM(DF6:DF23)</f>
        <v>0</v>
      </c>
      <c r="DG24" s="43">
        <f t="shared" si="21"/>
        <v>243681080</v>
      </c>
      <c r="DH24" s="43">
        <f t="shared" si="21"/>
        <v>0</v>
      </c>
      <c r="DI24" s="43">
        <f t="shared" si="21"/>
        <v>0</v>
      </c>
      <c r="DJ24" s="43">
        <f t="shared" si="21"/>
        <v>0</v>
      </c>
      <c r="DK24" s="43">
        <f t="shared" si="21"/>
        <v>0</v>
      </c>
      <c r="DL24" s="43">
        <f t="shared" si="21"/>
        <v>0</v>
      </c>
      <c r="DM24" s="43">
        <f t="shared" si="21"/>
        <v>0</v>
      </c>
      <c r="DN24" s="43">
        <f t="shared" si="21"/>
        <v>0</v>
      </c>
      <c r="DO24" s="43">
        <f t="shared" si="21"/>
        <v>0</v>
      </c>
      <c r="DP24" s="43">
        <f t="shared" si="21"/>
        <v>0</v>
      </c>
      <c r="DQ24" s="43">
        <f t="shared" si="21"/>
        <v>0</v>
      </c>
      <c r="DR24" s="43">
        <f t="shared" si="21"/>
        <v>0</v>
      </c>
      <c r="DS24" s="43">
        <f t="shared" si="21"/>
        <v>0</v>
      </c>
      <c r="DT24" s="43">
        <f t="shared" si="21"/>
        <v>0</v>
      </c>
      <c r="DU24" s="43">
        <f t="shared" si="21"/>
        <v>0</v>
      </c>
      <c r="DV24" s="43">
        <f t="shared" si="21"/>
        <v>579085003</v>
      </c>
      <c r="DW24" s="43">
        <f t="shared" si="21"/>
        <v>0</v>
      </c>
      <c r="DX24" s="43">
        <f t="shared" si="21"/>
        <v>0</v>
      </c>
      <c r="DY24" s="43">
        <f t="shared" si="21"/>
        <v>0</v>
      </c>
      <c r="DZ24" s="43">
        <f t="shared" si="21"/>
        <v>0</v>
      </c>
      <c r="EA24" s="43">
        <f t="shared" si="21"/>
        <v>0</v>
      </c>
      <c r="EB24" s="43">
        <f t="shared" si="21"/>
        <v>151484695</v>
      </c>
    </row>
    <row r="25" spans="1:132" ht="18.75" customHeight="1" thickTop="1" x14ac:dyDescent="0.25">
      <c r="A25" s="46" t="s">
        <v>98</v>
      </c>
      <c r="B25" s="222" t="s">
        <v>99</v>
      </c>
      <c r="C25" s="20" t="s">
        <v>100</v>
      </c>
      <c r="D25" s="21" t="s">
        <v>101</v>
      </c>
      <c r="E25" s="22">
        <v>410</v>
      </c>
      <c r="F25" s="23" t="s">
        <v>102</v>
      </c>
      <c r="G25" s="24">
        <f t="shared" ref="G25:G49" si="22">SUM(J25:AF25)</f>
        <v>57000000</v>
      </c>
      <c r="H25" s="25">
        <v>157000000</v>
      </c>
      <c r="I25" s="25">
        <f>H25-G25</f>
        <v>100000000</v>
      </c>
      <c r="J25" s="24"/>
      <c r="K25" s="24"/>
      <c r="L25" s="24"/>
      <c r="M25" s="24"/>
      <c r="N25" s="24"/>
      <c r="O25" s="24"/>
      <c r="P25" s="24"/>
      <c r="Q25" s="24">
        <v>30000000</v>
      </c>
      <c r="R25" s="24">
        <v>7000000</v>
      </c>
      <c r="S25" s="24">
        <v>10000000</v>
      </c>
      <c r="T25" s="24">
        <v>10000000</v>
      </c>
      <c r="U25" s="47"/>
      <c r="V25" s="47"/>
      <c r="W25" s="47"/>
      <c r="X25" s="47"/>
      <c r="Y25" s="47"/>
      <c r="Z25" s="24"/>
      <c r="AA25" s="47"/>
      <c r="AB25" s="47"/>
      <c r="AC25" s="47"/>
      <c r="AD25" s="47"/>
      <c r="AE25" s="47"/>
      <c r="AF25" s="47"/>
      <c r="AG25" s="48">
        <f t="shared" si="1"/>
        <v>0</v>
      </c>
      <c r="AH25" s="24">
        <f t="shared" ref="AH25:AH49" si="23">SUM(AI25:BE25)</f>
        <v>0</v>
      </c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48">
        <f t="shared" si="12"/>
        <v>1</v>
      </c>
      <c r="BG25" s="24">
        <f t="shared" ref="BG25:BG49" si="24">SUM(BH25:CD25)</f>
        <v>57000000</v>
      </c>
      <c r="BH25" s="24">
        <f t="shared" ref="BH25:BW40" si="25">+J25-AI25</f>
        <v>0</v>
      </c>
      <c r="BI25" s="24">
        <f t="shared" si="25"/>
        <v>0</v>
      </c>
      <c r="BJ25" s="24">
        <f t="shared" si="25"/>
        <v>0</v>
      </c>
      <c r="BK25" s="24">
        <f t="shared" si="25"/>
        <v>0</v>
      </c>
      <c r="BL25" s="24">
        <f t="shared" si="25"/>
        <v>0</v>
      </c>
      <c r="BM25" s="24">
        <f t="shared" si="25"/>
        <v>0</v>
      </c>
      <c r="BN25" s="24">
        <f t="shared" si="25"/>
        <v>0</v>
      </c>
      <c r="BO25" s="24">
        <f t="shared" si="25"/>
        <v>30000000</v>
      </c>
      <c r="BP25" s="24">
        <f t="shared" si="25"/>
        <v>7000000</v>
      </c>
      <c r="BQ25" s="24">
        <f t="shared" si="25"/>
        <v>10000000</v>
      </c>
      <c r="BR25" s="24">
        <f t="shared" si="25"/>
        <v>10000000</v>
      </c>
      <c r="BS25" s="24">
        <f t="shared" si="25"/>
        <v>0</v>
      </c>
      <c r="BT25" s="24">
        <f t="shared" si="25"/>
        <v>0</v>
      </c>
      <c r="BU25" s="24">
        <f t="shared" si="25"/>
        <v>0</v>
      </c>
      <c r="BV25" s="24">
        <f t="shared" si="25"/>
        <v>0</v>
      </c>
      <c r="BW25" s="24">
        <f t="shared" si="25"/>
        <v>0</v>
      </c>
      <c r="BX25" s="24">
        <f t="shared" ref="BX25:CD49" si="26">+Z25-AY25</f>
        <v>0</v>
      </c>
      <c r="BY25" s="24">
        <f t="shared" si="26"/>
        <v>0</v>
      </c>
      <c r="BZ25" s="24">
        <f t="shared" si="26"/>
        <v>0</v>
      </c>
      <c r="CA25" s="24">
        <f t="shared" si="26"/>
        <v>0</v>
      </c>
      <c r="CB25" s="24">
        <f t="shared" si="26"/>
        <v>0</v>
      </c>
      <c r="CC25" s="24">
        <f t="shared" si="26"/>
        <v>0</v>
      </c>
      <c r="CD25" s="24">
        <f t="shared" si="26"/>
        <v>0</v>
      </c>
      <c r="CE25" s="48">
        <f t="shared" si="6"/>
        <v>0</v>
      </c>
      <c r="CF25" s="49">
        <f t="shared" ref="CF25:CF49" si="27">SUM(CG25:DC25)</f>
        <v>0</v>
      </c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8">
        <f t="shared" si="8"/>
        <v>1</v>
      </c>
      <c r="DE25" s="24">
        <f t="shared" ref="DE25:DE49" si="28">SUM(DF25:EB25)</f>
        <v>57000000</v>
      </c>
      <c r="DF25" s="24">
        <f t="shared" ref="DF25:DU40" si="29">+J25-CG25</f>
        <v>0</v>
      </c>
      <c r="DG25" s="24">
        <f t="shared" si="29"/>
        <v>0</v>
      </c>
      <c r="DH25" s="24">
        <f t="shared" si="29"/>
        <v>0</v>
      </c>
      <c r="DI25" s="24">
        <f t="shared" si="29"/>
        <v>0</v>
      </c>
      <c r="DJ25" s="24">
        <f t="shared" si="29"/>
        <v>0</v>
      </c>
      <c r="DK25" s="24">
        <f t="shared" si="29"/>
        <v>0</v>
      </c>
      <c r="DL25" s="24">
        <f t="shared" si="29"/>
        <v>0</v>
      </c>
      <c r="DM25" s="24">
        <f t="shared" si="29"/>
        <v>30000000</v>
      </c>
      <c r="DN25" s="24">
        <f t="shared" si="29"/>
        <v>7000000</v>
      </c>
      <c r="DO25" s="24">
        <f t="shared" si="29"/>
        <v>10000000</v>
      </c>
      <c r="DP25" s="24">
        <f t="shared" si="29"/>
        <v>10000000</v>
      </c>
      <c r="DQ25" s="24">
        <f t="shared" si="29"/>
        <v>0</v>
      </c>
      <c r="DR25" s="24">
        <f t="shared" si="29"/>
        <v>0</v>
      </c>
      <c r="DS25" s="24">
        <f t="shared" si="29"/>
        <v>0</v>
      </c>
      <c r="DT25" s="24">
        <f t="shared" si="29"/>
        <v>0</v>
      </c>
      <c r="DU25" s="24">
        <f t="shared" si="29"/>
        <v>0</v>
      </c>
      <c r="DV25" s="24">
        <f t="shared" ref="DV25:EB49" si="30">+Z25-CW25</f>
        <v>0</v>
      </c>
      <c r="DW25" s="24">
        <f t="shared" si="30"/>
        <v>0</v>
      </c>
      <c r="DX25" s="24">
        <f t="shared" si="30"/>
        <v>0</v>
      </c>
      <c r="DY25" s="24">
        <f t="shared" si="30"/>
        <v>0</v>
      </c>
      <c r="DZ25" s="24">
        <f t="shared" si="30"/>
        <v>0</v>
      </c>
      <c r="EA25" s="24">
        <f t="shared" si="30"/>
        <v>0</v>
      </c>
      <c r="EB25" s="24">
        <f t="shared" si="30"/>
        <v>0</v>
      </c>
    </row>
    <row r="26" spans="1:132" ht="21" customHeight="1" x14ac:dyDescent="0.25">
      <c r="A26" s="31"/>
      <c r="B26" s="223"/>
      <c r="C26" s="20" t="s">
        <v>103</v>
      </c>
      <c r="D26" s="21" t="s">
        <v>104</v>
      </c>
      <c r="E26" s="22">
        <v>410</v>
      </c>
      <c r="F26" s="23" t="s">
        <v>102</v>
      </c>
      <c r="G26" s="24">
        <f t="shared" si="22"/>
        <v>10000000</v>
      </c>
      <c r="H26" s="25">
        <v>38400000</v>
      </c>
      <c r="I26" s="25">
        <f t="shared" ref="I26:I49" si="31">H26-G26</f>
        <v>28400000</v>
      </c>
      <c r="J26" s="24"/>
      <c r="K26" s="24">
        <v>10000000</v>
      </c>
      <c r="L26" s="24"/>
      <c r="M26" s="24"/>
      <c r="N26" s="24"/>
      <c r="O26" s="24"/>
      <c r="P26" s="24"/>
      <c r="Q26" s="24"/>
      <c r="R26" s="47"/>
      <c r="S26" s="47"/>
      <c r="T26" s="47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47"/>
      <c r="AG26" s="27">
        <f t="shared" si="1"/>
        <v>0.3</v>
      </c>
      <c r="AH26" s="24">
        <f t="shared" si="23"/>
        <v>3000000</v>
      </c>
      <c r="AI26" s="24"/>
      <c r="AJ26" s="24">
        <f>+'[1]Acuerdo PLAN INVERSIÓN 2021'!$J$203</f>
        <v>3000000</v>
      </c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7">
        <f t="shared" si="12"/>
        <v>0.7</v>
      </c>
      <c r="BG26" s="24">
        <f t="shared" si="24"/>
        <v>7000000</v>
      </c>
      <c r="BH26" s="24">
        <f t="shared" si="25"/>
        <v>0</v>
      </c>
      <c r="BI26" s="24">
        <f t="shared" si="25"/>
        <v>7000000</v>
      </c>
      <c r="BJ26" s="24">
        <f t="shared" si="25"/>
        <v>0</v>
      </c>
      <c r="BK26" s="24">
        <f t="shared" si="25"/>
        <v>0</v>
      </c>
      <c r="BL26" s="24">
        <f t="shared" si="25"/>
        <v>0</v>
      </c>
      <c r="BM26" s="24">
        <f t="shared" si="25"/>
        <v>0</v>
      </c>
      <c r="BN26" s="24">
        <f t="shared" si="25"/>
        <v>0</v>
      </c>
      <c r="BO26" s="24">
        <f t="shared" si="25"/>
        <v>0</v>
      </c>
      <c r="BP26" s="24">
        <f t="shared" si="25"/>
        <v>0</v>
      </c>
      <c r="BQ26" s="24">
        <f t="shared" si="25"/>
        <v>0</v>
      </c>
      <c r="BR26" s="24">
        <f t="shared" si="25"/>
        <v>0</v>
      </c>
      <c r="BS26" s="24">
        <f t="shared" si="25"/>
        <v>0</v>
      </c>
      <c r="BT26" s="24">
        <f t="shared" si="25"/>
        <v>0</v>
      </c>
      <c r="BU26" s="24">
        <f t="shared" si="25"/>
        <v>0</v>
      </c>
      <c r="BV26" s="24">
        <f t="shared" si="25"/>
        <v>0</v>
      </c>
      <c r="BW26" s="24">
        <f t="shared" si="25"/>
        <v>0</v>
      </c>
      <c r="BX26" s="24">
        <f t="shared" si="26"/>
        <v>0</v>
      </c>
      <c r="BY26" s="24">
        <f t="shared" si="26"/>
        <v>0</v>
      </c>
      <c r="BZ26" s="24">
        <f t="shared" si="26"/>
        <v>0</v>
      </c>
      <c r="CA26" s="24">
        <f t="shared" si="26"/>
        <v>0</v>
      </c>
      <c r="CB26" s="24">
        <f t="shared" si="26"/>
        <v>0</v>
      </c>
      <c r="CC26" s="24">
        <f t="shared" si="26"/>
        <v>0</v>
      </c>
      <c r="CD26" s="24">
        <f t="shared" si="26"/>
        <v>0</v>
      </c>
      <c r="CE26" s="27">
        <f t="shared" si="6"/>
        <v>0</v>
      </c>
      <c r="CF26" s="24">
        <f t="shared" si="27"/>
        <v>0</v>
      </c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7">
        <f t="shared" si="8"/>
        <v>1</v>
      </c>
      <c r="DE26" s="24">
        <f t="shared" si="28"/>
        <v>10000000</v>
      </c>
      <c r="DF26" s="24">
        <f t="shared" si="29"/>
        <v>0</v>
      </c>
      <c r="DG26" s="24">
        <f t="shared" si="29"/>
        <v>10000000</v>
      </c>
      <c r="DH26" s="24">
        <f t="shared" si="29"/>
        <v>0</v>
      </c>
      <c r="DI26" s="24">
        <f t="shared" si="29"/>
        <v>0</v>
      </c>
      <c r="DJ26" s="24">
        <f t="shared" si="29"/>
        <v>0</v>
      </c>
      <c r="DK26" s="24">
        <f t="shared" si="29"/>
        <v>0</v>
      </c>
      <c r="DL26" s="24">
        <f t="shared" si="29"/>
        <v>0</v>
      </c>
      <c r="DM26" s="24">
        <f t="shared" si="29"/>
        <v>0</v>
      </c>
      <c r="DN26" s="24">
        <f t="shared" si="29"/>
        <v>0</v>
      </c>
      <c r="DO26" s="24">
        <f t="shared" si="29"/>
        <v>0</v>
      </c>
      <c r="DP26" s="24">
        <f t="shared" si="29"/>
        <v>0</v>
      </c>
      <c r="DQ26" s="24">
        <f t="shared" si="29"/>
        <v>0</v>
      </c>
      <c r="DR26" s="24">
        <f t="shared" si="29"/>
        <v>0</v>
      </c>
      <c r="DS26" s="24">
        <f t="shared" si="29"/>
        <v>0</v>
      </c>
      <c r="DT26" s="24">
        <f t="shared" si="29"/>
        <v>0</v>
      </c>
      <c r="DU26" s="24">
        <f t="shared" si="29"/>
        <v>0</v>
      </c>
      <c r="DV26" s="24">
        <f t="shared" si="30"/>
        <v>0</v>
      </c>
      <c r="DW26" s="24">
        <f t="shared" si="30"/>
        <v>0</v>
      </c>
      <c r="DX26" s="24">
        <f t="shared" si="30"/>
        <v>0</v>
      </c>
      <c r="DY26" s="24">
        <f t="shared" si="30"/>
        <v>0</v>
      </c>
      <c r="DZ26" s="24">
        <f t="shared" si="30"/>
        <v>0</v>
      </c>
      <c r="EA26" s="24">
        <f t="shared" si="30"/>
        <v>0</v>
      </c>
      <c r="EB26" s="24">
        <f t="shared" si="30"/>
        <v>0</v>
      </c>
    </row>
    <row r="27" spans="1:132" ht="51" customHeight="1" x14ac:dyDescent="0.25">
      <c r="A27" s="31"/>
      <c r="B27" s="224" t="s">
        <v>105</v>
      </c>
      <c r="C27" s="33" t="s">
        <v>106</v>
      </c>
      <c r="D27" s="34" t="s">
        <v>107</v>
      </c>
      <c r="E27" s="22">
        <v>410</v>
      </c>
      <c r="F27" s="23" t="s">
        <v>108</v>
      </c>
      <c r="G27" s="24">
        <f t="shared" si="22"/>
        <v>188000000</v>
      </c>
      <c r="H27" s="25">
        <v>215800000</v>
      </c>
      <c r="I27" s="25">
        <f t="shared" si="31"/>
        <v>27800000</v>
      </c>
      <c r="J27" s="24"/>
      <c r="K27" s="24"/>
      <c r="L27" s="24"/>
      <c r="M27" s="24"/>
      <c r="N27" s="24"/>
      <c r="O27" s="24"/>
      <c r="P27" s="24"/>
      <c r="Q27" s="24">
        <v>120000000</v>
      </c>
      <c r="R27" s="24">
        <v>8000000</v>
      </c>
      <c r="S27" s="24">
        <v>15000000</v>
      </c>
      <c r="T27" s="24">
        <v>10000000</v>
      </c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>
        <v>35000000</v>
      </c>
      <c r="AG27" s="27">
        <f t="shared" si="1"/>
        <v>1.0383904255319149E-2</v>
      </c>
      <c r="AH27" s="24">
        <f t="shared" si="23"/>
        <v>1952174</v>
      </c>
      <c r="AI27" s="24"/>
      <c r="AJ27" s="24"/>
      <c r="AK27" s="24"/>
      <c r="AL27" s="24"/>
      <c r="AM27" s="24"/>
      <c r="AN27" s="24"/>
      <c r="AO27" s="24"/>
      <c r="AP27" s="24">
        <f>+'[1]Acuerdo PLAN INVERSIÓN 2021'!$R$209</f>
        <v>1452174</v>
      </c>
      <c r="AQ27" s="24"/>
      <c r="AR27" s="24">
        <f>+'[1]Acuerdo PLAN INVERSIÓN 2021'!$T$209</f>
        <v>500000</v>
      </c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7">
        <f t="shared" si="12"/>
        <v>0.9896160957446809</v>
      </c>
      <c r="BG27" s="24">
        <f t="shared" si="24"/>
        <v>186047826</v>
      </c>
      <c r="BH27" s="24">
        <f t="shared" si="25"/>
        <v>0</v>
      </c>
      <c r="BI27" s="24">
        <f t="shared" si="25"/>
        <v>0</v>
      </c>
      <c r="BJ27" s="24">
        <f t="shared" si="25"/>
        <v>0</v>
      </c>
      <c r="BK27" s="24">
        <f t="shared" si="25"/>
        <v>0</v>
      </c>
      <c r="BL27" s="24">
        <f t="shared" si="25"/>
        <v>0</v>
      </c>
      <c r="BM27" s="24">
        <f t="shared" si="25"/>
        <v>0</v>
      </c>
      <c r="BN27" s="24">
        <f t="shared" si="25"/>
        <v>0</v>
      </c>
      <c r="BO27" s="24">
        <f t="shared" si="25"/>
        <v>118547826</v>
      </c>
      <c r="BP27" s="24">
        <f t="shared" si="25"/>
        <v>8000000</v>
      </c>
      <c r="BQ27" s="24">
        <f t="shared" si="25"/>
        <v>14500000</v>
      </c>
      <c r="BR27" s="24">
        <f t="shared" si="25"/>
        <v>10000000</v>
      </c>
      <c r="BS27" s="24">
        <f t="shared" si="25"/>
        <v>0</v>
      </c>
      <c r="BT27" s="24">
        <f t="shared" si="25"/>
        <v>0</v>
      </c>
      <c r="BU27" s="24">
        <f t="shared" si="25"/>
        <v>0</v>
      </c>
      <c r="BV27" s="24">
        <f t="shared" si="25"/>
        <v>0</v>
      </c>
      <c r="BW27" s="24">
        <f t="shared" si="25"/>
        <v>0</v>
      </c>
      <c r="BX27" s="24">
        <f t="shared" si="26"/>
        <v>0</v>
      </c>
      <c r="BY27" s="24">
        <f t="shared" si="26"/>
        <v>0</v>
      </c>
      <c r="BZ27" s="24">
        <f t="shared" si="26"/>
        <v>0</v>
      </c>
      <c r="CA27" s="24">
        <f t="shared" si="26"/>
        <v>0</v>
      </c>
      <c r="CB27" s="24">
        <f t="shared" si="26"/>
        <v>0</v>
      </c>
      <c r="CC27" s="24">
        <f t="shared" si="26"/>
        <v>0</v>
      </c>
      <c r="CD27" s="24">
        <f t="shared" si="26"/>
        <v>35000000</v>
      </c>
      <c r="CE27" s="27">
        <f t="shared" si="6"/>
        <v>2.6595744680851063E-3</v>
      </c>
      <c r="CF27" s="24">
        <f t="shared" si="27"/>
        <v>500000</v>
      </c>
      <c r="CG27" s="24"/>
      <c r="CH27" s="24"/>
      <c r="CI27" s="24"/>
      <c r="CJ27" s="24"/>
      <c r="CK27" s="24"/>
      <c r="CL27" s="24"/>
      <c r="CM27" s="24"/>
      <c r="CN27" s="24">
        <f>+'[1]Acuerdo PLAN INVERSIÓN 2021'!$H$207</f>
        <v>500000</v>
      </c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7">
        <f t="shared" si="8"/>
        <v>0.99734042553191493</v>
      </c>
      <c r="DE27" s="24">
        <f t="shared" si="28"/>
        <v>187500000</v>
      </c>
      <c r="DF27" s="24">
        <f t="shared" si="29"/>
        <v>0</v>
      </c>
      <c r="DG27" s="24">
        <f t="shared" si="29"/>
        <v>0</v>
      </c>
      <c r="DH27" s="24">
        <f t="shared" si="29"/>
        <v>0</v>
      </c>
      <c r="DI27" s="24">
        <f t="shared" si="29"/>
        <v>0</v>
      </c>
      <c r="DJ27" s="24">
        <f t="shared" si="29"/>
        <v>0</v>
      </c>
      <c r="DK27" s="24">
        <f t="shared" si="29"/>
        <v>0</v>
      </c>
      <c r="DL27" s="24">
        <f t="shared" si="29"/>
        <v>0</v>
      </c>
      <c r="DM27" s="24">
        <f t="shared" si="29"/>
        <v>119500000</v>
      </c>
      <c r="DN27" s="24">
        <f t="shared" si="29"/>
        <v>8000000</v>
      </c>
      <c r="DO27" s="24">
        <f t="shared" si="29"/>
        <v>15000000</v>
      </c>
      <c r="DP27" s="24">
        <f t="shared" si="29"/>
        <v>10000000</v>
      </c>
      <c r="DQ27" s="24">
        <f t="shared" si="29"/>
        <v>0</v>
      </c>
      <c r="DR27" s="24">
        <f t="shared" si="29"/>
        <v>0</v>
      </c>
      <c r="DS27" s="24">
        <f t="shared" si="29"/>
        <v>0</v>
      </c>
      <c r="DT27" s="24">
        <f t="shared" si="29"/>
        <v>0</v>
      </c>
      <c r="DU27" s="24">
        <f t="shared" si="29"/>
        <v>0</v>
      </c>
      <c r="DV27" s="24">
        <f t="shared" si="30"/>
        <v>0</v>
      </c>
      <c r="DW27" s="24">
        <f t="shared" si="30"/>
        <v>0</v>
      </c>
      <c r="DX27" s="24">
        <f t="shared" si="30"/>
        <v>0</v>
      </c>
      <c r="DY27" s="24">
        <f t="shared" si="30"/>
        <v>0</v>
      </c>
      <c r="DZ27" s="24">
        <f t="shared" si="30"/>
        <v>0</v>
      </c>
      <c r="EA27" s="24">
        <f t="shared" si="30"/>
        <v>0</v>
      </c>
      <c r="EB27" s="24">
        <f t="shared" si="30"/>
        <v>35000000</v>
      </c>
    </row>
    <row r="28" spans="1:132" ht="18" customHeight="1" x14ac:dyDescent="0.25">
      <c r="A28" s="31"/>
      <c r="B28" s="224"/>
      <c r="C28" s="20" t="s">
        <v>109</v>
      </c>
      <c r="D28" s="34" t="s">
        <v>110</v>
      </c>
      <c r="E28" s="22">
        <v>410</v>
      </c>
      <c r="F28" s="23" t="s">
        <v>111</v>
      </c>
      <c r="G28" s="24">
        <f t="shared" si="22"/>
        <v>40000000</v>
      </c>
      <c r="H28" s="25">
        <v>49800000</v>
      </c>
      <c r="I28" s="25">
        <f t="shared" si="31"/>
        <v>9800000</v>
      </c>
      <c r="J28" s="24"/>
      <c r="K28" s="24">
        <v>20000000</v>
      </c>
      <c r="L28" s="24"/>
      <c r="M28" s="24"/>
      <c r="N28" s="24"/>
      <c r="O28" s="24"/>
      <c r="P28" s="24"/>
      <c r="Q28" s="24">
        <v>20000000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7">
        <f t="shared" si="1"/>
        <v>3.1054350000000001E-2</v>
      </c>
      <c r="AH28" s="24">
        <f t="shared" si="23"/>
        <v>1242174</v>
      </c>
      <c r="AI28" s="24"/>
      <c r="AJ28" s="24"/>
      <c r="AK28" s="24"/>
      <c r="AL28" s="24"/>
      <c r="AM28" s="24"/>
      <c r="AN28" s="24"/>
      <c r="AO28" s="24"/>
      <c r="AP28" s="24">
        <f>+'[1]Acuerdo PLAN INVERSIÓN 2021'!$R$229</f>
        <v>1242174</v>
      </c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7">
        <f t="shared" si="12"/>
        <v>0.96894564999999999</v>
      </c>
      <c r="BG28" s="24">
        <f t="shared" si="24"/>
        <v>38757826</v>
      </c>
      <c r="BH28" s="24">
        <f t="shared" si="25"/>
        <v>0</v>
      </c>
      <c r="BI28" s="24">
        <f t="shared" si="25"/>
        <v>20000000</v>
      </c>
      <c r="BJ28" s="24">
        <f t="shared" si="25"/>
        <v>0</v>
      </c>
      <c r="BK28" s="24">
        <f t="shared" si="25"/>
        <v>0</v>
      </c>
      <c r="BL28" s="24">
        <f t="shared" si="25"/>
        <v>0</v>
      </c>
      <c r="BM28" s="24">
        <f t="shared" si="25"/>
        <v>0</v>
      </c>
      <c r="BN28" s="24">
        <f t="shared" si="25"/>
        <v>0</v>
      </c>
      <c r="BO28" s="24">
        <f t="shared" si="25"/>
        <v>18757826</v>
      </c>
      <c r="BP28" s="24">
        <f t="shared" si="25"/>
        <v>0</v>
      </c>
      <c r="BQ28" s="24">
        <f t="shared" si="25"/>
        <v>0</v>
      </c>
      <c r="BR28" s="24">
        <f t="shared" si="25"/>
        <v>0</v>
      </c>
      <c r="BS28" s="24">
        <f t="shared" si="25"/>
        <v>0</v>
      </c>
      <c r="BT28" s="24">
        <f t="shared" si="25"/>
        <v>0</v>
      </c>
      <c r="BU28" s="24">
        <f t="shared" si="25"/>
        <v>0</v>
      </c>
      <c r="BV28" s="24">
        <f t="shared" si="25"/>
        <v>0</v>
      </c>
      <c r="BW28" s="24">
        <f t="shared" si="25"/>
        <v>0</v>
      </c>
      <c r="BX28" s="24">
        <f t="shared" si="26"/>
        <v>0</v>
      </c>
      <c r="BY28" s="24">
        <f t="shared" si="26"/>
        <v>0</v>
      </c>
      <c r="BZ28" s="24">
        <f t="shared" si="26"/>
        <v>0</v>
      </c>
      <c r="CA28" s="24">
        <f t="shared" si="26"/>
        <v>0</v>
      </c>
      <c r="CB28" s="24">
        <f t="shared" si="26"/>
        <v>0</v>
      </c>
      <c r="CC28" s="24">
        <f t="shared" si="26"/>
        <v>0</v>
      </c>
      <c r="CD28" s="24">
        <f t="shared" si="26"/>
        <v>0</v>
      </c>
      <c r="CE28" s="27">
        <f t="shared" si="6"/>
        <v>0</v>
      </c>
      <c r="CF28" s="24">
        <f t="shared" si="27"/>
        <v>0</v>
      </c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7">
        <f t="shared" si="8"/>
        <v>1</v>
      </c>
      <c r="DE28" s="24">
        <f t="shared" si="28"/>
        <v>40000000</v>
      </c>
      <c r="DF28" s="24">
        <f t="shared" si="29"/>
        <v>0</v>
      </c>
      <c r="DG28" s="24">
        <f t="shared" si="29"/>
        <v>20000000</v>
      </c>
      <c r="DH28" s="24">
        <f t="shared" si="29"/>
        <v>0</v>
      </c>
      <c r="DI28" s="24">
        <f t="shared" si="29"/>
        <v>0</v>
      </c>
      <c r="DJ28" s="24">
        <f t="shared" si="29"/>
        <v>0</v>
      </c>
      <c r="DK28" s="24">
        <f t="shared" si="29"/>
        <v>0</v>
      </c>
      <c r="DL28" s="24">
        <f t="shared" si="29"/>
        <v>0</v>
      </c>
      <c r="DM28" s="24">
        <f t="shared" si="29"/>
        <v>20000000</v>
      </c>
      <c r="DN28" s="24">
        <f t="shared" si="29"/>
        <v>0</v>
      </c>
      <c r="DO28" s="24">
        <f t="shared" si="29"/>
        <v>0</v>
      </c>
      <c r="DP28" s="24">
        <f t="shared" si="29"/>
        <v>0</v>
      </c>
      <c r="DQ28" s="24">
        <f t="shared" si="29"/>
        <v>0</v>
      </c>
      <c r="DR28" s="24">
        <f t="shared" si="29"/>
        <v>0</v>
      </c>
      <c r="DS28" s="24">
        <f t="shared" si="29"/>
        <v>0</v>
      </c>
      <c r="DT28" s="24">
        <f t="shared" si="29"/>
        <v>0</v>
      </c>
      <c r="DU28" s="24">
        <f t="shared" si="29"/>
        <v>0</v>
      </c>
      <c r="DV28" s="24">
        <f t="shared" si="30"/>
        <v>0</v>
      </c>
      <c r="DW28" s="24">
        <f t="shared" si="30"/>
        <v>0</v>
      </c>
      <c r="DX28" s="24">
        <f t="shared" si="30"/>
        <v>0</v>
      </c>
      <c r="DY28" s="24">
        <f t="shared" si="30"/>
        <v>0</v>
      </c>
      <c r="DZ28" s="24">
        <f t="shared" si="30"/>
        <v>0</v>
      </c>
      <c r="EA28" s="24">
        <f t="shared" si="30"/>
        <v>0</v>
      </c>
      <c r="EB28" s="24">
        <f t="shared" si="30"/>
        <v>0</v>
      </c>
    </row>
    <row r="29" spans="1:132" ht="19.149999999999999" customHeight="1" x14ac:dyDescent="0.25">
      <c r="A29" s="31"/>
      <c r="B29" s="224"/>
      <c r="C29" s="20" t="s">
        <v>112</v>
      </c>
      <c r="D29" s="34" t="s">
        <v>113</v>
      </c>
      <c r="E29" s="22">
        <v>410</v>
      </c>
      <c r="F29" s="23" t="s">
        <v>111</v>
      </c>
      <c r="G29" s="24">
        <f t="shared" si="22"/>
        <v>510000000</v>
      </c>
      <c r="H29" s="25">
        <v>1120500000</v>
      </c>
      <c r="I29" s="25">
        <f t="shared" si="31"/>
        <v>610500000</v>
      </c>
      <c r="J29" s="24"/>
      <c r="K29" s="24"/>
      <c r="L29" s="24"/>
      <c r="M29" s="24"/>
      <c r="N29" s="24"/>
      <c r="O29" s="24"/>
      <c r="P29" s="24"/>
      <c r="Q29" s="24">
        <v>500000000</v>
      </c>
      <c r="R29" s="24"/>
      <c r="S29" s="24"/>
      <c r="T29" s="24">
        <v>10000000</v>
      </c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7">
        <f t="shared" si="1"/>
        <v>8.7364147058823532E-2</v>
      </c>
      <c r="AH29" s="24">
        <f t="shared" si="23"/>
        <v>44555715</v>
      </c>
      <c r="AI29" s="24"/>
      <c r="AJ29" s="24"/>
      <c r="AK29" s="24"/>
      <c r="AL29" s="24"/>
      <c r="AM29" s="24"/>
      <c r="AN29" s="24"/>
      <c r="AO29" s="24"/>
      <c r="AP29" s="24">
        <f>+'[1]Acuerdo PLAN INVERSIÓN 2021'!$R$234</f>
        <v>44555715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7">
        <f t="shared" si="12"/>
        <v>0.91263585294117644</v>
      </c>
      <c r="BG29" s="24">
        <f t="shared" si="24"/>
        <v>465444285</v>
      </c>
      <c r="BH29" s="24">
        <f t="shared" si="25"/>
        <v>0</v>
      </c>
      <c r="BI29" s="24">
        <f t="shared" si="25"/>
        <v>0</v>
      </c>
      <c r="BJ29" s="24">
        <f t="shared" si="25"/>
        <v>0</v>
      </c>
      <c r="BK29" s="24">
        <f t="shared" si="25"/>
        <v>0</v>
      </c>
      <c r="BL29" s="24">
        <f t="shared" si="25"/>
        <v>0</v>
      </c>
      <c r="BM29" s="24">
        <f t="shared" si="25"/>
        <v>0</v>
      </c>
      <c r="BN29" s="24">
        <f t="shared" si="25"/>
        <v>0</v>
      </c>
      <c r="BO29" s="24">
        <f t="shared" si="25"/>
        <v>455444285</v>
      </c>
      <c r="BP29" s="24">
        <f t="shared" si="25"/>
        <v>0</v>
      </c>
      <c r="BQ29" s="24">
        <f t="shared" si="25"/>
        <v>0</v>
      </c>
      <c r="BR29" s="24">
        <f t="shared" si="25"/>
        <v>10000000</v>
      </c>
      <c r="BS29" s="24">
        <f t="shared" si="25"/>
        <v>0</v>
      </c>
      <c r="BT29" s="24">
        <f t="shared" si="25"/>
        <v>0</v>
      </c>
      <c r="BU29" s="24">
        <f t="shared" si="25"/>
        <v>0</v>
      </c>
      <c r="BV29" s="24">
        <f t="shared" si="25"/>
        <v>0</v>
      </c>
      <c r="BW29" s="24">
        <f t="shared" si="25"/>
        <v>0</v>
      </c>
      <c r="BX29" s="24">
        <f t="shared" si="26"/>
        <v>0</v>
      </c>
      <c r="BY29" s="24">
        <f t="shared" si="26"/>
        <v>0</v>
      </c>
      <c r="BZ29" s="24">
        <f t="shared" si="26"/>
        <v>0</v>
      </c>
      <c r="CA29" s="24">
        <f t="shared" si="26"/>
        <v>0</v>
      </c>
      <c r="CB29" s="24">
        <f t="shared" si="26"/>
        <v>0</v>
      </c>
      <c r="CC29" s="24">
        <f t="shared" si="26"/>
        <v>0</v>
      </c>
      <c r="CD29" s="24">
        <f t="shared" si="26"/>
        <v>0</v>
      </c>
      <c r="CE29" s="27">
        <f t="shared" si="6"/>
        <v>3.210942156862745E-2</v>
      </c>
      <c r="CF29" s="24">
        <f t="shared" si="27"/>
        <v>16375805</v>
      </c>
      <c r="CG29" s="24"/>
      <c r="CH29" s="24"/>
      <c r="CI29" s="24"/>
      <c r="CJ29" s="24"/>
      <c r="CK29" s="24"/>
      <c r="CL29" s="24"/>
      <c r="CM29" s="24"/>
      <c r="CN29" s="24">
        <f>+'[1]Acuerdo PLAN INVERSIÓN 2021'!$H$232</f>
        <v>16375805</v>
      </c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7">
        <f t="shared" si="8"/>
        <v>0.96789057843137249</v>
      </c>
      <c r="DE29" s="24">
        <f t="shared" si="28"/>
        <v>493624195</v>
      </c>
      <c r="DF29" s="24">
        <f t="shared" si="29"/>
        <v>0</v>
      </c>
      <c r="DG29" s="24">
        <f t="shared" si="29"/>
        <v>0</v>
      </c>
      <c r="DH29" s="24">
        <f t="shared" si="29"/>
        <v>0</v>
      </c>
      <c r="DI29" s="24">
        <f t="shared" si="29"/>
        <v>0</v>
      </c>
      <c r="DJ29" s="24">
        <f t="shared" si="29"/>
        <v>0</v>
      </c>
      <c r="DK29" s="24">
        <f t="shared" si="29"/>
        <v>0</v>
      </c>
      <c r="DL29" s="24">
        <f t="shared" si="29"/>
        <v>0</v>
      </c>
      <c r="DM29" s="24">
        <f t="shared" si="29"/>
        <v>483624195</v>
      </c>
      <c r="DN29" s="24">
        <f t="shared" si="29"/>
        <v>0</v>
      </c>
      <c r="DO29" s="24">
        <f t="shared" si="29"/>
        <v>0</v>
      </c>
      <c r="DP29" s="24">
        <f t="shared" si="29"/>
        <v>10000000</v>
      </c>
      <c r="DQ29" s="24">
        <f t="shared" si="29"/>
        <v>0</v>
      </c>
      <c r="DR29" s="24">
        <f t="shared" si="29"/>
        <v>0</v>
      </c>
      <c r="DS29" s="24">
        <f t="shared" si="29"/>
        <v>0</v>
      </c>
      <c r="DT29" s="24">
        <f t="shared" si="29"/>
        <v>0</v>
      </c>
      <c r="DU29" s="24">
        <f t="shared" si="29"/>
        <v>0</v>
      </c>
      <c r="DV29" s="24">
        <f t="shared" si="30"/>
        <v>0</v>
      </c>
      <c r="DW29" s="24">
        <f t="shared" si="30"/>
        <v>0</v>
      </c>
      <c r="DX29" s="24">
        <f t="shared" si="30"/>
        <v>0</v>
      </c>
      <c r="DY29" s="24">
        <f t="shared" si="30"/>
        <v>0</v>
      </c>
      <c r="DZ29" s="24">
        <f t="shared" si="30"/>
        <v>0</v>
      </c>
      <c r="EA29" s="24">
        <f t="shared" si="30"/>
        <v>0</v>
      </c>
      <c r="EB29" s="24">
        <f t="shared" si="30"/>
        <v>0</v>
      </c>
    </row>
    <row r="30" spans="1:132" ht="21" customHeight="1" x14ac:dyDescent="0.25">
      <c r="A30" s="31"/>
      <c r="B30" s="224"/>
      <c r="C30" s="20" t="s">
        <v>114</v>
      </c>
      <c r="D30" s="34" t="s">
        <v>115</v>
      </c>
      <c r="E30" s="22">
        <v>410</v>
      </c>
      <c r="F30" s="23" t="s">
        <v>102</v>
      </c>
      <c r="G30" s="24">
        <f t="shared" si="22"/>
        <v>300000000</v>
      </c>
      <c r="H30" s="25">
        <v>0</v>
      </c>
      <c r="I30" s="25">
        <f t="shared" si="31"/>
        <v>-300000000</v>
      </c>
      <c r="J30" s="24"/>
      <c r="K30" s="24"/>
      <c r="L30" s="24"/>
      <c r="M30" s="24"/>
      <c r="N30" s="24"/>
      <c r="O30" s="24"/>
      <c r="P30" s="24"/>
      <c r="Q30" s="24">
        <v>300000000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7">
        <f t="shared" si="1"/>
        <v>9.9207853333333332E-2</v>
      </c>
      <c r="AH30" s="24">
        <f t="shared" si="23"/>
        <v>29762356</v>
      </c>
      <c r="AI30" s="24"/>
      <c r="AJ30" s="24"/>
      <c r="AK30" s="24"/>
      <c r="AL30" s="24"/>
      <c r="AM30" s="24"/>
      <c r="AN30" s="24"/>
      <c r="AO30" s="24"/>
      <c r="AP30" s="24">
        <f>+'[1]Acuerdo PLAN INVERSIÓN 2021'!$R$261</f>
        <v>29762356</v>
      </c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7">
        <f t="shared" si="12"/>
        <v>0.90079214666666663</v>
      </c>
      <c r="BG30" s="24">
        <f t="shared" si="24"/>
        <v>270237644</v>
      </c>
      <c r="BH30" s="24">
        <f t="shared" si="25"/>
        <v>0</v>
      </c>
      <c r="BI30" s="24">
        <f t="shared" si="25"/>
        <v>0</v>
      </c>
      <c r="BJ30" s="24">
        <f t="shared" si="25"/>
        <v>0</v>
      </c>
      <c r="BK30" s="24">
        <f t="shared" si="25"/>
        <v>0</v>
      </c>
      <c r="BL30" s="24">
        <f t="shared" si="25"/>
        <v>0</v>
      </c>
      <c r="BM30" s="24">
        <f t="shared" si="25"/>
        <v>0</v>
      </c>
      <c r="BN30" s="24">
        <f t="shared" si="25"/>
        <v>0</v>
      </c>
      <c r="BO30" s="24">
        <f t="shared" si="25"/>
        <v>270237644</v>
      </c>
      <c r="BP30" s="24">
        <f t="shared" si="25"/>
        <v>0</v>
      </c>
      <c r="BQ30" s="24">
        <f t="shared" si="25"/>
        <v>0</v>
      </c>
      <c r="BR30" s="24">
        <f t="shared" si="25"/>
        <v>0</v>
      </c>
      <c r="BS30" s="24">
        <f t="shared" si="25"/>
        <v>0</v>
      </c>
      <c r="BT30" s="24">
        <f t="shared" si="25"/>
        <v>0</v>
      </c>
      <c r="BU30" s="24">
        <f t="shared" si="25"/>
        <v>0</v>
      </c>
      <c r="BV30" s="24">
        <f t="shared" si="25"/>
        <v>0</v>
      </c>
      <c r="BW30" s="24">
        <f t="shared" si="25"/>
        <v>0</v>
      </c>
      <c r="BX30" s="24">
        <f t="shared" si="26"/>
        <v>0</v>
      </c>
      <c r="BY30" s="24">
        <f t="shared" si="26"/>
        <v>0</v>
      </c>
      <c r="BZ30" s="24">
        <f t="shared" si="26"/>
        <v>0</v>
      </c>
      <c r="CA30" s="24">
        <f t="shared" si="26"/>
        <v>0</v>
      </c>
      <c r="CB30" s="24">
        <f t="shared" si="26"/>
        <v>0</v>
      </c>
      <c r="CC30" s="24">
        <f t="shared" si="26"/>
        <v>0</v>
      </c>
      <c r="CD30" s="24">
        <f t="shared" si="26"/>
        <v>0</v>
      </c>
      <c r="CE30" s="27">
        <f t="shared" si="6"/>
        <v>9.9207853333333332E-2</v>
      </c>
      <c r="CF30" s="24">
        <f t="shared" si="27"/>
        <v>29762356</v>
      </c>
      <c r="CG30" s="24"/>
      <c r="CH30" s="24"/>
      <c r="CI30" s="24"/>
      <c r="CJ30" s="24"/>
      <c r="CK30" s="24"/>
      <c r="CL30" s="24"/>
      <c r="CM30" s="24"/>
      <c r="CN30" s="24">
        <f>+'[1]Acuerdo PLAN INVERSIÓN 2021'!$H$259</f>
        <v>29762356</v>
      </c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7">
        <f t="shared" si="8"/>
        <v>0.90079214666666663</v>
      </c>
      <c r="DE30" s="24">
        <f t="shared" si="28"/>
        <v>270237644</v>
      </c>
      <c r="DF30" s="24">
        <f t="shared" si="29"/>
        <v>0</v>
      </c>
      <c r="DG30" s="24">
        <f t="shared" si="29"/>
        <v>0</v>
      </c>
      <c r="DH30" s="24">
        <f t="shared" si="29"/>
        <v>0</v>
      </c>
      <c r="DI30" s="24">
        <f t="shared" si="29"/>
        <v>0</v>
      </c>
      <c r="DJ30" s="24">
        <f t="shared" si="29"/>
        <v>0</v>
      </c>
      <c r="DK30" s="24">
        <f t="shared" si="29"/>
        <v>0</v>
      </c>
      <c r="DL30" s="24">
        <f t="shared" si="29"/>
        <v>0</v>
      </c>
      <c r="DM30" s="24">
        <f t="shared" si="29"/>
        <v>270237644</v>
      </c>
      <c r="DN30" s="24">
        <f t="shared" si="29"/>
        <v>0</v>
      </c>
      <c r="DO30" s="24">
        <f t="shared" si="29"/>
        <v>0</v>
      </c>
      <c r="DP30" s="24">
        <f t="shared" si="29"/>
        <v>0</v>
      </c>
      <c r="DQ30" s="24">
        <f t="shared" si="29"/>
        <v>0</v>
      </c>
      <c r="DR30" s="24">
        <f t="shared" si="29"/>
        <v>0</v>
      </c>
      <c r="DS30" s="24">
        <f t="shared" si="29"/>
        <v>0</v>
      </c>
      <c r="DT30" s="24">
        <f t="shared" si="29"/>
        <v>0</v>
      </c>
      <c r="DU30" s="24">
        <f t="shared" si="29"/>
        <v>0</v>
      </c>
      <c r="DV30" s="24">
        <f t="shared" si="30"/>
        <v>0</v>
      </c>
      <c r="DW30" s="24">
        <f t="shared" si="30"/>
        <v>0</v>
      </c>
      <c r="DX30" s="24">
        <f t="shared" si="30"/>
        <v>0</v>
      </c>
      <c r="DY30" s="24">
        <f t="shared" si="30"/>
        <v>0</v>
      </c>
      <c r="DZ30" s="24">
        <f t="shared" si="30"/>
        <v>0</v>
      </c>
      <c r="EA30" s="24">
        <f t="shared" si="30"/>
        <v>0</v>
      </c>
      <c r="EB30" s="24">
        <f t="shared" si="30"/>
        <v>0</v>
      </c>
    </row>
    <row r="31" spans="1:132" ht="21" customHeight="1" x14ac:dyDescent="0.25">
      <c r="A31" s="31"/>
      <c r="B31" s="224"/>
      <c r="C31" s="20" t="s">
        <v>116</v>
      </c>
      <c r="D31" s="34" t="s">
        <v>117</v>
      </c>
      <c r="E31" s="22">
        <v>410</v>
      </c>
      <c r="F31" s="23" t="s">
        <v>102</v>
      </c>
      <c r="G31" s="24">
        <f t="shared" si="22"/>
        <v>300000000</v>
      </c>
      <c r="H31" s="25"/>
      <c r="I31" s="25">
        <f t="shared" si="31"/>
        <v>-300000000</v>
      </c>
      <c r="J31" s="24"/>
      <c r="K31" s="24"/>
      <c r="L31" s="24"/>
      <c r="M31" s="24"/>
      <c r="N31" s="24"/>
      <c r="O31" s="24"/>
      <c r="P31" s="24"/>
      <c r="Q31" s="24">
        <v>300000000</v>
      </c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7">
        <f t="shared" si="1"/>
        <v>0</v>
      </c>
      <c r="AH31" s="24">
        <f t="shared" si="23"/>
        <v>0</v>
      </c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7">
        <f t="shared" si="12"/>
        <v>1</v>
      </c>
      <c r="BG31" s="24">
        <f t="shared" si="24"/>
        <v>300000000</v>
      </c>
      <c r="BH31" s="24">
        <f t="shared" si="25"/>
        <v>0</v>
      </c>
      <c r="BI31" s="24">
        <f t="shared" si="25"/>
        <v>0</v>
      </c>
      <c r="BJ31" s="24">
        <f t="shared" si="25"/>
        <v>0</v>
      </c>
      <c r="BK31" s="24">
        <f t="shared" si="25"/>
        <v>0</v>
      </c>
      <c r="BL31" s="24">
        <f t="shared" si="25"/>
        <v>0</v>
      </c>
      <c r="BM31" s="24">
        <f t="shared" si="25"/>
        <v>0</v>
      </c>
      <c r="BN31" s="24">
        <f t="shared" si="25"/>
        <v>0</v>
      </c>
      <c r="BO31" s="24">
        <f t="shared" si="25"/>
        <v>300000000</v>
      </c>
      <c r="BP31" s="24">
        <f t="shared" si="25"/>
        <v>0</v>
      </c>
      <c r="BQ31" s="24">
        <f t="shared" si="25"/>
        <v>0</v>
      </c>
      <c r="BR31" s="24">
        <f t="shared" si="25"/>
        <v>0</v>
      </c>
      <c r="BS31" s="24">
        <f t="shared" si="25"/>
        <v>0</v>
      </c>
      <c r="BT31" s="24">
        <f t="shared" si="25"/>
        <v>0</v>
      </c>
      <c r="BU31" s="24">
        <f t="shared" si="25"/>
        <v>0</v>
      </c>
      <c r="BV31" s="24">
        <f t="shared" si="25"/>
        <v>0</v>
      </c>
      <c r="BW31" s="24">
        <f t="shared" si="25"/>
        <v>0</v>
      </c>
      <c r="BX31" s="24">
        <f t="shared" si="26"/>
        <v>0</v>
      </c>
      <c r="BY31" s="24">
        <f t="shared" si="26"/>
        <v>0</v>
      </c>
      <c r="BZ31" s="24">
        <f t="shared" si="26"/>
        <v>0</v>
      </c>
      <c r="CA31" s="24">
        <f t="shared" si="26"/>
        <v>0</v>
      </c>
      <c r="CB31" s="24">
        <f t="shared" si="26"/>
        <v>0</v>
      </c>
      <c r="CC31" s="24">
        <f t="shared" si="26"/>
        <v>0</v>
      </c>
      <c r="CD31" s="24">
        <f t="shared" si="26"/>
        <v>0</v>
      </c>
      <c r="CE31" s="27">
        <f t="shared" si="6"/>
        <v>0</v>
      </c>
      <c r="CF31" s="24">
        <f t="shared" si="27"/>
        <v>0</v>
      </c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7">
        <f t="shared" si="8"/>
        <v>1</v>
      </c>
      <c r="DE31" s="24">
        <f t="shared" si="28"/>
        <v>300000000</v>
      </c>
      <c r="DF31" s="24">
        <f t="shared" si="29"/>
        <v>0</v>
      </c>
      <c r="DG31" s="24">
        <f t="shared" si="29"/>
        <v>0</v>
      </c>
      <c r="DH31" s="24">
        <f t="shared" si="29"/>
        <v>0</v>
      </c>
      <c r="DI31" s="24">
        <f t="shared" si="29"/>
        <v>0</v>
      </c>
      <c r="DJ31" s="24">
        <f t="shared" si="29"/>
        <v>0</v>
      </c>
      <c r="DK31" s="24">
        <f t="shared" si="29"/>
        <v>0</v>
      </c>
      <c r="DL31" s="24">
        <f t="shared" si="29"/>
        <v>0</v>
      </c>
      <c r="DM31" s="24">
        <f t="shared" si="29"/>
        <v>300000000</v>
      </c>
      <c r="DN31" s="24">
        <f t="shared" si="29"/>
        <v>0</v>
      </c>
      <c r="DO31" s="24">
        <f t="shared" si="29"/>
        <v>0</v>
      </c>
      <c r="DP31" s="24">
        <f t="shared" si="29"/>
        <v>0</v>
      </c>
      <c r="DQ31" s="24">
        <f t="shared" si="29"/>
        <v>0</v>
      </c>
      <c r="DR31" s="24">
        <f t="shared" si="29"/>
        <v>0</v>
      </c>
      <c r="DS31" s="24">
        <f t="shared" si="29"/>
        <v>0</v>
      </c>
      <c r="DT31" s="24">
        <f t="shared" si="29"/>
        <v>0</v>
      </c>
      <c r="DU31" s="24">
        <f t="shared" si="29"/>
        <v>0</v>
      </c>
      <c r="DV31" s="24">
        <f t="shared" si="30"/>
        <v>0</v>
      </c>
      <c r="DW31" s="24">
        <f t="shared" si="30"/>
        <v>0</v>
      </c>
      <c r="DX31" s="24">
        <f t="shared" si="30"/>
        <v>0</v>
      </c>
      <c r="DY31" s="24">
        <f t="shared" si="30"/>
        <v>0</v>
      </c>
      <c r="DZ31" s="24">
        <f t="shared" si="30"/>
        <v>0</v>
      </c>
      <c r="EA31" s="24">
        <f t="shared" si="30"/>
        <v>0</v>
      </c>
      <c r="EB31" s="24">
        <f t="shared" si="30"/>
        <v>0</v>
      </c>
    </row>
    <row r="32" spans="1:132" ht="15.75" customHeight="1" x14ac:dyDescent="0.25">
      <c r="A32" s="31"/>
      <c r="B32" s="224"/>
      <c r="C32" s="20" t="s">
        <v>118</v>
      </c>
      <c r="D32" s="34" t="s">
        <v>119</v>
      </c>
      <c r="E32" s="22">
        <v>410</v>
      </c>
      <c r="F32" s="23" t="s">
        <v>111</v>
      </c>
      <c r="G32" s="24">
        <f t="shared" si="22"/>
        <v>50000000</v>
      </c>
      <c r="H32" s="25"/>
      <c r="I32" s="25">
        <f t="shared" si="31"/>
        <v>-50000000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>
        <v>50000000</v>
      </c>
      <c r="AC32" s="24"/>
      <c r="AD32" s="24"/>
      <c r="AE32" s="24"/>
      <c r="AF32" s="24"/>
      <c r="AG32" s="27">
        <f t="shared" si="1"/>
        <v>0</v>
      </c>
      <c r="AH32" s="24">
        <f t="shared" si="23"/>
        <v>0</v>
      </c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7">
        <f t="shared" si="12"/>
        <v>1</v>
      </c>
      <c r="BG32" s="24">
        <f t="shared" si="24"/>
        <v>50000000</v>
      </c>
      <c r="BH32" s="24">
        <f t="shared" si="25"/>
        <v>0</v>
      </c>
      <c r="BI32" s="24">
        <f t="shared" si="25"/>
        <v>0</v>
      </c>
      <c r="BJ32" s="24">
        <f t="shared" si="25"/>
        <v>0</v>
      </c>
      <c r="BK32" s="24">
        <f t="shared" si="25"/>
        <v>0</v>
      </c>
      <c r="BL32" s="24">
        <f t="shared" si="25"/>
        <v>0</v>
      </c>
      <c r="BM32" s="24">
        <f t="shared" si="25"/>
        <v>0</v>
      </c>
      <c r="BN32" s="24">
        <f t="shared" si="25"/>
        <v>0</v>
      </c>
      <c r="BO32" s="24">
        <f t="shared" si="25"/>
        <v>0</v>
      </c>
      <c r="BP32" s="24">
        <f t="shared" si="25"/>
        <v>0</v>
      </c>
      <c r="BQ32" s="24">
        <f t="shared" si="25"/>
        <v>0</v>
      </c>
      <c r="BR32" s="24">
        <f t="shared" si="25"/>
        <v>0</v>
      </c>
      <c r="BS32" s="24">
        <f t="shared" si="25"/>
        <v>0</v>
      </c>
      <c r="BT32" s="24">
        <f t="shared" si="25"/>
        <v>0</v>
      </c>
      <c r="BU32" s="24">
        <f t="shared" si="25"/>
        <v>0</v>
      </c>
      <c r="BV32" s="24">
        <f t="shared" si="25"/>
        <v>0</v>
      </c>
      <c r="BW32" s="24">
        <f t="shared" si="25"/>
        <v>0</v>
      </c>
      <c r="BX32" s="24">
        <f t="shared" si="26"/>
        <v>0</v>
      </c>
      <c r="BY32" s="24">
        <f t="shared" si="26"/>
        <v>0</v>
      </c>
      <c r="BZ32" s="24">
        <f t="shared" si="26"/>
        <v>50000000</v>
      </c>
      <c r="CA32" s="24">
        <f t="shared" si="26"/>
        <v>0</v>
      </c>
      <c r="CB32" s="24">
        <f t="shared" si="26"/>
        <v>0</v>
      </c>
      <c r="CC32" s="24">
        <f t="shared" si="26"/>
        <v>0</v>
      </c>
      <c r="CD32" s="24">
        <f t="shared" si="26"/>
        <v>0</v>
      </c>
      <c r="CE32" s="27">
        <f t="shared" si="6"/>
        <v>0</v>
      </c>
      <c r="CF32" s="24">
        <f t="shared" si="27"/>
        <v>0</v>
      </c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7">
        <f t="shared" si="8"/>
        <v>1</v>
      </c>
      <c r="DE32" s="24">
        <f t="shared" si="28"/>
        <v>50000000</v>
      </c>
      <c r="DF32" s="24">
        <f t="shared" si="29"/>
        <v>0</v>
      </c>
      <c r="DG32" s="24">
        <f t="shared" si="29"/>
        <v>0</v>
      </c>
      <c r="DH32" s="24">
        <f t="shared" si="29"/>
        <v>0</v>
      </c>
      <c r="DI32" s="24">
        <f t="shared" si="29"/>
        <v>0</v>
      </c>
      <c r="DJ32" s="24">
        <f t="shared" si="29"/>
        <v>0</v>
      </c>
      <c r="DK32" s="24">
        <f t="shared" si="29"/>
        <v>0</v>
      </c>
      <c r="DL32" s="24">
        <f t="shared" si="29"/>
        <v>0</v>
      </c>
      <c r="DM32" s="24">
        <f t="shared" si="29"/>
        <v>0</v>
      </c>
      <c r="DN32" s="24">
        <f t="shared" si="29"/>
        <v>0</v>
      </c>
      <c r="DO32" s="24">
        <f t="shared" si="29"/>
        <v>0</v>
      </c>
      <c r="DP32" s="24">
        <f t="shared" si="29"/>
        <v>0</v>
      </c>
      <c r="DQ32" s="24">
        <f t="shared" si="29"/>
        <v>0</v>
      </c>
      <c r="DR32" s="24">
        <f t="shared" si="29"/>
        <v>0</v>
      </c>
      <c r="DS32" s="24">
        <f t="shared" si="29"/>
        <v>0</v>
      </c>
      <c r="DT32" s="24">
        <f t="shared" si="29"/>
        <v>0</v>
      </c>
      <c r="DU32" s="24">
        <f t="shared" si="29"/>
        <v>0</v>
      </c>
      <c r="DV32" s="24">
        <f t="shared" si="30"/>
        <v>0</v>
      </c>
      <c r="DW32" s="24">
        <f t="shared" si="30"/>
        <v>0</v>
      </c>
      <c r="DX32" s="24">
        <f t="shared" si="30"/>
        <v>50000000</v>
      </c>
      <c r="DY32" s="24">
        <f t="shared" si="30"/>
        <v>0</v>
      </c>
      <c r="DZ32" s="24">
        <f t="shared" si="30"/>
        <v>0</v>
      </c>
      <c r="EA32" s="24">
        <f t="shared" si="30"/>
        <v>0</v>
      </c>
      <c r="EB32" s="24">
        <f t="shared" si="30"/>
        <v>0</v>
      </c>
    </row>
    <row r="33" spans="1:133" ht="26.25" customHeight="1" x14ac:dyDescent="0.25">
      <c r="A33" s="31"/>
      <c r="B33" s="224"/>
      <c r="C33" s="20" t="s">
        <v>120</v>
      </c>
      <c r="D33" s="34" t="s">
        <v>121</v>
      </c>
      <c r="E33" s="22">
        <v>410</v>
      </c>
      <c r="F33" s="23" t="s">
        <v>122</v>
      </c>
      <c r="G33" s="24">
        <f t="shared" si="22"/>
        <v>203000000</v>
      </c>
      <c r="H33" s="25">
        <v>327960000</v>
      </c>
      <c r="I33" s="25">
        <f t="shared" si="31"/>
        <v>124960000</v>
      </c>
      <c r="J33" s="24"/>
      <c r="K33" s="24"/>
      <c r="L33" s="24"/>
      <c r="M33" s="24"/>
      <c r="N33" s="24"/>
      <c r="O33" s="24"/>
      <c r="P33" s="24"/>
      <c r="Q33" s="24">
        <v>200000000</v>
      </c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>
        <v>3000000</v>
      </c>
      <c r="AG33" s="27">
        <f t="shared" si="1"/>
        <v>0.11559933004926108</v>
      </c>
      <c r="AH33" s="24">
        <f t="shared" si="23"/>
        <v>23466664</v>
      </c>
      <c r="AI33" s="24"/>
      <c r="AJ33" s="24"/>
      <c r="AK33" s="24"/>
      <c r="AL33" s="24"/>
      <c r="AM33" s="24"/>
      <c r="AN33" s="24"/>
      <c r="AO33" s="24"/>
      <c r="AP33" s="24">
        <f>+'[2]Acuerdo PLAN INVERSIÓN 2021'!$R$199</f>
        <v>23466664</v>
      </c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7">
        <f t="shared" si="12"/>
        <v>0.88440066995073896</v>
      </c>
      <c r="BG33" s="24">
        <f t="shared" si="24"/>
        <v>179533336</v>
      </c>
      <c r="BH33" s="24">
        <f t="shared" si="25"/>
        <v>0</v>
      </c>
      <c r="BI33" s="24">
        <f t="shared" si="25"/>
        <v>0</v>
      </c>
      <c r="BJ33" s="24">
        <f t="shared" si="25"/>
        <v>0</v>
      </c>
      <c r="BK33" s="24">
        <f t="shared" si="25"/>
        <v>0</v>
      </c>
      <c r="BL33" s="24">
        <f t="shared" si="25"/>
        <v>0</v>
      </c>
      <c r="BM33" s="24">
        <f t="shared" si="25"/>
        <v>0</v>
      </c>
      <c r="BN33" s="24">
        <f t="shared" si="25"/>
        <v>0</v>
      </c>
      <c r="BO33" s="24">
        <f t="shared" si="25"/>
        <v>176533336</v>
      </c>
      <c r="BP33" s="24">
        <f t="shared" si="25"/>
        <v>0</v>
      </c>
      <c r="BQ33" s="24">
        <f t="shared" si="25"/>
        <v>0</v>
      </c>
      <c r="BR33" s="24">
        <f t="shared" si="25"/>
        <v>0</v>
      </c>
      <c r="BS33" s="24">
        <f t="shared" si="25"/>
        <v>0</v>
      </c>
      <c r="BT33" s="24">
        <f t="shared" si="25"/>
        <v>0</v>
      </c>
      <c r="BU33" s="24">
        <f t="shared" si="25"/>
        <v>0</v>
      </c>
      <c r="BV33" s="24">
        <f t="shared" si="25"/>
        <v>0</v>
      </c>
      <c r="BW33" s="24">
        <f t="shared" si="25"/>
        <v>0</v>
      </c>
      <c r="BX33" s="24">
        <f t="shared" si="26"/>
        <v>0</v>
      </c>
      <c r="BY33" s="24">
        <f t="shared" si="26"/>
        <v>0</v>
      </c>
      <c r="BZ33" s="24">
        <f t="shared" si="26"/>
        <v>0</v>
      </c>
      <c r="CA33" s="24">
        <f t="shared" si="26"/>
        <v>0</v>
      </c>
      <c r="CB33" s="24">
        <f t="shared" si="26"/>
        <v>0</v>
      </c>
      <c r="CC33" s="24">
        <f t="shared" si="26"/>
        <v>0</v>
      </c>
      <c r="CD33" s="24">
        <f t="shared" si="26"/>
        <v>3000000</v>
      </c>
      <c r="CE33" s="27">
        <f t="shared" si="6"/>
        <v>0.11559933004926108</v>
      </c>
      <c r="CF33" s="24">
        <f t="shared" si="27"/>
        <v>23466664</v>
      </c>
      <c r="CG33" s="24"/>
      <c r="CH33" s="24"/>
      <c r="CI33" s="24"/>
      <c r="CJ33" s="24"/>
      <c r="CK33" s="24"/>
      <c r="CL33" s="24"/>
      <c r="CM33" s="24"/>
      <c r="CN33" s="24">
        <f>+'[2]Acuerdo PLAN INVERSIÓN 2021'!$R$199</f>
        <v>23466664</v>
      </c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7">
        <f t="shared" si="8"/>
        <v>0.88440066995073896</v>
      </c>
      <c r="DE33" s="24">
        <f t="shared" si="28"/>
        <v>179533336</v>
      </c>
      <c r="DF33" s="24">
        <f t="shared" si="29"/>
        <v>0</v>
      </c>
      <c r="DG33" s="24">
        <f t="shared" si="29"/>
        <v>0</v>
      </c>
      <c r="DH33" s="24">
        <f t="shared" si="29"/>
        <v>0</v>
      </c>
      <c r="DI33" s="24">
        <f t="shared" si="29"/>
        <v>0</v>
      </c>
      <c r="DJ33" s="24">
        <f t="shared" si="29"/>
        <v>0</v>
      </c>
      <c r="DK33" s="24">
        <f t="shared" si="29"/>
        <v>0</v>
      </c>
      <c r="DL33" s="24">
        <f t="shared" si="29"/>
        <v>0</v>
      </c>
      <c r="DM33" s="24">
        <f t="shared" si="29"/>
        <v>176533336</v>
      </c>
      <c r="DN33" s="24">
        <f t="shared" si="29"/>
        <v>0</v>
      </c>
      <c r="DO33" s="24">
        <f t="shared" si="29"/>
        <v>0</v>
      </c>
      <c r="DP33" s="24">
        <f t="shared" si="29"/>
        <v>0</v>
      </c>
      <c r="DQ33" s="24">
        <f t="shared" si="29"/>
        <v>0</v>
      </c>
      <c r="DR33" s="24">
        <f t="shared" si="29"/>
        <v>0</v>
      </c>
      <c r="DS33" s="24">
        <f t="shared" si="29"/>
        <v>0</v>
      </c>
      <c r="DT33" s="24">
        <f t="shared" si="29"/>
        <v>0</v>
      </c>
      <c r="DU33" s="24">
        <f t="shared" si="29"/>
        <v>0</v>
      </c>
      <c r="DV33" s="24">
        <f t="shared" si="30"/>
        <v>0</v>
      </c>
      <c r="DW33" s="24">
        <f t="shared" si="30"/>
        <v>0</v>
      </c>
      <c r="DX33" s="24">
        <f t="shared" si="30"/>
        <v>0</v>
      </c>
      <c r="DY33" s="24">
        <f t="shared" si="30"/>
        <v>0</v>
      </c>
      <c r="DZ33" s="24">
        <f t="shared" si="30"/>
        <v>0</v>
      </c>
      <c r="EA33" s="24">
        <f t="shared" si="30"/>
        <v>0</v>
      </c>
      <c r="EB33" s="24">
        <f t="shared" si="30"/>
        <v>3000000</v>
      </c>
    </row>
    <row r="34" spans="1:133" ht="41.25" customHeight="1" x14ac:dyDescent="0.25">
      <c r="A34" s="202" t="s">
        <v>98</v>
      </c>
      <c r="B34" s="222" t="s">
        <v>123</v>
      </c>
      <c r="C34" s="51" t="s">
        <v>124</v>
      </c>
      <c r="D34" s="34" t="s">
        <v>125</v>
      </c>
      <c r="E34" s="52">
        <v>410</v>
      </c>
      <c r="F34" s="23" t="s">
        <v>126</v>
      </c>
      <c r="G34" s="24">
        <f t="shared" si="22"/>
        <v>72312653</v>
      </c>
      <c r="H34" s="25">
        <v>207000000</v>
      </c>
      <c r="I34" s="25">
        <f t="shared" si="31"/>
        <v>134687347</v>
      </c>
      <c r="J34" s="24"/>
      <c r="K34" s="24"/>
      <c r="L34" s="24"/>
      <c r="M34" s="24"/>
      <c r="N34" s="24"/>
      <c r="O34" s="24"/>
      <c r="P34" s="24"/>
      <c r="Q34" s="24">
        <v>40000000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>
        <v>20000000</v>
      </c>
      <c r="AC34" s="24"/>
      <c r="AD34" s="24"/>
      <c r="AE34" s="24"/>
      <c r="AF34" s="24">
        <v>12312653</v>
      </c>
      <c r="AG34" s="27">
        <f t="shared" si="1"/>
        <v>0.24292523190927595</v>
      </c>
      <c r="AH34" s="24">
        <f t="shared" si="23"/>
        <v>17566568</v>
      </c>
      <c r="AI34" s="24"/>
      <c r="AJ34" s="24"/>
      <c r="AK34" s="24"/>
      <c r="AL34" s="24"/>
      <c r="AM34" s="24"/>
      <c r="AN34" s="24"/>
      <c r="AO34" s="24"/>
      <c r="AP34" s="24">
        <f>+'[2]Acuerdo PLAN INVERSIÓN 2021'!$R$227</f>
        <v>14566568</v>
      </c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>
        <f>+'[1]Acuerdo PLAN INVERSIÓN 2021'!$AE$308</f>
        <v>3000000</v>
      </c>
      <c r="BF34" s="27">
        <f t="shared" si="12"/>
        <v>0.75707476809072405</v>
      </c>
      <c r="BG34" s="24">
        <f t="shared" si="24"/>
        <v>54746085</v>
      </c>
      <c r="BH34" s="24">
        <f t="shared" si="25"/>
        <v>0</v>
      </c>
      <c r="BI34" s="24">
        <f t="shared" si="25"/>
        <v>0</v>
      </c>
      <c r="BJ34" s="24">
        <f t="shared" si="25"/>
        <v>0</v>
      </c>
      <c r="BK34" s="24">
        <f t="shared" si="25"/>
        <v>0</v>
      </c>
      <c r="BL34" s="24">
        <f t="shared" si="25"/>
        <v>0</v>
      </c>
      <c r="BM34" s="24">
        <f t="shared" si="25"/>
        <v>0</v>
      </c>
      <c r="BN34" s="24">
        <f t="shared" si="25"/>
        <v>0</v>
      </c>
      <c r="BO34" s="24">
        <f t="shared" si="25"/>
        <v>25433432</v>
      </c>
      <c r="BP34" s="24">
        <f t="shared" si="25"/>
        <v>0</v>
      </c>
      <c r="BQ34" s="24">
        <f t="shared" si="25"/>
        <v>0</v>
      </c>
      <c r="BR34" s="24">
        <f t="shared" si="25"/>
        <v>0</v>
      </c>
      <c r="BS34" s="24">
        <f t="shared" si="25"/>
        <v>0</v>
      </c>
      <c r="BT34" s="24">
        <f t="shared" si="25"/>
        <v>0</v>
      </c>
      <c r="BU34" s="24">
        <f t="shared" si="25"/>
        <v>0</v>
      </c>
      <c r="BV34" s="24">
        <f t="shared" si="25"/>
        <v>0</v>
      </c>
      <c r="BW34" s="24">
        <f t="shared" si="25"/>
        <v>0</v>
      </c>
      <c r="BX34" s="24">
        <f t="shared" si="26"/>
        <v>0</v>
      </c>
      <c r="BY34" s="24">
        <f t="shared" si="26"/>
        <v>0</v>
      </c>
      <c r="BZ34" s="24">
        <f t="shared" si="26"/>
        <v>20000000</v>
      </c>
      <c r="CA34" s="24">
        <f t="shared" si="26"/>
        <v>0</v>
      </c>
      <c r="CB34" s="24">
        <f t="shared" si="26"/>
        <v>0</v>
      </c>
      <c r="CC34" s="24">
        <f t="shared" si="26"/>
        <v>0</v>
      </c>
      <c r="CD34" s="24">
        <f t="shared" si="26"/>
        <v>9312653</v>
      </c>
      <c r="CE34" s="27">
        <f t="shared" si="6"/>
        <v>0</v>
      </c>
      <c r="CF34" s="24">
        <f t="shared" si="27"/>
        <v>0</v>
      </c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7">
        <f t="shared" si="8"/>
        <v>1</v>
      </c>
      <c r="DE34" s="24">
        <f t="shared" si="28"/>
        <v>72312653</v>
      </c>
      <c r="DF34" s="24">
        <f t="shared" si="29"/>
        <v>0</v>
      </c>
      <c r="DG34" s="24">
        <f t="shared" si="29"/>
        <v>0</v>
      </c>
      <c r="DH34" s="24">
        <f t="shared" si="29"/>
        <v>0</v>
      </c>
      <c r="DI34" s="24">
        <f t="shared" si="29"/>
        <v>0</v>
      </c>
      <c r="DJ34" s="24">
        <f t="shared" si="29"/>
        <v>0</v>
      </c>
      <c r="DK34" s="24">
        <f t="shared" si="29"/>
        <v>0</v>
      </c>
      <c r="DL34" s="24">
        <f t="shared" si="29"/>
        <v>0</v>
      </c>
      <c r="DM34" s="24">
        <f t="shared" si="29"/>
        <v>40000000</v>
      </c>
      <c r="DN34" s="24">
        <f t="shared" si="29"/>
        <v>0</v>
      </c>
      <c r="DO34" s="24">
        <f t="shared" si="29"/>
        <v>0</v>
      </c>
      <c r="DP34" s="24">
        <f t="shared" si="29"/>
        <v>0</v>
      </c>
      <c r="DQ34" s="24">
        <f t="shared" si="29"/>
        <v>0</v>
      </c>
      <c r="DR34" s="24">
        <f t="shared" si="29"/>
        <v>0</v>
      </c>
      <c r="DS34" s="24">
        <f t="shared" si="29"/>
        <v>0</v>
      </c>
      <c r="DT34" s="24">
        <f t="shared" si="29"/>
        <v>0</v>
      </c>
      <c r="DU34" s="24">
        <f t="shared" si="29"/>
        <v>0</v>
      </c>
      <c r="DV34" s="24">
        <f t="shared" si="30"/>
        <v>0</v>
      </c>
      <c r="DW34" s="24">
        <f t="shared" si="30"/>
        <v>0</v>
      </c>
      <c r="DX34" s="24">
        <f t="shared" si="30"/>
        <v>20000000</v>
      </c>
      <c r="DY34" s="24">
        <f t="shared" si="30"/>
        <v>0</v>
      </c>
      <c r="DZ34" s="24">
        <f t="shared" si="30"/>
        <v>0</v>
      </c>
      <c r="EA34" s="24">
        <f t="shared" si="30"/>
        <v>0</v>
      </c>
      <c r="EB34" s="24">
        <f t="shared" si="30"/>
        <v>12312653</v>
      </c>
    </row>
    <row r="35" spans="1:133" ht="61.5" customHeight="1" x14ac:dyDescent="0.25">
      <c r="A35" s="202"/>
      <c r="B35" s="225"/>
      <c r="C35" s="51" t="s">
        <v>127</v>
      </c>
      <c r="D35" s="34" t="s">
        <v>128</v>
      </c>
      <c r="E35" s="52">
        <v>410</v>
      </c>
      <c r="F35" s="23" t="s">
        <v>129</v>
      </c>
      <c r="G35" s="24">
        <f t="shared" si="22"/>
        <v>83000000</v>
      </c>
      <c r="H35" s="25">
        <v>237500000</v>
      </c>
      <c r="I35" s="25">
        <f t="shared" si="31"/>
        <v>154500000</v>
      </c>
      <c r="J35" s="24"/>
      <c r="K35" s="24">
        <v>20000000</v>
      </c>
      <c r="L35" s="24"/>
      <c r="M35" s="24"/>
      <c r="N35" s="24"/>
      <c r="O35" s="24"/>
      <c r="P35" s="24"/>
      <c r="Q35" s="24">
        <v>20000000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>
        <v>43000000</v>
      </c>
      <c r="AG35" s="27">
        <f t="shared" si="1"/>
        <v>9.6385542168674704E-2</v>
      </c>
      <c r="AH35" s="24">
        <f t="shared" si="23"/>
        <v>8000000</v>
      </c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>
        <f>+'[1]Acuerdo PLAN INVERSIÓN 2021'!$AE$317</f>
        <v>8000000</v>
      </c>
      <c r="BF35" s="27">
        <f t="shared" si="12"/>
        <v>0.90361445783132532</v>
      </c>
      <c r="BG35" s="24">
        <f t="shared" si="24"/>
        <v>75000000</v>
      </c>
      <c r="BH35" s="24">
        <f t="shared" si="25"/>
        <v>0</v>
      </c>
      <c r="BI35" s="24">
        <f t="shared" si="25"/>
        <v>20000000</v>
      </c>
      <c r="BJ35" s="24">
        <f t="shared" si="25"/>
        <v>0</v>
      </c>
      <c r="BK35" s="24">
        <f t="shared" si="25"/>
        <v>0</v>
      </c>
      <c r="BL35" s="24">
        <f t="shared" si="25"/>
        <v>0</v>
      </c>
      <c r="BM35" s="24">
        <f t="shared" si="25"/>
        <v>0</v>
      </c>
      <c r="BN35" s="24">
        <f t="shared" si="25"/>
        <v>0</v>
      </c>
      <c r="BO35" s="24">
        <f t="shared" si="25"/>
        <v>20000000</v>
      </c>
      <c r="BP35" s="24">
        <f t="shared" si="25"/>
        <v>0</v>
      </c>
      <c r="BQ35" s="24">
        <f t="shared" si="25"/>
        <v>0</v>
      </c>
      <c r="BR35" s="24">
        <f t="shared" si="25"/>
        <v>0</v>
      </c>
      <c r="BS35" s="24">
        <f t="shared" si="25"/>
        <v>0</v>
      </c>
      <c r="BT35" s="24">
        <f t="shared" si="25"/>
        <v>0</v>
      </c>
      <c r="BU35" s="24">
        <f t="shared" si="25"/>
        <v>0</v>
      </c>
      <c r="BV35" s="24">
        <f t="shared" si="25"/>
        <v>0</v>
      </c>
      <c r="BW35" s="24">
        <f t="shared" si="25"/>
        <v>0</v>
      </c>
      <c r="BX35" s="24">
        <f t="shared" si="26"/>
        <v>0</v>
      </c>
      <c r="BY35" s="24">
        <f t="shared" si="26"/>
        <v>0</v>
      </c>
      <c r="BZ35" s="24">
        <f t="shared" si="26"/>
        <v>0</v>
      </c>
      <c r="CA35" s="24">
        <f t="shared" si="26"/>
        <v>0</v>
      </c>
      <c r="CB35" s="24">
        <f t="shared" si="26"/>
        <v>0</v>
      </c>
      <c r="CC35" s="24">
        <f t="shared" si="26"/>
        <v>0</v>
      </c>
      <c r="CD35" s="24">
        <f t="shared" si="26"/>
        <v>35000000</v>
      </c>
      <c r="CE35" s="27">
        <f t="shared" si="6"/>
        <v>0</v>
      </c>
      <c r="CF35" s="24">
        <f t="shared" si="27"/>
        <v>0</v>
      </c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7">
        <f t="shared" si="8"/>
        <v>1</v>
      </c>
      <c r="DE35" s="24">
        <f t="shared" si="28"/>
        <v>83000000</v>
      </c>
      <c r="DF35" s="24">
        <f t="shared" si="29"/>
        <v>0</v>
      </c>
      <c r="DG35" s="24">
        <f t="shared" si="29"/>
        <v>20000000</v>
      </c>
      <c r="DH35" s="24">
        <f t="shared" si="29"/>
        <v>0</v>
      </c>
      <c r="DI35" s="24">
        <f t="shared" si="29"/>
        <v>0</v>
      </c>
      <c r="DJ35" s="24">
        <f t="shared" si="29"/>
        <v>0</v>
      </c>
      <c r="DK35" s="24">
        <f t="shared" si="29"/>
        <v>0</v>
      </c>
      <c r="DL35" s="24">
        <f t="shared" si="29"/>
        <v>0</v>
      </c>
      <c r="DM35" s="24">
        <f t="shared" si="29"/>
        <v>20000000</v>
      </c>
      <c r="DN35" s="24">
        <f t="shared" si="29"/>
        <v>0</v>
      </c>
      <c r="DO35" s="24">
        <f t="shared" si="29"/>
        <v>0</v>
      </c>
      <c r="DP35" s="24">
        <f t="shared" si="29"/>
        <v>0</v>
      </c>
      <c r="DQ35" s="24">
        <f t="shared" si="29"/>
        <v>0</v>
      </c>
      <c r="DR35" s="24">
        <f t="shared" si="29"/>
        <v>0</v>
      </c>
      <c r="DS35" s="24">
        <f t="shared" si="29"/>
        <v>0</v>
      </c>
      <c r="DT35" s="24">
        <f t="shared" si="29"/>
        <v>0</v>
      </c>
      <c r="DU35" s="24">
        <f t="shared" si="29"/>
        <v>0</v>
      </c>
      <c r="DV35" s="24">
        <f t="shared" si="30"/>
        <v>0</v>
      </c>
      <c r="DW35" s="24">
        <f t="shared" si="30"/>
        <v>0</v>
      </c>
      <c r="DX35" s="24">
        <f t="shared" si="30"/>
        <v>0</v>
      </c>
      <c r="DY35" s="24">
        <f t="shared" si="30"/>
        <v>0</v>
      </c>
      <c r="DZ35" s="24">
        <f t="shared" si="30"/>
        <v>0</v>
      </c>
      <c r="EA35" s="24">
        <f t="shared" si="30"/>
        <v>0</v>
      </c>
      <c r="EB35" s="24">
        <f t="shared" si="30"/>
        <v>43000000</v>
      </c>
    </row>
    <row r="36" spans="1:133" ht="37.15" customHeight="1" x14ac:dyDescent="0.25">
      <c r="A36" s="202"/>
      <c r="B36" s="225"/>
      <c r="C36" s="20" t="s">
        <v>130</v>
      </c>
      <c r="D36" s="34" t="s">
        <v>131</v>
      </c>
      <c r="E36" s="22">
        <v>410</v>
      </c>
      <c r="F36" s="23" t="s">
        <v>132</v>
      </c>
      <c r="G36" s="24">
        <f t="shared" si="22"/>
        <v>18000000</v>
      </c>
      <c r="H36" s="25">
        <v>14000000</v>
      </c>
      <c r="I36" s="25">
        <f t="shared" si="31"/>
        <v>-4000000</v>
      </c>
      <c r="J36" s="24"/>
      <c r="K36" s="24"/>
      <c r="L36" s="24"/>
      <c r="M36" s="24"/>
      <c r="N36" s="24"/>
      <c r="O36" s="24"/>
      <c r="P36" s="24"/>
      <c r="Q36" s="24">
        <v>12000000</v>
      </c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>
        <v>6000000</v>
      </c>
      <c r="AG36" s="27">
        <f t="shared" si="1"/>
        <v>0</v>
      </c>
      <c r="AH36" s="24">
        <f t="shared" si="23"/>
        <v>0</v>
      </c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7">
        <f t="shared" si="12"/>
        <v>1</v>
      </c>
      <c r="BG36" s="24">
        <f t="shared" si="24"/>
        <v>18000000</v>
      </c>
      <c r="BH36" s="24">
        <f t="shared" si="25"/>
        <v>0</v>
      </c>
      <c r="BI36" s="24">
        <f t="shared" si="25"/>
        <v>0</v>
      </c>
      <c r="BJ36" s="24">
        <f t="shared" si="25"/>
        <v>0</v>
      </c>
      <c r="BK36" s="24">
        <f t="shared" si="25"/>
        <v>0</v>
      </c>
      <c r="BL36" s="24">
        <f t="shared" si="25"/>
        <v>0</v>
      </c>
      <c r="BM36" s="24">
        <f t="shared" si="25"/>
        <v>0</v>
      </c>
      <c r="BN36" s="24">
        <f t="shared" si="25"/>
        <v>0</v>
      </c>
      <c r="BO36" s="24">
        <f t="shared" si="25"/>
        <v>12000000</v>
      </c>
      <c r="BP36" s="24">
        <f t="shared" si="25"/>
        <v>0</v>
      </c>
      <c r="BQ36" s="24">
        <f t="shared" si="25"/>
        <v>0</v>
      </c>
      <c r="BR36" s="24">
        <f t="shared" si="25"/>
        <v>0</v>
      </c>
      <c r="BS36" s="24">
        <f t="shared" si="25"/>
        <v>0</v>
      </c>
      <c r="BT36" s="24">
        <f t="shared" si="25"/>
        <v>0</v>
      </c>
      <c r="BU36" s="24">
        <f t="shared" si="25"/>
        <v>0</v>
      </c>
      <c r="BV36" s="24">
        <f t="shared" si="25"/>
        <v>0</v>
      </c>
      <c r="BW36" s="24">
        <f t="shared" si="25"/>
        <v>0</v>
      </c>
      <c r="BX36" s="24">
        <f t="shared" si="26"/>
        <v>0</v>
      </c>
      <c r="BY36" s="24">
        <f t="shared" si="26"/>
        <v>0</v>
      </c>
      <c r="BZ36" s="24">
        <f t="shared" si="26"/>
        <v>0</v>
      </c>
      <c r="CA36" s="24">
        <f t="shared" si="26"/>
        <v>0</v>
      </c>
      <c r="CB36" s="24">
        <f t="shared" si="26"/>
        <v>0</v>
      </c>
      <c r="CC36" s="24">
        <f t="shared" si="26"/>
        <v>0</v>
      </c>
      <c r="CD36" s="24">
        <f t="shared" si="26"/>
        <v>6000000</v>
      </c>
      <c r="CE36" s="27">
        <f t="shared" si="6"/>
        <v>0</v>
      </c>
      <c r="CF36" s="24">
        <f t="shared" si="27"/>
        <v>0</v>
      </c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7">
        <f t="shared" si="8"/>
        <v>1</v>
      </c>
      <c r="DE36" s="24">
        <f t="shared" si="28"/>
        <v>18000000</v>
      </c>
      <c r="DF36" s="24">
        <f t="shared" si="29"/>
        <v>0</v>
      </c>
      <c r="DG36" s="24">
        <f t="shared" si="29"/>
        <v>0</v>
      </c>
      <c r="DH36" s="24">
        <f t="shared" si="29"/>
        <v>0</v>
      </c>
      <c r="DI36" s="24">
        <f t="shared" si="29"/>
        <v>0</v>
      </c>
      <c r="DJ36" s="24">
        <f t="shared" si="29"/>
        <v>0</v>
      </c>
      <c r="DK36" s="24">
        <f t="shared" si="29"/>
        <v>0</v>
      </c>
      <c r="DL36" s="24">
        <f t="shared" si="29"/>
        <v>0</v>
      </c>
      <c r="DM36" s="24">
        <f t="shared" si="29"/>
        <v>12000000</v>
      </c>
      <c r="DN36" s="24">
        <f t="shared" si="29"/>
        <v>0</v>
      </c>
      <c r="DO36" s="24">
        <f t="shared" si="29"/>
        <v>0</v>
      </c>
      <c r="DP36" s="24">
        <f t="shared" si="29"/>
        <v>0</v>
      </c>
      <c r="DQ36" s="24">
        <f t="shared" si="29"/>
        <v>0</v>
      </c>
      <c r="DR36" s="24">
        <f t="shared" si="29"/>
        <v>0</v>
      </c>
      <c r="DS36" s="24">
        <f t="shared" si="29"/>
        <v>0</v>
      </c>
      <c r="DT36" s="24">
        <f t="shared" si="29"/>
        <v>0</v>
      </c>
      <c r="DU36" s="24">
        <f t="shared" si="29"/>
        <v>0</v>
      </c>
      <c r="DV36" s="24">
        <f t="shared" si="30"/>
        <v>0</v>
      </c>
      <c r="DW36" s="24">
        <f t="shared" si="30"/>
        <v>0</v>
      </c>
      <c r="DX36" s="24">
        <f t="shared" si="30"/>
        <v>0</v>
      </c>
      <c r="DY36" s="24">
        <f t="shared" si="30"/>
        <v>0</v>
      </c>
      <c r="DZ36" s="24">
        <f t="shared" si="30"/>
        <v>0</v>
      </c>
      <c r="EA36" s="24">
        <f t="shared" si="30"/>
        <v>0</v>
      </c>
      <c r="EB36" s="24">
        <f t="shared" si="30"/>
        <v>6000000</v>
      </c>
      <c r="EC36" s="53"/>
    </row>
    <row r="37" spans="1:133" ht="32.450000000000003" customHeight="1" x14ac:dyDescent="0.25">
      <c r="A37" s="202"/>
      <c r="B37" s="225"/>
      <c r="C37" s="20" t="s">
        <v>133</v>
      </c>
      <c r="D37" s="34" t="s">
        <v>134</v>
      </c>
      <c r="E37" s="22">
        <v>410</v>
      </c>
      <c r="F37" s="23" t="s">
        <v>135</v>
      </c>
      <c r="G37" s="24">
        <f t="shared" si="22"/>
        <v>293000000</v>
      </c>
      <c r="H37" s="25">
        <f>280000000+500000000</f>
        <v>780000000</v>
      </c>
      <c r="I37" s="25">
        <f t="shared" si="31"/>
        <v>487000000</v>
      </c>
      <c r="J37" s="24"/>
      <c r="K37" s="24"/>
      <c r="L37" s="24"/>
      <c r="M37" s="24"/>
      <c r="N37" s="24"/>
      <c r="O37" s="24"/>
      <c r="P37" s="24"/>
      <c r="Q37" s="24">
        <v>260000000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>
        <v>33000000</v>
      </c>
      <c r="AG37" s="27">
        <f t="shared" si="1"/>
        <v>0.13048919112627985</v>
      </c>
      <c r="AH37" s="24">
        <f t="shared" si="23"/>
        <v>38233333</v>
      </c>
      <c r="AI37" s="24"/>
      <c r="AJ37" s="24"/>
      <c r="AK37" s="24"/>
      <c r="AL37" s="24"/>
      <c r="AM37" s="24"/>
      <c r="AN37" s="24"/>
      <c r="AO37" s="24"/>
      <c r="AP37" s="24">
        <f>+'[1]Acuerdo PLAN INVERSIÓN 2021'!$R$327</f>
        <v>38233333</v>
      </c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7">
        <f t="shared" si="12"/>
        <v>0.86951080887372012</v>
      </c>
      <c r="BG37" s="24">
        <f t="shared" si="24"/>
        <v>254766667</v>
      </c>
      <c r="BH37" s="24">
        <f t="shared" si="25"/>
        <v>0</v>
      </c>
      <c r="BI37" s="24">
        <f t="shared" si="25"/>
        <v>0</v>
      </c>
      <c r="BJ37" s="24">
        <f t="shared" si="25"/>
        <v>0</v>
      </c>
      <c r="BK37" s="24">
        <f t="shared" si="25"/>
        <v>0</v>
      </c>
      <c r="BL37" s="24">
        <f t="shared" si="25"/>
        <v>0</v>
      </c>
      <c r="BM37" s="24">
        <f t="shared" si="25"/>
        <v>0</v>
      </c>
      <c r="BN37" s="24">
        <f t="shared" si="25"/>
        <v>0</v>
      </c>
      <c r="BO37" s="24">
        <f t="shared" si="25"/>
        <v>221766667</v>
      </c>
      <c r="BP37" s="24">
        <f t="shared" si="25"/>
        <v>0</v>
      </c>
      <c r="BQ37" s="24">
        <f t="shared" si="25"/>
        <v>0</v>
      </c>
      <c r="BR37" s="24">
        <f t="shared" si="25"/>
        <v>0</v>
      </c>
      <c r="BS37" s="24">
        <f t="shared" si="25"/>
        <v>0</v>
      </c>
      <c r="BT37" s="24">
        <f t="shared" si="25"/>
        <v>0</v>
      </c>
      <c r="BU37" s="24">
        <f t="shared" si="25"/>
        <v>0</v>
      </c>
      <c r="BV37" s="24">
        <f t="shared" si="25"/>
        <v>0</v>
      </c>
      <c r="BW37" s="24">
        <f t="shared" si="25"/>
        <v>0</v>
      </c>
      <c r="BX37" s="24">
        <f t="shared" si="26"/>
        <v>0</v>
      </c>
      <c r="BY37" s="24">
        <f t="shared" si="26"/>
        <v>0</v>
      </c>
      <c r="BZ37" s="24">
        <f t="shared" si="26"/>
        <v>0</v>
      </c>
      <c r="CA37" s="24">
        <f t="shared" si="26"/>
        <v>0</v>
      </c>
      <c r="CB37" s="24">
        <f t="shared" si="26"/>
        <v>0</v>
      </c>
      <c r="CC37" s="24">
        <f t="shared" si="26"/>
        <v>0</v>
      </c>
      <c r="CD37" s="24">
        <f t="shared" si="26"/>
        <v>33000000</v>
      </c>
      <c r="CE37" s="27">
        <f t="shared" si="6"/>
        <v>4.5164959044368604E-2</v>
      </c>
      <c r="CF37" s="24">
        <f t="shared" si="27"/>
        <v>13233333</v>
      </c>
      <c r="CG37" s="24"/>
      <c r="CH37" s="24"/>
      <c r="CI37" s="24"/>
      <c r="CJ37" s="24"/>
      <c r="CK37" s="24"/>
      <c r="CL37" s="24"/>
      <c r="CM37" s="24"/>
      <c r="CN37" s="24">
        <f>+'[1]Acuerdo PLAN INVERSIÓN 2021'!$H$325</f>
        <v>13233333</v>
      </c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7">
        <f t="shared" si="8"/>
        <v>0.95483504095563143</v>
      </c>
      <c r="DE37" s="24">
        <f t="shared" si="28"/>
        <v>279766667</v>
      </c>
      <c r="DF37" s="24">
        <f t="shared" si="29"/>
        <v>0</v>
      </c>
      <c r="DG37" s="24">
        <f t="shared" si="29"/>
        <v>0</v>
      </c>
      <c r="DH37" s="24">
        <f t="shared" si="29"/>
        <v>0</v>
      </c>
      <c r="DI37" s="24">
        <f t="shared" si="29"/>
        <v>0</v>
      </c>
      <c r="DJ37" s="24">
        <f t="shared" si="29"/>
        <v>0</v>
      </c>
      <c r="DK37" s="24">
        <f t="shared" si="29"/>
        <v>0</v>
      </c>
      <c r="DL37" s="24">
        <f t="shared" si="29"/>
        <v>0</v>
      </c>
      <c r="DM37" s="24">
        <f t="shared" si="29"/>
        <v>246766667</v>
      </c>
      <c r="DN37" s="24">
        <f t="shared" si="29"/>
        <v>0</v>
      </c>
      <c r="DO37" s="24">
        <f t="shared" si="29"/>
        <v>0</v>
      </c>
      <c r="DP37" s="24">
        <f t="shared" si="29"/>
        <v>0</v>
      </c>
      <c r="DQ37" s="24">
        <f t="shared" si="29"/>
        <v>0</v>
      </c>
      <c r="DR37" s="24">
        <f t="shared" si="29"/>
        <v>0</v>
      </c>
      <c r="DS37" s="24">
        <f t="shared" si="29"/>
        <v>0</v>
      </c>
      <c r="DT37" s="24">
        <f t="shared" si="29"/>
        <v>0</v>
      </c>
      <c r="DU37" s="24">
        <f t="shared" si="29"/>
        <v>0</v>
      </c>
      <c r="DV37" s="24">
        <f t="shared" si="30"/>
        <v>0</v>
      </c>
      <c r="DW37" s="24">
        <f t="shared" si="30"/>
        <v>0</v>
      </c>
      <c r="DX37" s="24">
        <f t="shared" si="30"/>
        <v>0</v>
      </c>
      <c r="DY37" s="24">
        <f t="shared" si="30"/>
        <v>0</v>
      </c>
      <c r="DZ37" s="24">
        <f t="shared" si="30"/>
        <v>0</v>
      </c>
      <c r="EA37" s="24">
        <f t="shared" si="30"/>
        <v>0</v>
      </c>
      <c r="EB37" s="24">
        <f t="shared" si="30"/>
        <v>33000000</v>
      </c>
      <c r="EC37" s="53"/>
    </row>
    <row r="38" spans="1:133" ht="33.75" customHeight="1" x14ac:dyDescent="0.25">
      <c r="A38" s="202"/>
      <c r="B38" s="225"/>
      <c r="C38" s="20" t="s">
        <v>136</v>
      </c>
      <c r="D38" s="34" t="s">
        <v>137</v>
      </c>
      <c r="E38" s="22">
        <v>410</v>
      </c>
      <c r="F38" s="23" t="s">
        <v>138</v>
      </c>
      <c r="G38" s="24">
        <f t="shared" si="22"/>
        <v>435000000</v>
      </c>
      <c r="H38" s="25">
        <f>312000000+68000000</f>
        <v>380000000</v>
      </c>
      <c r="I38" s="25">
        <f t="shared" si="31"/>
        <v>-55000000</v>
      </c>
      <c r="J38" s="24"/>
      <c r="K38" s="24"/>
      <c r="L38" s="24"/>
      <c r="M38" s="24"/>
      <c r="N38" s="24"/>
      <c r="O38" s="24"/>
      <c r="P38" s="24"/>
      <c r="Q38" s="24">
        <v>300000000</v>
      </c>
      <c r="R38" s="24"/>
      <c r="S38" s="24">
        <v>65000000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>
        <v>70000000</v>
      </c>
      <c r="AG38" s="27">
        <f t="shared" si="1"/>
        <v>0.13068710344827586</v>
      </c>
      <c r="AH38" s="24">
        <f t="shared" si="23"/>
        <v>56848890</v>
      </c>
      <c r="AI38" s="24"/>
      <c r="AJ38" s="24"/>
      <c r="AK38" s="24"/>
      <c r="AL38" s="24"/>
      <c r="AM38" s="24"/>
      <c r="AN38" s="24"/>
      <c r="AO38" s="24"/>
      <c r="AP38" s="24">
        <f>+'[1]Acuerdo PLAN INVERSIÓN 2021'!$R$340</f>
        <v>42048890</v>
      </c>
      <c r="AQ38" s="24"/>
      <c r="AR38" s="24">
        <f>+'[1]Acuerdo PLAN INVERSIÓN 2021'!$T$340</f>
        <v>4800000</v>
      </c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>
        <f>+'[2]Acuerdo PLAN INVERSIÓN 2021'!$AE$250</f>
        <v>10000000</v>
      </c>
      <c r="BF38" s="27">
        <f t="shared" si="12"/>
        <v>0.86931289655172417</v>
      </c>
      <c r="BG38" s="24">
        <f t="shared" si="24"/>
        <v>378151110</v>
      </c>
      <c r="BH38" s="24">
        <f t="shared" si="25"/>
        <v>0</v>
      </c>
      <c r="BI38" s="24">
        <f t="shared" si="25"/>
        <v>0</v>
      </c>
      <c r="BJ38" s="24">
        <f t="shared" si="25"/>
        <v>0</v>
      </c>
      <c r="BK38" s="24">
        <f t="shared" si="25"/>
        <v>0</v>
      </c>
      <c r="BL38" s="24">
        <f t="shared" si="25"/>
        <v>0</v>
      </c>
      <c r="BM38" s="24">
        <f t="shared" si="25"/>
        <v>0</v>
      </c>
      <c r="BN38" s="24">
        <f t="shared" si="25"/>
        <v>0</v>
      </c>
      <c r="BO38" s="24">
        <f t="shared" si="25"/>
        <v>257951110</v>
      </c>
      <c r="BP38" s="24">
        <f t="shared" si="25"/>
        <v>0</v>
      </c>
      <c r="BQ38" s="24">
        <f t="shared" si="25"/>
        <v>60200000</v>
      </c>
      <c r="BR38" s="24">
        <f t="shared" si="25"/>
        <v>0</v>
      </c>
      <c r="BS38" s="24">
        <f t="shared" si="25"/>
        <v>0</v>
      </c>
      <c r="BT38" s="24">
        <f t="shared" si="25"/>
        <v>0</v>
      </c>
      <c r="BU38" s="24">
        <f t="shared" si="25"/>
        <v>0</v>
      </c>
      <c r="BV38" s="24">
        <f t="shared" si="25"/>
        <v>0</v>
      </c>
      <c r="BW38" s="24">
        <f t="shared" si="25"/>
        <v>0</v>
      </c>
      <c r="BX38" s="24">
        <f t="shared" si="26"/>
        <v>0</v>
      </c>
      <c r="BY38" s="24">
        <f t="shared" si="26"/>
        <v>0</v>
      </c>
      <c r="BZ38" s="24">
        <f t="shared" si="26"/>
        <v>0</v>
      </c>
      <c r="CA38" s="24">
        <f t="shared" si="26"/>
        <v>0</v>
      </c>
      <c r="CB38" s="24">
        <f t="shared" si="26"/>
        <v>0</v>
      </c>
      <c r="CC38" s="24">
        <f t="shared" si="26"/>
        <v>0</v>
      </c>
      <c r="CD38" s="24">
        <f t="shared" si="26"/>
        <v>60000000</v>
      </c>
      <c r="CE38" s="27">
        <f t="shared" si="6"/>
        <v>4.7499204597701149E-2</v>
      </c>
      <c r="CF38" s="24">
        <f t="shared" si="27"/>
        <v>20662154</v>
      </c>
      <c r="CG38" s="24"/>
      <c r="CH38" s="24"/>
      <c r="CI38" s="24"/>
      <c r="CJ38" s="24"/>
      <c r="CK38" s="24"/>
      <c r="CL38" s="24"/>
      <c r="CM38" s="24"/>
      <c r="CN38" s="24">
        <f>+'[2]Acuerdo PLAN INVERSIÓN 2021'!$H$252</f>
        <v>16171000</v>
      </c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>
        <f>+'[2]Acuerdo PLAN INVERSIÓN 2021'!$H$254</f>
        <v>4491154</v>
      </c>
      <c r="DD38" s="27">
        <f t="shared" si="8"/>
        <v>0.95250079540229882</v>
      </c>
      <c r="DE38" s="24">
        <f t="shared" si="28"/>
        <v>414337846</v>
      </c>
      <c r="DF38" s="24">
        <f t="shared" si="29"/>
        <v>0</v>
      </c>
      <c r="DG38" s="24">
        <f t="shared" si="29"/>
        <v>0</v>
      </c>
      <c r="DH38" s="24">
        <f t="shared" si="29"/>
        <v>0</v>
      </c>
      <c r="DI38" s="24">
        <f t="shared" si="29"/>
        <v>0</v>
      </c>
      <c r="DJ38" s="24">
        <f t="shared" si="29"/>
        <v>0</v>
      </c>
      <c r="DK38" s="24">
        <f t="shared" si="29"/>
        <v>0</v>
      </c>
      <c r="DL38" s="24">
        <f t="shared" si="29"/>
        <v>0</v>
      </c>
      <c r="DM38" s="24">
        <f t="shared" si="29"/>
        <v>283829000</v>
      </c>
      <c r="DN38" s="24">
        <f t="shared" si="29"/>
        <v>0</v>
      </c>
      <c r="DO38" s="24">
        <f t="shared" si="29"/>
        <v>65000000</v>
      </c>
      <c r="DP38" s="24">
        <f t="shared" si="29"/>
        <v>0</v>
      </c>
      <c r="DQ38" s="24">
        <f t="shared" si="29"/>
        <v>0</v>
      </c>
      <c r="DR38" s="24">
        <f t="shared" si="29"/>
        <v>0</v>
      </c>
      <c r="DS38" s="24">
        <f t="shared" si="29"/>
        <v>0</v>
      </c>
      <c r="DT38" s="24">
        <f t="shared" si="29"/>
        <v>0</v>
      </c>
      <c r="DU38" s="24">
        <f t="shared" si="29"/>
        <v>0</v>
      </c>
      <c r="DV38" s="24">
        <f t="shared" si="30"/>
        <v>0</v>
      </c>
      <c r="DW38" s="24">
        <f t="shared" si="30"/>
        <v>0</v>
      </c>
      <c r="DX38" s="24">
        <f t="shared" si="30"/>
        <v>0</v>
      </c>
      <c r="DY38" s="24">
        <f t="shared" si="30"/>
        <v>0</v>
      </c>
      <c r="DZ38" s="24">
        <f t="shared" si="30"/>
        <v>0</v>
      </c>
      <c r="EA38" s="24">
        <f t="shared" si="30"/>
        <v>0</v>
      </c>
      <c r="EB38" s="24">
        <f t="shared" si="30"/>
        <v>65508846</v>
      </c>
    </row>
    <row r="39" spans="1:133" ht="18.75" customHeight="1" x14ac:dyDescent="0.25">
      <c r="A39" s="202"/>
      <c r="B39" s="225"/>
      <c r="C39" s="20" t="s">
        <v>139</v>
      </c>
      <c r="D39" s="34" t="s">
        <v>140</v>
      </c>
      <c r="E39" s="22">
        <v>410</v>
      </c>
      <c r="F39" s="54" t="s">
        <v>102</v>
      </c>
      <c r="G39" s="24">
        <f t="shared" si="22"/>
        <v>60000000</v>
      </c>
      <c r="H39" s="25">
        <v>36000000</v>
      </c>
      <c r="I39" s="25">
        <f t="shared" si="31"/>
        <v>-24000000</v>
      </c>
      <c r="J39" s="24"/>
      <c r="K39" s="24">
        <v>30000000</v>
      </c>
      <c r="L39" s="24"/>
      <c r="M39" s="24"/>
      <c r="N39" s="24"/>
      <c r="O39" s="24"/>
      <c r="P39" s="24"/>
      <c r="Q39" s="24">
        <v>30000000</v>
      </c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7">
        <f t="shared" si="1"/>
        <v>0.48333333333333334</v>
      </c>
      <c r="AH39" s="24">
        <f t="shared" si="23"/>
        <v>29000000</v>
      </c>
      <c r="AI39" s="24"/>
      <c r="AJ39" s="24">
        <f>+'[2]Acuerdo PLAN INVERSIÓN 2021'!$J$259</f>
        <v>29000000</v>
      </c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7">
        <f t="shared" si="12"/>
        <v>0.51666666666666661</v>
      </c>
      <c r="BG39" s="24">
        <f t="shared" si="24"/>
        <v>31000000</v>
      </c>
      <c r="BH39" s="24">
        <f t="shared" si="25"/>
        <v>0</v>
      </c>
      <c r="BI39" s="24">
        <f t="shared" si="25"/>
        <v>1000000</v>
      </c>
      <c r="BJ39" s="24">
        <f t="shared" si="25"/>
        <v>0</v>
      </c>
      <c r="BK39" s="24">
        <f t="shared" si="25"/>
        <v>0</v>
      </c>
      <c r="BL39" s="24">
        <f t="shared" si="25"/>
        <v>0</v>
      </c>
      <c r="BM39" s="24">
        <f t="shared" si="25"/>
        <v>0</v>
      </c>
      <c r="BN39" s="24">
        <f t="shared" si="25"/>
        <v>0</v>
      </c>
      <c r="BO39" s="24">
        <f t="shared" si="25"/>
        <v>30000000</v>
      </c>
      <c r="BP39" s="24">
        <f t="shared" si="25"/>
        <v>0</v>
      </c>
      <c r="BQ39" s="24">
        <f t="shared" si="25"/>
        <v>0</v>
      </c>
      <c r="BR39" s="24">
        <f t="shared" si="25"/>
        <v>0</v>
      </c>
      <c r="BS39" s="24">
        <f t="shared" si="25"/>
        <v>0</v>
      </c>
      <c r="BT39" s="24">
        <f t="shared" si="25"/>
        <v>0</v>
      </c>
      <c r="BU39" s="24">
        <f t="shared" si="25"/>
        <v>0</v>
      </c>
      <c r="BV39" s="24">
        <f t="shared" si="25"/>
        <v>0</v>
      </c>
      <c r="BW39" s="24">
        <f t="shared" si="25"/>
        <v>0</v>
      </c>
      <c r="BX39" s="24">
        <f t="shared" si="26"/>
        <v>0</v>
      </c>
      <c r="BY39" s="24">
        <f t="shared" si="26"/>
        <v>0</v>
      </c>
      <c r="BZ39" s="24">
        <f t="shared" si="26"/>
        <v>0</v>
      </c>
      <c r="CA39" s="24">
        <f t="shared" si="26"/>
        <v>0</v>
      </c>
      <c r="CB39" s="24">
        <f t="shared" si="26"/>
        <v>0</v>
      </c>
      <c r="CC39" s="24">
        <f t="shared" si="26"/>
        <v>0</v>
      </c>
      <c r="CD39" s="24">
        <f t="shared" si="26"/>
        <v>0</v>
      </c>
      <c r="CE39" s="27">
        <f t="shared" si="6"/>
        <v>0.48333333333333334</v>
      </c>
      <c r="CF39" s="24">
        <f t="shared" si="27"/>
        <v>29000000</v>
      </c>
      <c r="CG39" s="24"/>
      <c r="CH39" s="24">
        <f>+'[2]Acuerdo PLAN INVERSIÓN 2021'!$H$257</f>
        <v>29000000</v>
      </c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7">
        <f t="shared" si="8"/>
        <v>0.51666666666666661</v>
      </c>
      <c r="DE39" s="24">
        <f t="shared" si="28"/>
        <v>31000000</v>
      </c>
      <c r="DF39" s="24">
        <f t="shared" si="29"/>
        <v>0</v>
      </c>
      <c r="DG39" s="24">
        <f t="shared" si="29"/>
        <v>1000000</v>
      </c>
      <c r="DH39" s="24">
        <f t="shared" si="29"/>
        <v>0</v>
      </c>
      <c r="DI39" s="24">
        <f t="shared" si="29"/>
        <v>0</v>
      </c>
      <c r="DJ39" s="24">
        <f t="shared" si="29"/>
        <v>0</v>
      </c>
      <c r="DK39" s="24">
        <f t="shared" si="29"/>
        <v>0</v>
      </c>
      <c r="DL39" s="24">
        <f t="shared" si="29"/>
        <v>0</v>
      </c>
      <c r="DM39" s="24">
        <f t="shared" si="29"/>
        <v>30000000</v>
      </c>
      <c r="DN39" s="24">
        <f t="shared" si="29"/>
        <v>0</v>
      </c>
      <c r="DO39" s="24">
        <f t="shared" si="29"/>
        <v>0</v>
      </c>
      <c r="DP39" s="24">
        <f t="shared" si="29"/>
        <v>0</v>
      </c>
      <c r="DQ39" s="24">
        <f t="shared" si="29"/>
        <v>0</v>
      </c>
      <c r="DR39" s="24">
        <f t="shared" si="29"/>
        <v>0</v>
      </c>
      <c r="DS39" s="24">
        <f t="shared" si="29"/>
        <v>0</v>
      </c>
      <c r="DT39" s="24">
        <f t="shared" si="29"/>
        <v>0</v>
      </c>
      <c r="DU39" s="24">
        <f t="shared" si="29"/>
        <v>0</v>
      </c>
      <c r="DV39" s="24">
        <f t="shared" si="30"/>
        <v>0</v>
      </c>
      <c r="DW39" s="24">
        <f t="shared" si="30"/>
        <v>0</v>
      </c>
      <c r="DX39" s="24">
        <f t="shared" si="30"/>
        <v>0</v>
      </c>
      <c r="DY39" s="24">
        <f t="shared" si="30"/>
        <v>0</v>
      </c>
      <c r="DZ39" s="24">
        <f t="shared" si="30"/>
        <v>0</v>
      </c>
      <c r="EA39" s="24">
        <f t="shared" si="30"/>
        <v>0</v>
      </c>
      <c r="EB39" s="24">
        <f t="shared" si="30"/>
        <v>0</v>
      </c>
    </row>
    <row r="40" spans="1:133" ht="27.75" customHeight="1" x14ac:dyDescent="0.25">
      <c r="A40" s="202"/>
      <c r="B40" s="225"/>
      <c r="C40" s="20" t="s">
        <v>141</v>
      </c>
      <c r="D40" s="34" t="s">
        <v>142</v>
      </c>
      <c r="E40" s="22">
        <v>410</v>
      </c>
      <c r="F40" s="54" t="s">
        <v>143</v>
      </c>
      <c r="G40" s="24">
        <f t="shared" si="22"/>
        <v>53000000</v>
      </c>
      <c r="H40" s="25">
        <v>122400000</v>
      </c>
      <c r="I40" s="25">
        <f t="shared" si="31"/>
        <v>69400000</v>
      </c>
      <c r="J40" s="24"/>
      <c r="K40" s="24"/>
      <c r="L40" s="24"/>
      <c r="M40" s="24"/>
      <c r="N40" s="24"/>
      <c r="O40" s="24"/>
      <c r="P40" s="24"/>
      <c r="Q40" s="24">
        <v>50000000</v>
      </c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>
        <v>3000000</v>
      </c>
      <c r="AG40" s="27">
        <f t="shared" si="1"/>
        <v>0.75471698113207553</v>
      </c>
      <c r="AH40" s="24">
        <f t="shared" si="23"/>
        <v>40000000</v>
      </c>
      <c r="AI40" s="24"/>
      <c r="AJ40" s="24"/>
      <c r="AK40" s="24"/>
      <c r="AL40" s="24"/>
      <c r="AM40" s="24"/>
      <c r="AN40" s="24"/>
      <c r="AO40" s="24"/>
      <c r="AP40" s="24">
        <f>+'[1]Acuerdo PLAN INVERSIÓN 2021'!$R$368</f>
        <v>40000000</v>
      </c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7">
        <f t="shared" si="12"/>
        <v>0.24528301886792447</v>
      </c>
      <c r="BG40" s="24">
        <f t="shared" si="24"/>
        <v>13000000</v>
      </c>
      <c r="BH40" s="24">
        <f t="shared" si="25"/>
        <v>0</v>
      </c>
      <c r="BI40" s="24">
        <f t="shared" si="25"/>
        <v>0</v>
      </c>
      <c r="BJ40" s="24">
        <f t="shared" si="25"/>
        <v>0</v>
      </c>
      <c r="BK40" s="24">
        <f t="shared" si="25"/>
        <v>0</v>
      </c>
      <c r="BL40" s="24">
        <f t="shared" si="25"/>
        <v>0</v>
      </c>
      <c r="BM40" s="24">
        <f t="shared" si="25"/>
        <v>0</v>
      </c>
      <c r="BN40" s="24">
        <f t="shared" si="25"/>
        <v>0</v>
      </c>
      <c r="BO40" s="24">
        <f t="shared" si="25"/>
        <v>10000000</v>
      </c>
      <c r="BP40" s="24">
        <f t="shared" si="25"/>
        <v>0</v>
      </c>
      <c r="BQ40" s="24">
        <f t="shared" si="25"/>
        <v>0</v>
      </c>
      <c r="BR40" s="24">
        <f t="shared" si="25"/>
        <v>0</v>
      </c>
      <c r="BS40" s="24">
        <f t="shared" si="25"/>
        <v>0</v>
      </c>
      <c r="BT40" s="24">
        <f t="shared" si="25"/>
        <v>0</v>
      </c>
      <c r="BU40" s="24">
        <f t="shared" si="25"/>
        <v>0</v>
      </c>
      <c r="BV40" s="24">
        <f t="shared" si="25"/>
        <v>0</v>
      </c>
      <c r="BW40" s="24">
        <f t="shared" ref="BW40:BW49" si="32">+Y40-AX40</f>
        <v>0</v>
      </c>
      <c r="BX40" s="24">
        <f t="shared" si="26"/>
        <v>0</v>
      </c>
      <c r="BY40" s="24">
        <f t="shared" si="26"/>
        <v>0</v>
      </c>
      <c r="BZ40" s="24">
        <f t="shared" si="26"/>
        <v>0</v>
      </c>
      <c r="CA40" s="24">
        <f t="shared" si="26"/>
        <v>0</v>
      </c>
      <c r="CB40" s="24">
        <f t="shared" si="26"/>
        <v>0</v>
      </c>
      <c r="CC40" s="24">
        <f t="shared" si="26"/>
        <v>0</v>
      </c>
      <c r="CD40" s="24">
        <f t="shared" si="26"/>
        <v>3000000</v>
      </c>
      <c r="CE40" s="27">
        <f t="shared" si="6"/>
        <v>0.32728428301886792</v>
      </c>
      <c r="CF40" s="24">
        <f t="shared" si="27"/>
        <v>17346067</v>
      </c>
      <c r="CG40" s="24"/>
      <c r="CH40" s="24"/>
      <c r="CI40" s="24"/>
      <c r="CJ40" s="24"/>
      <c r="CK40" s="24"/>
      <c r="CL40" s="24"/>
      <c r="CM40" s="24"/>
      <c r="CN40" s="24">
        <f>+'[1]Acuerdo PLAN INVERSIÓN 2021'!$H$366</f>
        <v>17346067</v>
      </c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7">
        <f t="shared" si="8"/>
        <v>0.67271571698113208</v>
      </c>
      <c r="DE40" s="24">
        <f t="shared" si="28"/>
        <v>35653933</v>
      </c>
      <c r="DF40" s="24">
        <f t="shared" si="29"/>
        <v>0</v>
      </c>
      <c r="DG40" s="24">
        <f t="shared" si="29"/>
        <v>0</v>
      </c>
      <c r="DH40" s="24">
        <f t="shared" si="29"/>
        <v>0</v>
      </c>
      <c r="DI40" s="24">
        <f t="shared" si="29"/>
        <v>0</v>
      </c>
      <c r="DJ40" s="24">
        <f t="shared" si="29"/>
        <v>0</v>
      </c>
      <c r="DK40" s="24">
        <f t="shared" si="29"/>
        <v>0</v>
      </c>
      <c r="DL40" s="24">
        <f t="shared" si="29"/>
        <v>0</v>
      </c>
      <c r="DM40" s="24">
        <f t="shared" si="29"/>
        <v>32653933</v>
      </c>
      <c r="DN40" s="24">
        <f t="shared" si="29"/>
        <v>0</v>
      </c>
      <c r="DO40" s="24">
        <f t="shared" si="29"/>
        <v>0</v>
      </c>
      <c r="DP40" s="24">
        <f t="shared" si="29"/>
        <v>0</v>
      </c>
      <c r="DQ40" s="24">
        <f t="shared" si="29"/>
        <v>0</v>
      </c>
      <c r="DR40" s="24">
        <f t="shared" si="29"/>
        <v>0</v>
      </c>
      <c r="DS40" s="24">
        <f t="shared" si="29"/>
        <v>0</v>
      </c>
      <c r="DT40" s="24">
        <f t="shared" si="29"/>
        <v>0</v>
      </c>
      <c r="DU40" s="24">
        <f t="shared" ref="DU40:DU49" si="33">+Y40-CV40</f>
        <v>0</v>
      </c>
      <c r="DV40" s="24">
        <f t="shared" si="30"/>
        <v>0</v>
      </c>
      <c r="DW40" s="24">
        <f t="shared" si="30"/>
        <v>0</v>
      </c>
      <c r="DX40" s="24">
        <f t="shared" si="30"/>
        <v>0</v>
      </c>
      <c r="DY40" s="24">
        <f t="shared" si="30"/>
        <v>0</v>
      </c>
      <c r="DZ40" s="24">
        <f t="shared" si="30"/>
        <v>0</v>
      </c>
      <c r="EA40" s="24">
        <f t="shared" si="30"/>
        <v>0</v>
      </c>
      <c r="EB40" s="24">
        <f t="shared" si="30"/>
        <v>3000000</v>
      </c>
    </row>
    <row r="41" spans="1:133" ht="31.5" customHeight="1" x14ac:dyDescent="0.25">
      <c r="A41" s="202"/>
      <c r="B41" s="225"/>
      <c r="C41" s="20" t="s">
        <v>144</v>
      </c>
      <c r="D41" s="34" t="s">
        <v>145</v>
      </c>
      <c r="E41" s="22">
        <v>410</v>
      </c>
      <c r="F41" s="54" t="s">
        <v>102</v>
      </c>
      <c r="G41" s="24">
        <f t="shared" si="22"/>
        <v>50000000</v>
      </c>
      <c r="H41" s="25">
        <v>62000000</v>
      </c>
      <c r="I41" s="25">
        <f t="shared" si="31"/>
        <v>12000000</v>
      </c>
      <c r="J41" s="24"/>
      <c r="K41" s="24"/>
      <c r="L41" s="24"/>
      <c r="M41" s="24"/>
      <c r="N41" s="24"/>
      <c r="O41" s="24"/>
      <c r="P41" s="24"/>
      <c r="Q41" s="24">
        <v>15000000</v>
      </c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v>35000000</v>
      </c>
      <c r="AC41" s="24"/>
      <c r="AD41" s="24"/>
      <c r="AE41" s="24"/>
      <c r="AF41" s="24"/>
      <c r="AG41" s="27">
        <f t="shared" si="1"/>
        <v>0.18433334000000001</v>
      </c>
      <c r="AH41" s="24">
        <f t="shared" si="23"/>
        <v>9216667</v>
      </c>
      <c r="AI41" s="24"/>
      <c r="AJ41" s="24"/>
      <c r="AK41" s="24"/>
      <c r="AL41" s="24"/>
      <c r="AM41" s="24"/>
      <c r="AN41" s="24"/>
      <c r="AO41" s="24"/>
      <c r="AP41" s="24">
        <f>+'[2]Acuerdo PLAN INVERSIÓN 2021'!$R$275</f>
        <v>9216667</v>
      </c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7">
        <f t="shared" si="12"/>
        <v>0.81566665999999999</v>
      </c>
      <c r="BG41" s="24">
        <f t="shared" si="24"/>
        <v>40783333</v>
      </c>
      <c r="BH41" s="24">
        <f t="shared" ref="BH41:BV49" si="34">+J41-AI41</f>
        <v>0</v>
      </c>
      <c r="BI41" s="24">
        <f t="shared" si="34"/>
        <v>0</v>
      </c>
      <c r="BJ41" s="24">
        <f t="shared" si="34"/>
        <v>0</v>
      </c>
      <c r="BK41" s="24">
        <f t="shared" si="34"/>
        <v>0</v>
      </c>
      <c r="BL41" s="24">
        <f t="shared" si="34"/>
        <v>0</v>
      </c>
      <c r="BM41" s="24">
        <f t="shared" si="34"/>
        <v>0</v>
      </c>
      <c r="BN41" s="24">
        <f t="shared" si="34"/>
        <v>0</v>
      </c>
      <c r="BO41" s="24">
        <f t="shared" si="34"/>
        <v>5783333</v>
      </c>
      <c r="BP41" s="24">
        <f t="shared" si="34"/>
        <v>0</v>
      </c>
      <c r="BQ41" s="24">
        <f t="shared" si="34"/>
        <v>0</v>
      </c>
      <c r="BR41" s="24">
        <f t="shared" si="34"/>
        <v>0</v>
      </c>
      <c r="BS41" s="24">
        <f t="shared" si="34"/>
        <v>0</v>
      </c>
      <c r="BT41" s="24">
        <f t="shared" si="34"/>
        <v>0</v>
      </c>
      <c r="BU41" s="24">
        <f t="shared" si="34"/>
        <v>0</v>
      </c>
      <c r="BV41" s="24">
        <f t="shared" si="34"/>
        <v>0</v>
      </c>
      <c r="BW41" s="24">
        <f t="shared" si="32"/>
        <v>0</v>
      </c>
      <c r="BX41" s="24">
        <f t="shared" si="26"/>
        <v>0</v>
      </c>
      <c r="BY41" s="24">
        <f t="shared" si="26"/>
        <v>0</v>
      </c>
      <c r="BZ41" s="24">
        <f t="shared" si="26"/>
        <v>35000000</v>
      </c>
      <c r="CA41" s="24">
        <f t="shared" si="26"/>
        <v>0</v>
      </c>
      <c r="CB41" s="24">
        <f t="shared" si="26"/>
        <v>0</v>
      </c>
      <c r="CC41" s="24">
        <f t="shared" si="26"/>
        <v>0</v>
      </c>
      <c r="CD41" s="24">
        <f t="shared" si="26"/>
        <v>0</v>
      </c>
      <c r="CE41" s="27">
        <f t="shared" si="6"/>
        <v>0.18433334000000001</v>
      </c>
      <c r="CF41" s="24">
        <f t="shared" si="27"/>
        <v>9216667</v>
      </c>
      <c r="CG41" s="24"/>
      <c r="CH41" s="24"/>
      <c r="CI41" s="24"/>
      <c r="CJ41" s="24"/>
      <c r="CK41" s="24"/>
      <c r="CL41" s="24"/>
      <c r="CM41" s="24"/>
      <c r="CN41" s="24">
        <f>+'[2]Acuerdo PLAN INVERSIÓN 2021'!$H$273</f>
        <v>9216667</v>
      </c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7">
        <f t="shared" si="8"/>
        <v>0.81566665999999999</v>
      </c>
      <c r="DE41" s="24">
        <f t="shared" si="28"/>
        <v>40783333</v>
      </c>
      <c r="DF41" s="24">
        <f t="shared" ref="DF41:DT49" si="35">+J41-CG41</f>
        <v>0</v>
      </c>
      <c r="DG41" s="24">
        <f t="shared" si="35"/>
        <v>0</v>
      </c>
      <c r="DH41" s="24">
        <f t="shared" si="35"/>
        <v>0</v>
      </c>
      <c r="DI41" s="24">
        <f t="shared" si="35"/>
        <v>0</v>
      </c>
      <c r="DJ41" s="24">
        <f t="shared" si="35"/>
        <v>0</v>
      </c>
      <c r="DK41" s="24">
        <f t="shared" si="35"/>
        <v>0</v>
      </c>
      <c r="DL41" s="24">
        <f t="shared" si="35"/>
        <v>0</v>
      </c>
      <c r="DM41" s="24">
        <f t="shared" si="35"/>
        <v>5783333</v>
      </c>
      <c r="DN41" s="24">
        <f t="shared" si="35"/>
        <v>0</v>
      </c>
      <c r="DO41" s="24">
        <f t="shared" si="35"/>
        <v>0</v>
      </c>
      <c r="DP41" s="24">
        <f t="shared" si="35"/>
        <v>0</v>
      </c>
      <c r="DQ41" s="24">
        <f t="shared" si="35"/>
        <v>0</v>
      </c>
      <c r="DR41" s="24">
        <f t="shared" si="35"/>
        <v>0</v>
      </c>
      <c r="DS41" s="24">
        <f t="shared" si="35"/>
        <v>0</v>
      </c>
      <c r="DT41" s="24">
        <f t="shared" si="35"/>
        <v>0</v>
      </c>
      <c r="DU41" s="24">
        <f t="shared" si="33"/>
        <v>0</v>
      </c>
      <c r="DV41" s="24">
        <f t="shared" si="30"/>
        <v>0</v>
      </c>
      <c r="DW41" s="24">
        <f t="shared" si="30"/>
        <v>0</v>
      </c>
      <c r="DX41" s="24">
        <f t="shared" si="30"/>
        <v>35000000</v>
      </c>
      <c r="DY41" s="24">
        <f t="shared" si="30"/>
        <v>0</v>
      </c>
      <c r="DZ41" s="24">
        <f t="shared" si="30"/>
        <v>0</v>
      </c>
      <c r="EA41" s="24">
        <f t="shared" si="30"/>
        <v>0</v>
      </c>
      <c r="EB41" s="24">
        <f t="shared" si="30"/>
        <v>0</v>
      </c>
    </row>
    <row r="42" spans="1:133" ht="19.899999999999999" customHeight="1" x14ac:dyDescent="0.25">
      <c r="A42" s="202"/>
      <c r="B42" s="225"/>
      <c r="C42" s="20" t="s">
        <v>146</v>
      </c>
      <c r="D42" s="34" t="s">
        <v>147</v>
      </c>
      <c r="E42" s="22">
        <v>410</v>
      </c>
      <c r="F42" s="54" t="s">
        <v>102</v>
      </c>
      <c r="G42" s="24">
        <f t="shared" si="22"/>
        <v>135000000</v>
      </c>
      <c r="H42" s="25">
        <v>324000000</v>
      </c>
      <c r="I42" s="25">
        <f t="shared" si="31"/>
        <v>189000000</v>
      </c>
      <c r="J42" s="24"/>
      <c r="K42" s="24"/>
      <c r="L42" s="24"/>
      <c r="M42" s="24"/>
      <c r="N42" s="24"/>
      <c r="O42" s="24"/>
      <c r="P42" s="24"/>
      <c r="Q42" s="24">
        <v>135000000</v>
      </c>
      <c r="R42" s="24"/>
      <c r="S42" s="24"/>
      <c r="T42" s="24"/>
      <c r="U42" s="24"/>
      <c r="V42" s="24"/>
      <c r="W42" s="24"/>
      <c r="X42" s="26"/>
      <c r="Y42" s="26"/>
      <c r="Z42" s="26"/>
      <c r="AA42" s="26"/>
      <c r="AB42" s="26"/>
      <c r="AC42" s="26"/>
      <c r="AD42" s="26"/>
      <c r="AE42" s="26"/>
      <c r="AF42" s="24"/>
      <c r="AG42" s="27">
        <f t="shared" si="1"/>
        <v>1</v>
      </c>
      <c r="AH42" s="24">
        <f t="shared" si="23"/>
        <v>135000000</v>
      </c>
      <c r="AI42" s="24"/>
      <c r="AJ42" s="24"/>
      <c r="AK42" s="24"/>
      <c r="AL42" s="24"/>
      <c r="AM42" s="24"/>
      <c r="AN42" s="24"/>
      <c r="AO42" s="24"/>
      <c r="AP42" s="24">
        <f>+'[1]Acuerdo PLAN INVERSIÓN 2021'!$R$384</f>
        <v>135000000</v>
      </c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7">
        <f t="shared" si="12"/>
        <v>0</v>
      </c>
      <c r="BG42" s="24">
        <f t="shared" si="24"/>
        <v>0</v>
      </c>
      <c r="BH42" s="24">
        <f t="shared" si="34"/>
        <v>0</v>
      </c>
      <c r="BI42" s="24">
        <f t="shared" si="34"/>
        <v>0</v>
      </c>
      <c r="BJ42" s="24">
        <f t="shared" si="34"/>
        <v>0</v>
      </c>
      <c r="BK42" s="24">
        <f t="shared" si="34"/>
        <v>0</v>
      </c>
      <c r="BL42" s="24">
        <f t="shared" si="34"/>
        <v>0</v>
      </c>
      <c r="BM42" s="24">
        <f t="shared" si="34"/>
        <v>0</v>
      </c>
      <c r="BN42" s="24">
        <f t="shared" si="34"/>
        <v>0</v>
      </c>
      <c r="BO42" s="24">
        <f t="shared" si="34"/>
        <v>0</v>
      </c>
      <c r="BP42" s="24">
        <f t="shared" si="34"/>
        <v>0</v>
      </c>
      <c r="BQ42" s="24">
        <f t="shared" si="34"/>
        <v>0</v>
      </c>
      <c r="BR42" s="24">
        <f t="shared" si="34"/>
        <v>0</v>
      </c>
      <c r="BS42" s="24">
        <f t="shared" si="34"/>
        <v>0</v>
      </c>
      <c r="BT42" s="24">
        <f t="shared" si="34"/>
        <v>0</v>
      </c>
      <c r="BU42" s="24">
        <f t="shared" si="34"/>
        <v>0</v>
      </c>
      <c r="BV42" s="24">
        <f t="shared" si="34"/>
        <v>0</v>
      </c>
      <c r="BW42" s="24">
        <f t="shared" si="32"/>
        <v>0</v>
      </c>
      <c r="BX42" s="24">
        <f t="shared" si="26"/>
        <v>0</v>
      </c>
      <c r="BY42" s="24">
        <f t="shared" si="26"/>
        <v>0</v>
      </c>
      <c r="BZ42" s="24">
        <f t="shared" si="26"/>
        <v>0</v>
      </c>
      <c r="CA42" s="24">
        <f t="shared" si="26"/>
        <v>0</v>
      </c>
      <c r="CB42" s="24">
        <f t="shared" si="26"/>
        <v>0</v>
      </c>
      <c r="CC42" s="24">
        <f t="shared" si="26"/>
        <v>0</v>
      </c>
      <c r="CD42" s="24">
        <f t="shared" si="26"/>
        <v>0</v>
      </c>
      <c r="CE42" s="27">
        <f t="shared" si="6"/>
        <v>0.46370370370370373</v>
      </c>
      <c r="CF42" s="24">
        <f t="shared" si="27"/>
        <v>62600000</v>
      </c>
      <c r="CG42" s="24"/>
      <c r="CH42" s="24"/>
      <c r="CI42" s="24"/>
      <c r="CJ42" s="24"/>
      <c r="CK42" s="24"/>
      <c r="CL42" s="24"/>
      <c r="CM42" s="24"/>
      <c r="CN42" s="24">
        <f>+'[1]Acuerdo PLAN INVERSIÓN 2021'!$H$382</f>
        <v>62600000</v>
      </c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7">
        <f t="shared" si="8"/>
        <v>0.53629629629629627</v>
      </c>
      <c r="DE42" s="24">
        <f t="shared" si="28"/>
        <v>72400000</v>
      </c>
      <c r="DF42" s="24">
        <f t="shared" si="35"/>
        <v>0</v>
      </c>
      <c r="DG42" s="24">
        <f t="shared" si="35"/>
        <v>0</v>
      </c>
      <c r="DH42" s="24">
        <f t="shared" si="35"/>
        <v>0</v>
      </c>
      <c r="DI42" s="24">
        <f t="shared" si="35"/>
        <v>0</v>
      </c>
      <c r="DJ42" s="24">
        <f t="shared" si="35"/>
        <v>0</v>
      </c>
      <c r="DK42" s="24">
        <f t="shared" si="35"/>
        <v>0</v>
      </c>
      <c r="DL42" s="24">
        <f t="shared" si="35"/>
        <v>0</v>
      </c>
      <c r="DM42" s="24">
        <f t="shared" si="35"/>
        <v>72400000</v>
      </c>
      <c r="DN42" s="24">
        <f t="shared" si="35"/>
        <v>0</v>
      </c>
      <c r="DO42" s="24">
        <f t="shared" si="35"/>
        <v>0</v>
      </c>
      <c r="DP42" s="24">
        <f t="shared" si="35"/>
        <v>0</v>
      </c>
      <c r="DQ42" s="24">
        <f t="shared" si="35"/>
        <v>0</v>
      </c>
      <c r="DR42" s="24">
        <f t="shared" si="35"/>
        <v>0</v>
      </c>
      <c r="DS42" s="24">
        <f t="shared" si="35"/>
        <v>0</v>
      </c>
      <c r="DT42" s="24">
        <f t="shared" si="35"/>
        <v>0</v>
      </c>
      <c r="DU42" s="24">
        <f t="shared" si="33"/>
        <v>0</v>
      </c>
      <c r="DV42" s="24">
        <f t="shared" si="30"/>
        <v>0</v>
      </c>
      <c r="DW42" s="24">
        <f t="shared" si="30"/>
        <v>0</v>
      </c>
      <c r="DX42" s="24">
        <f t="shared" si="30"/>
        <v>0</v>
      </c>
      <c r="DY42" s="24">
        <f t="shared" si="30"/>
        <v>0</v>
      </c>
      <c r="DZ42" s="24">
        <f t="shared" si="30"/>
        <v>0</v>
      </c>
      <c r="EA42" s="24">
        <f t="shared" si="30"/>
        <v>0</v>
      </c>
      <c r="EB42" s="24">
        <f t="shared" si="30"/>
        <v>0</v>
      </c>
    </row>
    <row r="43" spans="1:133" ht="21" customHeight="1" x14ac:dyDescent="0.25">
      <c r="A43" s="202"/>
      <c r="B43" s="225"/>
      <c r="C43" s="20" t="s">
        <v>148</v>
      </c>
      <c r="D43" s="34" t="s">
        <v>149</v>
      </c>
      <c r="E43" s="22">
        <v>410</v>
      </c>
      <c r="F43" s="54" t="s">
        <v>102</v>
      </c>
      <c r="G43" s="24">
        <f t="shared" si="22"/>
        <v>249090746</v>
      </c>
      <c r="H43" s="25">
        <v>800000000</v>
      </c>
      <c r="I43" s="25">
        <f t="shared" si="31"/>
        <v>550909254</v>
      </c>
      <c r="J43" s="24"/>
      <c r="K43" s="24">
        <v>100000000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6"/>
      <c r="Y43" s="26"/>
      <c r="Z43" s="26"/>
      <c r="AA43" s="26"/>
      <c r="AB43" s="26"/>
      <c r="AC43" s="26"/>
      <c r="AD43" s="26">
        <f>23477088+125613658</f>
        <v>149090746</v>
      </c>
      <c r="AE43" s="26"/>
      <c r="AF43" s="24"/>
      <c r="AG43" s="27">
        <f t="shared" si="1"/>
        <v>0.81190613962029723</v>
      </c>
      <c r="AH43" s="24">
        <f t="shared" si="23"/>
        <v>202238306</v>
      </c>
      <c r="AI43" s="24"/>
      <c r="AJ43" s="24">
        <f>+'[2]Acuerdo PLAN INVERSIÓN 2021'!$J$303</f>
        <v>53476666</v>
      </c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>
        <f>+'[2]Acuerdo PLAN INVERSIÓN 2021'!$AB$303</f>
        <v>148761640</v>
      </c>
      <c r="BD43" s="24"/>
      <c r="BE43" s="24"/>
      <c r="BF43" s="27">
        <f t="shared" si="12"/>
        <v>0.18809386037970277</v>
      </c>
      <c r="BG43" s="24">
        <f t="shared" si="24"/>
        <v>46852440</v>
      </c>
      <c r="BH43" s="24">
        <f t="shared" si="34"/>
        <v>0</v>
      </c>
      <c r="BI43" s="24">
        <f t="shared" si="34"/>
        <v>46523334</v>
      </c>
      <c r="BJ43" s="24">
        <f t="shared" si="34"/>
        <v>0</v>
      </c>
      <c r="BK43" s="24">
        <f t="shared" si="34"/>
        <v>0</v>
      </c>
      <c r="BL43" s="24">
        <f t="shared" si="34"/>
        <v>0</v>
      </c>
      <c r="BM43" s="24">
        <f t="shared" si="34"/>
        <v>0</v>
      </c>
      <c r="BN43" s="24">
        <f t="shared" si="34"/>
        <v>0</v>
      </c>
      <c r="BO43" s="24">
        <f t="shared" si="34"/>
        <v>0</v>
      </c>
      <c r="BP43" s="24">
        <f t="shared" si="34"/>
        <v>0</v>
      </c>
      <c r="BQ43" s="24">
        <f t="shared" si="34"/>
        <v>0</v>
      </c>
      <c r="BR43" s="24">
        <f t="shared" si="34"/>
        <v>0</v>
      </c>
      <c r="BS43" s="24">
        <f t="shared" si="34"/>
        <v>0</v>
      </c>
      <c r="BT43" s="24">
        <f t="shared" si="34"/>
        <v>0</v>
      </c>
      <c r="BU43" s="24">
        <f t="shared" si="34"/>
        <v>0</v>
      </c>
      <c r="BV43" s="24">
        <f t="shared" si="34"/>
        <v>0</v>
      </c>
      <c r="BW43" s="24">
        <f t="shared" si="32"/>
        <v>0</v>
      </c>
      <c r="BX43" s="24">
        <f t="shared" si="26"/>
        <v>0</v>
      </c>
      <c r="BY43" s="24">
        <f t="shared" si="26"/>
        <v>0</v>
      </c>
      <c r="BZ43" s="24">
        <f t="shared" si="26"/>
        <v>0</v>
      </c>
      <c r="CA43" s="24">
        <f t="shared" si="26"/>
        <v>0</v>
      </c>
      <c r="CB43" s="24">
        <f t="shared" si="26"/>
        <v>329106</v>
      </c>
      <c r="CC43" s="24">
        <f t="shared" si="26"/>
        <v>0</v>
      </c>
      <c r="CD43" s="24">
        <f t="shared" si="26"/>
        <v>0</v>
      </c>
      <c r="CE43" s="27">
        <f t="shared" si="6"/>
        <v>0.30616809024290287</v>
      </c>
      <c r="CF43" s="24">
        <f t="shared" si="27"/>
        <v>76263638</v>
      </c>
      <c r="CG43" s="24"/>
      <c r="CH43" s="24">
        <f>+'[1]Acuerdo PLAN INVERSIÓN 2021'!$H$435</f>
        <v>4300000</v>
      </c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>
        <f>'[1]Acuerdo PLAN INVERSIÓN 2021'!$H$410-CH43</f>
        <v>71963638</v>
      </c>
      <c r="DB43" s="24"/>
      <c r="DC43" s="24"/>
      <c r="DD43" s="27">
        <f t="shared" si="8"/>
        <v>0.69383190975709708</v>
      </c>
      <c r="DE43" s="24">
        <f t="shared" si="28"/>
        <v>172827108</v>
      </c>
      <c r="DF43" s="24">
        <f t="shared" si="35"/>
        <v>0</v>
      </c>
      <c r="DG43" s="24">
        <f t="shared" si="35"/>
        <v>95700000</v>
      </c>
      <c r="DH43" s="24">
        <f t="shared" si="35"/>
        <v>0</v>
      </c>
      <c r="DI43" s="24">
        <f t="shared" si="35"/>
        <v>0</v>
      </c>
      <c r="DJ43" s="24">
        <f t="shared" si="35"/>
        <v>0</v>
      </c>
      <c r="DK43" s="24">
        <f t="shared" si="35"/>
        <v>0</v>
      </c>
      <c r="DL43" s="24">
        <f t="shared" si="35"/>
        <v>0</v>
      </c>
      <c r="DM43" s="24">
        <f t="shared" si="35"/>
        <v>0</v>
      </c>
      <c r="DN43" s="24">
        <f t="shared" si="35"/>
        <v>0</v>
      </c>
      <c r="DO43" s="24">
        <f t="shared" si="35"/>
        <v>0</v>
      </c>
      <c r="DP43" s="24">
        <f t="shared" si="35"/>
        <v>0</v>
      </c>
      <c r="DQ43" s="24">
        <f t="shared" si="35"/>
        <v>0</v>
      </c>
      <c r="DR43" s="24">
        <f t="shared" si="35"/>
        <v>0</v>
      </c>
      <c r="DS43" s="24">
        <f t="shared" si="35"/>
        <v>0</v>
      </c>
      <c r="DT43" s="24">
        <f t="shared" si="35"/>
        <v>0</v>
      </c>
      <c r="DU43" s="24">
        <f t="shared" si="33"/>
        <v>0</v>
      </c>
      <c r="DV43" s="24">
        <f t="shared" si="30"/>
        <v>0</v>
      </c>
      <c r="DW43" s="24">
        <f t="shared" si="30"/>
        <v>0</v>
      </c>
      <c r="DX43" s="24">
        <f t="shared" si="30"/>
        <v>0</v>
      </c>
      <c r="DY43" s="24">
        <f t="shared" si="30"/>
        <v>0</v>
      </c>
      <c r="DZ43" s="24">
        <f t="shared" si="30"/>
        <v>77127108</v>
      </c>
      <c r="EA43" s="24">
        <f t="shared" si="30"/>
        <v>0</v>
      </c>
      <c r="EB43" s="24">
        <f t="shared" si="30"/>
        <v>0</v>
      </c>
    </row>
    <row r="44" spans="1:133" ht="18.600000000000001" customHeight="1" x14ac:dyDescent="0.25">
      <c r="A44" s="202"/>
      <c r="B44" s="222" t="s">
        <v>150</v>
      </c>
      <c r="C44" s="20" t="s">
        <v>151</v>
      </c>
      <c r="D44" s="34" t="s">
        <v>152</v>
      </c>
      <c r="E44" s="22">
        <v>410</v>
      </c>
      <c r="F44" s="54" t="s">
        <v>102</v>
      </c>
      <c r="G44" s="24">
        <f t="shared" si="22"/>
        <v>55000000</v>
      </c>
      <c r="H44" s="25">
        <v>56000000</v>
      </c>
      <c r="I44" s="25">
        <f t="shared" si="31"/>
        <v>1000000</v>
      </c>
      <c r="J44" s="24"/>
      <c r="K44" s="24">
        <v>30000000</v>
      </c>
      <c r="L44" s="24"/>
      <c r="M44" s="24"/>
      <c r="N44" s="24"/>
      <c r="O44" s="24"/>
      <c r="P44" s="24"/>
      <c r="Q44" s="24">
        <v>25000000</v>
      </c>
      <c r="R44" s="24"/>
      <c r="S44" s="24"/>
      <c r="T44" s="24"/>
      <c r="U44" s="24"/>
      <c r="V44" s="24"/>
      <c r="W44" s="24"/>
      <c r="X44" s="26"/>
      <c r="Y44" s="26"/>
      <c r="Z44" s="26"/>
      <c r="AA44" s="26"/>
      <c r="AB44" s="26"/>
      <c r="AC44" s="26"/>
      <c r="AD44" s="26"/>
      <c r="AE44" s="26"/>
      <c r="AF44" s="24"/>
      <c r="AG44" s="27">
        <f t="shared" si="1"/>
        <v>0.25454545454545452</v>
      </c>
      <c r="AH44" s="24">
        <f t="shared" si="23"/>
        <v>14000000</v>
      </c>
      <c r="AI44" s="24"/>
      <c r="AJ44" s="24">
        <f>+'[2]Acuerdo PLAN INVERSIÓN 2021'!$J$333</f>
        <v>14000000</v>
      </c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7">
        <f t="shared" si="12"/>
        <v>0.74545454545454548</v>
      </c>
      <c r="BG44" s="24">
        <f t="shared" si="24"/>
        <v>41000000</v>
      </c>
      <c r="BH44" s="24">
        <f t="shared" si="34"/>
        <v>0</v>
      </c>
      <c r="BI44" s="24">
        <f t="shared" si="34"/>
        <v>16000000</v>
      </c>
      <c r="BJ44" s="24">
        <f t="shared" si="34"/>
        <v>0</v>
      </c>
      <c r="BK44" s="24">
        <f t="shared" si="34"/>
        <v>0</v>
      </c>
      <c r="BL44" s="24">
        <f t="shared" si="34"/>
        <v>0</v>
      </c>
      <c r="BM44" s="24">
        <f t="shared" si="34"/>
        <v>0</v>
      </c>
      <c r="BN44" s="24">
        <f t="shared" si="34"/>
        <v>0</v>
      </c>
      <c r="BO44" s="24">
        <f t="shared" si="34"/>
        <v>25000000</v>
      </c>
      <c r="BP44" s="24">
        <f t="shared" si="34"/>
        <v>0</v>
      </c>
      <c r="BQ44" s="24">
        <f t="shared" si="34"/>
        <v>0</v>
      </c>
      <c r="BR44" s="24">
        <f t="shared" si="34"/>
        <v>0</v>
      </c>
      <c r="BS44" s="24">
        <f t="shared" si="34"/>
        <v>0</v>
      </c>
      <c r="BT44" s="24">
        <f t="shared" si="34"/>
        <v>0</v>
      </c>
      <c r="BU44" s="24">
        <f t="shared" si="34"/>
        <v>0</v>
      </c>
      <c r="BV44" s="24">
        <f t="shared" si="34"/>
        <v>0</v>
      </c>
      <c r="BW44" s="24">
        <f t="shared" si="32"/>
        <v>0</v>
      </c>
      <c r="BX44" s="24">
        <f t="shared" si="26"/>
        <v>0</v>
      </c>
      <c r="BY44" s="24">
        <f t="shared" si="26"/>
        <v>0</v>
      </c>
      <c r="BZ44" s="24">
        <f t="shared" si="26"/>
        <v>0</v>
      </c>
      <c r="CA44" s="24">
        <f t="shared" si="26"/>
        <v>0</v>
      </c>
      <c r="CB44" s="24">
        <f t="shared" si="26"/>
        <v>0</v>
      </c>
      <c r="CC44" s="24">
        <f t="shared" si="26"/>
        <v>0</v>
      </c>
      <c r="CD44" s="24">
        <f t="shared" si="26"/>
        <v>0</v>
      </c>
      <c r="CE44" s="27">
        <f t="shared" si="6"/>
        <v>0.25454545454545452</v>
      </c>
      <c r="CF44" s="24">
        <f t="shared" si="27"/>
        <v>14000000</v>
      </c>
      <c r="CG44" s="24"/>
      <c r="CH44" s="24">
        <f>+'[2]Acuerdo PLAN INVERSIÓN 2021'!$H$331</f>
        <v>14000000</v>
      </c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7">
        <f t="shared" si="8"/>
        <v>0.74545454545454548</v>
      </c>
      <c r="DE44" s="24">
        <f t="shared" si="28"/>
        <v>41000000</v>
      </c>
      <c r="DF44" s="24">
        <f t="shared" si="35"/>
        <v>0</v>
      </c>
      <c r="DG44" s="24">
        <f t="shared" si="35"/>
        <v>16000000</v>
      </c>
      <c r="DH44" s="24">
        <f t="shared" si="35"/>
        <v>0</v>
      </c>
      <c r="DI44" s="24">
        <f t="shared" si="35"/>
        <v>0</v>
      </c>
      <c r="DJ44" s="24">
        <f t="shared" si="35"/>
        <v>0</v>
      </c>
      <c r="DK44" s="24">
        <f t="shared" si="35"/>
        <v>0</v>
      </c>
      <c r="DL44" s="24">
        <f t="shared" si="35"/>
        <v>0</v>
      </c>
      <c r="DM44" s="24">
        <f t="shared" si="35"/>
        <v>25000000</v>
      </c>
      <c r="DN44" s="24">
        <f t="shared" si="35"/>
        <v>0</v>
      </c>
      <c r="DO44" s="24">
        <f t="shared" si="35"/>
        <v>0</v>
      </c>
      <c r="DP44" s="24">
        <f t="shared" si="35"/>
        <v>0</v>
      </c>
      <c r="DQ44" s="24">
        <f t="shared" si="35"/>
        <v>0</v>
      </c>
      <c r="DR44" s="24">
        <f t="shared" si="35"/>
        <v>0</v>
      </c>
      <c r="DS44" s="24">
        <f t="shared" si="35"/>
        <v>0</v>
      </c>
      <c r="DT44" s="24">
        <f t="shared" si="35"/>
        <v>0</v>
      </c>
      <c r="DU44" s="24">
        <f t="shared" si="33"/>
        <v>0</v>
      </c>
      <c r="DV44" s="24">
        <f t="shared" si="30"/>
        <v>0</v>
      </c>
      <c r="DW44" s="24">
        <f t="shared" si="30"/>
        <v>0</v>
      </c>
      <c r="DX44" s="24">
        <f t="shared" si="30"/>
        <v>0</v>
      </c>
      <c r="DY44" s="24">
        <f t="shared" si="30"/>
        <v>0</v>
      </c>
      <c r="DZ44" s="24">
        <f t="shared" si="30"/>
        <v>0</v>
      </c>
      <c r="EA44" s="24">
        <f t="shared" si="30"/>
        <v>0</v>
      </c>
      <c r="EB44" s="24">
        <f t="shared" si="30"/>
        <v>0</v>
      </c>
    </row>
    <row r="45" spans="1:133" ht="17.45" customHeight="1" x14ac:dyDescent="0.25">
      <c r="A45" s="202"/>
      <c r="B45" s="223"/>
      <c r="C45" s="20" t="s">
        <v>153</v>
      </c>
      <c r="D45" s="34" t="s">
        <v>154</v>
      </c>
      <c r="E45" s="22">
        <v>410</v>
      </c>
      <c r="F45" s="54" t="s">
        <v>102</v>
      </c>
      <c r="G45" s="24">
        <f t="shared" si="22"/>
        <v>50000000</v>
      </c>
      <c r="H45" s="25">
        <v>50000000</v>
      </c>
      <c r="I45" s="25">
        <f t="shared" si="31"/>
        <v>0</v>
      </c>
      <c r="J45" s="24"/>
      <c r="K45" s="24">
        <v>20000000</v>
      </c>
      <c r="L45" s="24"/>
      <c r="M45" s="24"/>
      <c r="N45" s="24"/>
      <c r="O45" s="24"/>
      <c r="P45" s="24"/>
      <c r="Q45" s="24">
        <v>30000000</v>
      </c>
      <c r="R45" s="24"/>
      <c r="S45" s="24"/>
      <c r="T45" s="24"/>
      <c r="U45" s="24"/>
      <c r="V45" s="24"/>
      <c r="W45" s="24"/>
      <c r="X45" s="26"/>
      <c r="Y45" s="26"/>
      <c r="Z45" s="26"/>
      <c r="AA45" s="26"/>
      <c r="AB45" s="55"/>
      <c r="AC45" s="26"/>
      <c r="AD45" s="26"/>
      <c r="AE45" s="26"/>
      <c r="AF45" s="24"/>
      <c r="AG45" s="27">
        <f t="shared" si="1"/>
        <v>0</v>
      </c>
      <c r="AH45" s="24">
        <f t="shared" si="23"/>
        <v>0</v>
      </c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7">
        <f t="shared" si="12"/>
        <v>1</v>
      </c>
      <c r="BG45" s="24">
        <f t="shared" si="24"/>
        <v>50000000</v>
      </c>
      <c r="BH45" s="24">
        <f t="shared" si="34"/>
        <v>0</v>
      </c>
      <c r="BI45" s="24">
        <f t="shared" si="34"/>
        <v>20000000</v>
      </c>
      <c r="BJ45" s="24">
        <f t="shared" si="34"/>
        <v>0</v>
      </c>
      <c r="BK45" s="24">
        <f t="shared" si="34"/>
        <v>0</v>
      </c>
      <c r="BL45" s="24">
        <f t="shared" si="34"/>
        <v>0</v>
      </c>
      <c r="BM45" s="24">
        <f t="shared" si="34"/>
        <v>0</v>
      </c>
      <c r="BN45" s="24">
        <f t="shared" si="34"/>
        <v>0</v>
      </c>
      <c r="BO45" s="24">
        <f t="shared" si="34"/>
        <v>30000000</v>
      </c>
      <c r="BP45" s="24">
        <f t="shared" si="34"/>
        <v>0</v>
      </c>
      <c r="BQ45" s="24">
        <f t="shared" si="34"/>
        <v>0</v>
      </c>
      <c r="BR45" s="24">
        <f t="shared" si="34"/>
        <v>0</v>
      </c>
      <c r="BS45" s="24">
        <f t="shared" si="34"/>
        <v>0</v>
      </c>
      <c r="BT45" s="24">
        <f t="shared" si="34"/>
        <v>0</v>
      </c>
      <c r="BU45" s="24">
        <f t="shared" si="34"/>
        <v>0</v>
      </c>
      <c r="BV45" s="24">
        <f t="shared" si="34"/>
        <v>0</v>
      </c>
      <c r="BW45" s="24">
        <f t="shared" si="32"/>
        <v>0</v>
      </c>
      <c r="BX45" s="24">
        <f t="shared" si="26"/>
        <v>0</v>
      </c>
      <c r="BY45" s="24">
        <f t="shared" si="26"/>
        <v>0</v>
      </c>
      <c r="BZ45" s="24">
        <f t="shared" si="26"/>
        <v>0</v>
      </c>
      <c r="CA45" s="24">
        <f t="shared" si="26"/>
        <v>0</v>
      </c>
      <c r="CB45" s="24">
        <f t="shared" si="26"/>
        <v>0</v>
      </c>
      <c r="CC45" s="24">
        <f t="shared" si="26"/>
        <v>0</v>
      </c>
      <c r="CD45" s="24">
        <f t="shared" si="26"/>
        <v>0</v>
      </c>
      <c r="CE45" s="27">
        <f t="shared" si="6"/>
        <v>0</v>
      </c>
      <c r="CF45" s="24">
        <f t="shared" si="27"/>
        <v>0</v>
      </c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7">
        <f t="shared" si="8"/>
        <v>1</v>
      </c>
      <c r="DE45" s="24">
        <f t="shared" si="28"/>
        <v>50000000</v>
      </c>
      <c r="DF45" s="24">
        <f t="shared" si="35"/>
        <v>0</v>
      </c>
      <c r="DG45" s="24">
        <f t="shared" si="35"/>
        <v>20000000</v>
      </c>
      <c r="DH45" s="24">
        <f t="shared" si="35"/>
        <v>0</v>
      </c>
      <c r="DI45" s="24">
        <f t="shared" si="35"/>
        <v>0</v>
      </c>
      <c r="DJ45" s="24">
        <f t="shared" si="35"/>
        <v>0</v>
      </c>
      <c r="DK45" s="24">
        <f t="shared" si="35"/>
        <v>0</v>
      </c>
      <c r="DL45" s="24">
        <f t="shared" si="35"/>
        <v>0</v>
      </c>
      <c r="DM45" s="24">
        <f t="shared" si="35"/>
        <v>30000000</v>
      </c>
      <c r="DN45" s="24">
        <f t="shared" si="35"/>
        <v>0</v>
      </c>
      <c r="DO45" s="24">
        <f t="shared" si="35"/>
        <v>0</v>
      </c>
      <c r="DP45" s="24">
        <f t="shared" si="35"/>
        <v>0</v>
      </c>
      <c r="DQ45" s="24">
        <f t="shared" si="35"/>
        <v>0</v>
      </c>
      <c r="DR45" s="24">
        <f t="shared" si="35"/>
        <v>0</v>
      </c>
      <c r="DS45" s="24">
        <f t="shared" si="35"/>
        <v>0</v>
      </c>
      <c r="DT45" s="24">
        <f t="shared" si="35"/>
        <v>0</v>
      </c>
      <c r="DU45" s="24">
        <f t="shared" si="33"/>
        <v>0</v>
      </c>
      <c r="DV45" s="24">
        <f t="shared" si="30"/>
        <v>0</v>
      </c>
      <c r="DW45" s="24">
        <f t="shared" si="30"/>
        <v>0</v>
      </c>
      <c r="DX45" s="24">
        <f t="shared" si="30"/>
        <v>0</v>
      </c>
      <c r="DY45" s="24">
        <f t="shared" si="30"/>
        <v>0</v>
      </c>
      <c r="DZ45" s="24">
        <f t="shared" si="30"/>
        <v>0</v>
      </c>
      <c r="EA45" s="24">
        <f t="shared" si="30"/>
        <v>0</v>
      </c>
      <c r="EB45" s="24">
        <f t="shared" si="30"/>
        <v>0</v>
      </c>
    </row>
    <row r="46" spans="1:133" ht="46.9" customHeight="1" x14ac:dyDescent="0.25">
      <c r="A46" s="202"/>
      <c r="B46" s="32" t="s">
        <v>155</v>
      </c>
      <c r="C46" s="20" t="s">
        <v>156</v>
      </c>
      <c r="D46" s="21" t="s">
        <v>157</v>
      </c>
      <c r="E46" s="22">
        <v>410</v>
      </c>
      <c r="F46" s="54" t="s">
        <v>102</v>
      </c>
      <c r="G46" s="24">
        <f t="shared" si="22"/>
        <v>3550000000</v>
      </c>
      <c r="H46" s="25">
        <v>2200000000</v>
      </c>
      <c r="I46" s="25">
        <f t="shared" si="31"/>
        <v>-1350000000</v>
      </c>
      <c r="J46" s="24"/>
      <c r="K46" s="24">
        <v>7989917</v>
      </c>
      <c r="L46" s="24"/>
      <c r="M46" s="24"/>
      <c r="N46" s="24"/>
      <c r="O46" s="24"/>
      <c r="P46" s="24"/>
      <c r="Q46" s="24">
        <v>25000000</v>
      </c>
      <c r="R46" s="24"/>
      <c r="S46" s="24"/>
      <c r="T46" s="24"/>
      <c r="U46" s="24"/>
      <c r="V46" s="24"/>
      <c r="W46" s="24"/>
      <c r="X46" s="26"/>
      <c r="Y46" s="26">
        <v>3500000000</v>
      </c>
      <c r="Z46" s="26"/>
      <c r="AA46" s="26"/>
      <c r="AB46" s="26">
        <v>17010083</v>
      </c>
      <c r="AC46" s="26"/>
      <c r="AD46" s="26"/>
      <c r="AE46" s="26"/>
      <c r="AF46" s="24"/>
      <c r="AG46" s="27">
        <f t="shared" si="1"/>
        <v>0.37303207549295775</v>
      </c>
      <c r="AH46" s="24">
        <f t="shared" si="23"/>
        <v>1324263868</v>
      </c>
      <c r="AI46" s="24"/>
      <c r="AJ46" s="24"/>
      <c r="AK46" s="24"/>
      <c r="AL46" s="24"/>
      <c r="AM46" s="24"/>
      <c r="AN46" s="24"/>
      <c r="AO46" s="24"/>
      <c r="AP46" s="24">
        <f>+'[2]Acuerdo PLAN INVERSIÓN 2021'!$R$345</f>
        <v>5000000</v>
      </c>
      <c r="AQ46" s="24"/>
      <c r="AR46" s="24"/>
      <c r="AS46" s="24"/>
      <c r="AT46" s="24"/>
      <c r="AU46" s="24"/>
      <c r="AV46" s="24"/>
      <c r="AW46" s="24"/>
      <c r="AX46" s="24">
        <f>+'[1]Acuerdo PLAN INVERSIÓN 2021'!$V$457</f>
        <v>1303957201</v>
      </c>
      <c r="AY46" s="24"/>
      <c r="AZ46" s="24"/>
      <c r="BA46" s="24">
        <f>+'[2]Acuerdo PLAN INVERSIÓN 2021'!$X$345</f>
        <v>15306667</v>
      </c>
      <c r="BB46" s="24"/>
      <c r="BC46" s="24"/>
      <c r="BD46" s="24"/>
      <c r="BE46" s="24"/>
      <c r="BF46" s="27">
        <f t="shared" si="12"/>
        <v>0.62696792450704231</v>
      </c>
      <c r="BG46" s="24">
        <f t="shared" si="24"/>
        <v>2225736132</v>
      </c>
      <c r="BH46" s="24">
        <f t="shared" si="34"/>
        <v>0</v>
      </c>
      <c r="BI46" s="24">
        <f t="shared" si="34"/>
        <v>7989917</v>
      </c>
      <c r="BJ46" s="24">
        <f t="shared" si="34"/>
        <v>0</v>
      </c>
      <c r="BK46" s="24">
        <f t="shared" si="34"/>
        <v>0</v>
      </c>
      <c r="BL46" s="24">
        <f t="shared" si="34"/>
        <v>0</v>
      </c>
      <c r="BM46" s="24">
        <f t="shared" si="34"/>
        <v>0</v>
      </c>
      <c r="BN46" s="24">
        <f t="shared" si="34"/>
        <v>0</v>
      </c>
      <c r="BO46" s="24">
        <f t="shared" si="34"/>
        <v>20000000</v>
      </c>
      <c r="BP46" s="24">
        <f t="shared" si="34"/>
        <v>0</v>
      </c>
      <c r="BQ46" s="24">
        <f t="shared" si="34"/>
        <v>0</v>
      </c>
      <c r="BR46" s="24">
        <f t="shared" si="34"/>
        <v>0</v>
      </c>
      <c r="BS46" s="24">
        <f t="shared" si="34"/>
        <v>0</v>
      </c>
      <c r="BT46" s="24">
        <f t="shared" si="34"/>
        <v>0</v>
      </c>
      <c r="BU46" s="24">
        <f t="shared" si="34"/>
        <v>0</v>
      </c>
      <c r="BV46" s="24">
        <f t="shared" si="34"/>
        <v>0</v>
      </c>
      <c r="BW46" s="24">
        <f t="shared" si="32"/>
        <v>2196042799</v>
      </c>
      <c r="BX46" s="24">
        <f t="shared" si="26"/>
        <v>0</v>
      </c>
      <c r="BY46" s="24">
        <f t="shared" si="26"/>
        <v>0</v>
      </c>
      <c r="BZ46" s="24">
        <f t="shared" si="26"/>
        <v>1703416</v>
      </c>
      <c r="CA46" s="24">
        <f t="shared" si="26"/>
        <v>0</v>
      </c>
      <c r="CB46" s="24">
        <f t="shared" si="26"/>
        <v>0</v>
      </c>
      <c r="CC46" s="24">
        <f t="shared" si="26"/>
        <v>0</v>
      </c>
      <c r="CD46" s="24">
        <f t="shared" si="26"/>
        <v>0</v>
      </c>
      <c r="CE46" s="27">
        <f t="shared" si="6"/>
        <v>0.32848395774647887</v>
      </c>
      <c r="CF46" s="24">
        <f t="shared" si="27"/>
        <v>1166118050</v>
      </c>
      <c r="CG46" s="24"/>
      <c r="CH46" s="24"/>
      <c r="CI46" s="24"/>
      <c r="CJ46" s="24"/>
      <c r="CK46" s="24"/>
      <c r="CL46" s="24"/>
      <c r="CM46" s="24"/>
      <c r="CN46" s="24">
        <f>+'[1]Acuerdo PLAN INVERSIÓN 2021'!$H$575</f>
        <v>1666666</v>
      </c>
      <c r="CO46" s="24"/>
      <c r="CP46" s="24"/>
      <c r="CQ46" s="24"/>
      <c r="CR46" s="24"/>
      <c r="CS46" s="24"/>
      <c r="CT46" s="24"/>
      <c r="CU46" s="24"/>
      <c r="CV46" s="24">
        <f>+'[1]Acuerdo PLAN INVERSIÓN 2021'!$H$455-CY46-CN46</f>
        <v>1149144718</v>
      </c>
      <c r="CW46" s="24"/>
      <c r="CX46" s="24"/>
      <c r="CY46" s="24">
        <f>+'[2]Acuerdo PLAN INVERSIÓN 2021'!$H$389</f>
        <v>15306666</v>
      </c>
      <c r="CZ46" s="24"/>
      <c r="DA46" s="24"/>
      <c r="DB46" s="24"/>
      <c r="DC46" s="24"/>
      <c r="DD46" s="27">
        <f t="shared" si="8"/>
        <v>0.67151604225352113</v>
      </c>
      <c r="DE46" s="24">
        <f t="shared" si="28"/>
        <v>2383881950</v>
      </c>
      <c r="DF46" s="24">
        <f t="shared" si="35"/>
        <v>0</v>
      </c>
      <c r="DG46" s="24">
        <f t="shared" si="35"/>
        <v>7989917</v>
      </c>
      <c r="DH46" s="24">
        <f t="shared" si="35"/>
        <v>0</v>
      </c>
      <c r="DI46" s="24">
        <f t="shared" si="35"/>
        <v>0</v>
      </c>
      <c r="DJ46" s="24">
        <f t="shared" si="35"/>
        <v>0</v>
      </c>
      <c r="DK46" s="24">
        <f t="shared" si="35"/>
        <v>0</v>
      </c>
      <c r="DL46" s="24">
        <f t="shared" si="35"/>
        <v>0</v>
      </c>
      <c r="DM46" s="24">
        <f t="shared" si="35"/>
        <v>23333334</v>
      </c>
      <c r="DN46" s="24">
        <f t="shared" si="35"/>
        <v>0</v>
      </c>
      <c r="DO46" s="24">
        <f t="shared" si="35"/>
        <v>0</v>
      </c>
      <c r="DP46" s="24">
        <f t="shared" si="35"/>
        <v>0</v>
      </c>
      <c r="DQ46" s="24">
        <f t="shared" si="35"/>
        <v>0</v>
      </c>
      <c r="DR46" s="24">
        <f t="shared" si="35"/>
        <v>0</v>
      </c>
      <c r="DS46" s="24">
        <f t="shared" si="35"/>
        <v>0</v>
      </c>
      <c r="DT46" s="24">
        <f t="shared" si="35"/>
        <v>0</v>
      </c>
      <c r="DU46" s="24">
        <f t="shared" si="33"/>
        <v>2350855282</v>
      </c>
      <c r="DV46" s="24">
        <f t="shared" si="30"/>
        <v>0</v>
      </c>
      <c r="DW46" s="24">
        <f t="shared" si="30"/>
        <v>0</v>
      </c>
      <c r="DX46" s="24">
        <f t="shared" si="30"/>
        <v>1703417</v>
      </c>
      <c r="DY46" s="24">
        <f t="shared" si="30"/>
        <v>0</v>
      </c>
      <c r="DZ46" s="24">
        <f t="shared" si="30"/>
        <v>0</v>
      </c>
      <c r="EA46" s="24">
        <f t="shared" si="30"/>
        <v>0</v>
      </c>
      <c r="EB46" s="24">
        <f t="shared" si="30"/>
        <v>0</v>
      </c>
    </row>
    <row r="47" spans="1:133" ht="26.25" customHeight="1" x14ac:dyDescent="0.25">
      <c r="A47" s="56"/>
      <c r="B47" s="222" t="s">
        <v>158</v>
      </c>
      <c r="C47" s="20" t="s">
        <v>159</v>
      </c>
      <c r="D47" s="34" t="s">
        <v>160</v>
      </c>
      <c r="E47" s="22">
        <v>410</v>
      </c>
      <c r="F47" s="54" t="s">
        <v>161</v>
      </c>
      <c r="G47" s="24">
        <f t="shared" si="22"/>
        <v>95000000</v>
      </c>
      <c r="H47" s="25">
        <v>198000000</v>
      </c>
      <c r="I47" s="25">
        <f t="shared" si="31"/>
        <v>103000000</v>
      </c>
      <c r="J47" s="24"/>
      <c r="K47" s="24">
        <v>90000000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6"/>
      <c r="Y47" s="26"/>
      <c r="Z47" s="26"/>
      <c r="AA47" s="26"/>
      <c r="AB47" s="26"/>
      <c r="AC47" s="26"/>
      <c r="AD47" s="26"/>
      <c r="AE47" s="26"/>
      <c r="AF47" s="24">
        <v>5000000</v>
      </c>
      <c r="AG47" s="27">
        <f t="shared" si="1"/>
        <v>0.37873684210526315</v>
      </c>
      <c r="AH47" s="24">
        <f t="shared" si="23"/>
        <v>35980000</v>
      </c>
      <c r="AI47" s="24"/>
      <c r="AJ47" s="24">
        <f>+'[1]Acuerdo PLAN INVERSIÓN 2021'!$J$588</f>
        <v>30980000</v>
      </c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>
        <f>+'[1]Acuerdo PLAN INVERSIÓN 2021'!$AE$588</f>
        <v>5000000</v>
      </c>
      <c r="BF47" s="27">
        <f t="shared" si="12"/>
        <v>0.62126315789473685</v>
      </c>
      <c r="BG47" s="24">
        <f t="shared" si="24"/>
        <v>59020000</v>
      </c>
      <c r="BH47" s="24">
        <f t="shared" si="34"/>
        <v>0</v>
      </c>
      <c r="BI47" s="24">
        <f t="shared" si="34"/>
        <v>59020000</v>
      </c>
      <c r="BJ47" s="24">
        <f t="shared" si="34"/>
        <v>0</v>
      </c>
      <c r="BK47" s="24">
        <f t="shared" si="34"/>
        <v>0</v>
      </c>
      <c r="BL47" s="24">
        <f t="shared" si="34"/>
        <v>0</v>
      </c>
      <c r="BM47" s="24">
        <f t="shared" si="34"/>
        <v>0</v>
      </c>
      <c r="BN47" s="24">
        <f t="shared" si="34"/>
        <v>0</v>
      </c>
      <c r="BO47" s="24">
        <f t="shared" si="34"/>
        <v>0</v>
      </c>
      <c r="BP47" s="24">
        <f t="shared" si="34"/>
        <v>0</v>
      </c>
      <c r="BQ47" s="24">
        <f t="shared" si="34"/>
        <v>0</v>
      </c>
      <c r="BR47" s="24">
        <f t="shared" si="34"/>
        <v>0</v>
      </c>
      <c r="BS47" s="24">
        <f t="shared" si="34"/>
        <v>0</v>
      </c>
      <c r="BT47" s="24">
        <f t="shared" si="34"/>
        <v>0</v>
      </c>
      <c r="BU47" s="24">
        <f t="shared" si="34"/>
        <v>0</v>
      </c>
      <c r="BV47" s="24">
        <f t="shared" si="34"/>
        <v>0</v>
      </c>
      <c r="BW47" s="24">
        <f t="shared" si="32"/>
        <v>0</v>
      </c>
      <c r="BX47" s="24">
        <f t="shared" si="26"/>
        <v>0</v>
      </c>
      <c r="BY47" s="24">
        <f t="shared" si="26"/>
        <v>0</v>
      </c>
      <c r="BZ47" s="24">
        <f t="shared" si="26"/>
        <v>0</v>
      </c>
      <c r="CA47" s="24">
        <f t="shared" si="26"/>
        <v>0</v>
      </c>
      <c r="CB47" s="24">
        <f t="shared" si="26"/>
        <v>0</v>
      </c>
      <c r="CC47" s="24">
        <f t="shared" si="26"/>
        <v>0</v>
      </c>
      <c r="CD47" s="24">
        <f t="shared" si="26"/>
        <v>0</v>
      </c>
      <c r="CE47" s="27">
        <f t="shared" si="6"/>
        <v>0.3261052105263158</v>
      </c>
      <c r="CF47" s="24">
        <f t="shared" si="27"/>
        <v>30979995</v>
      </c>
      <c r="CG47" s="24"/>
      <c r="CH47" s="24">
        <f>+'[1]Acuerdo PLAN INVERSIÓN 2021'!$H$586</f>
        <v>30979995</v>
      </c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7">
        <f t="shared" si="8"/>
        <v>0.6738947894736842</v>
      </c>
      <c r="DE47" s="24">
        <f t="shared" si="28"/>
        <v>64020005</v>
      </c>
      <c r="DF47" s="24">
        <f t="shared" si="35"/>
        <v>0</v>
      </c>
      <c r="DG47" s="24">
        <f t="shared" si="35"/>
        <v>59020005</v>
      </c>
      <c r="DH47" s="24">
        <f t="shared" si="35"/>
        <v>0</v>
      </c>
      <c r="DI47" s="24">
        <f t="shared" si="35"/>
        <v>0</v>
      </c>
      <c r="DJ47" s="24">
        <f t="shared" si="35"/>
        <v>0</v>
      </c>
      <c r="DK47" s="24">
        <f t="shared" si="35"/>
        <v>0</v>
      </c>
      <c r="DL47" s="24">
        <f t="shared" si="35"/>
        <v>0</v>
      </c>
      <c r="DM47" s="24">
        <f t="shared" si="35"/>
        <v>0</v>
      </c>
      <c r="DN47" s="24">
        <f t="shared" si="35"/>
        <v>0</v>
      </c>
      <c r="DO47" s="24">
        <f t="shared" si="35"/>
        <v>0</v>
      </c>
      <c r="DP47" s="24">
        <f t="shared" si="35"/>
        <v>0</v>
      </c>
      <c r="DQ47" s="24">
        <f t="shared" si="35"/>
        <v>0</v>
      </c>
      <c r="DR47" s="24">
        <f t="shared" si="35"/>
        <v>0</v>
      </c>
      <c r="DS47" s="24">
        <f t="shared" si="35"/>
        <v>0</v>
      </c>
      <c r="DT47" s="24">
        <f t="shared" si="35"/>
        <v>0</v>
      </c>
      <c r="DU47" s="24">
        <f t="shared" si="33"/>
        <v>0</v>
      </c>
      <c r="DV47" s="24">
        <f t="shared" si="30"/>
        <v>0</v>
      </c>
      <c r="DW47" s="24">
        <f t="shared" si="30"/>
        <v>0</v>
      </c>
      <c r="DX47" s="24">
        <f t="shared" si="30"/>
        <v>0</v>
      </c>
      <c r="DY47" s="24">
        <f t="shared" si="30"/>
        <v>0</v>
      </c>
      <c r="DZ47" s="24">
        <f t="shared" si="30"/>
        <v>0</v>
      </c>
      <c r="EA47" s="24">
        <f t="shared" si="30"/>
        <v>0</v>
      </c>
      <c r="EB47" s="24">
        <f t="shared" si="30"/>
        <v>5000000</v>
      </c>
    </row>
    <row r="48" spans="1:133" ht="29.25" customHeight="1" x14ac:dyDescent="0.25">
      <c r="A48" s="56"/>
      <c r="B48" s="225"/>
      <c r="C48" s="20" t="s">
        <v>162</v>
      </c>
      <c r="D48" s="34" t="s">
        <v>163</v>
      </c>
      <c r="E48" s="22">
        <v>410</v>
      </c>
      <c r="F48" s="23" t="s">
        <v>164</v>
      </c>
      <c r="G48" s="24">
        <f t="shared" si="22"/>
        <v>40000000</v>
      </c>
      <c r="H48" s="25">
        <v>100000000</v>
      </c>
      <c r="I48" s="25">
        <f t="shared" si="31"/>
        <v>60000000</v>
      </c>
      <c r="J48" s="24"/>
      <c r="K48" s="24"/>
      <c r="L48" s="24"/>
      <c r="M48" s="24"/>
      <c r="N48" s="24"/>
      <c r="O48" s="24"/>
      <c r="P48" s="24"/>
      <c r="Q48" s="24">
        <v>30000000</v>
      </c>
      <c r="R48" s="24"/>
      <c r="S48" s="24"/>
      <c r="T48" s="24"/>
      <c r="U48" s="24"/>
      <c r="V48" s="24"/>
      <c r="W48" s="24"/>
      <c r="X48" s="26"/>
      <c r="Y48" s="26"/>
      <c r="Z48" s="26"/>
      <c r="AA48" s="26"/>
      <c r="AB48" s="26"/>
      <c r="AC48" s="26"/>
      <c r="AD48" s="26"/>
      <c r="AE48" s="26"/>
      <c r="AF48" s="24">
        <v>10000000</v>
      </c>
      <c r="AG48" s="27">
        <f t="shared" si="1"/>
        <v>0.44241667499999998</v>
      </c>
      <c r="AH48" s="24">
        <f t="shared" si="23"/>
        <v>17696667</v>
      </c>
      <c r="AI48" s="24"/>
      <c r="AJ48" s="24"/>
      <c r="AK48" s="24"/>
      <c r="AL48" s="24"/>
      <c r="AM48" s="24"/>
      <c r="AN48" s="24"/>
      <c r="AO48" s="24"/>
      <c r="AP48" s="24">
        <f>+'[1]Acuerdo PLAN INVERSIÓN 2021'!$R$599</f>
        <v>13596667</v>
      </c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>
        <f>+'[2]Acuerdo PLAN INVERSIÓN 2021'!$AE$467</f>
        <v>4100000</v>
      </c>
      <c r="BF48" s="27">
        <f t="shared" si="12"/>
        <v>0.55758332499999996</v>
      </c>
      <c r="BG48" s="24">
        <f t="shared" si="24"/>
        <v>22303333</v>
      </c>
      <c r="BH48" s="24">
        <f t="shared" si="34"/>
        <v>0</v>
      </c>
      <c r="BI48" s="24">
        <f t="shared" si="34"/>
        <v>0</v>
      </c>
      <c r="BJ48" s="24">
        <f t="shared" si="34"/>
        <v>0</v>
      </c>
      <c r="BK48" s="24">
        <f t="shared" si="34"/>
        <v>0</v>
      </c>
      <c r="BL48" s="24">
        <f t="shared" si="34"/>
        <v>0</v>
      </c>
      <c r="BM48" s="24">
        <f t="shared" si="34"/>
        <v>0</v>
      </c>
      <c r="BN48" s="24">
        <f t="shared" si="34"/>
        <v>0</v>
      </c>
      <c r="BO48" s="24">
        <f t="shared" si="34"/>
        <v>16403333</v>
      </c>
      <c r="BP48" s="24">
        <f t="shared" si="34"/>
        <v>0</v>
      </c>
      <c r="BQ48" s="24">
        <f t="shared" si="34"/>
        <v>0</v>
      </c>
      <c r="BR48" s="24">
        <f t="shared" si="34"/>
        <v>0</v>
      </c>
      <c r="BS48" s="24">
        <f t="shared" si="34"/>
        <v>0</v>
      </c>
      <c r="BT48" s="24">
        <f t="shared" si="34"/>
        <v>0</v>
      </c>
      <c r="BU48" s="24">
        <f t="shared" si="34"/>
        <v>0</v>
      </c>
      <c r="BV48" s="24">
        <f t="shared" si="34"/>
        <v>0</v>
      </c>
      <c r="BW48" s="24">
        <f t="shared" si="32"/>
        <v>0</v>
      </c>
      <c r="BX48" s="24">
        <f t="shared" si="26"/>
        <v>0</v>
      </c>
      <c r="BY48" s="24">
        <f t="shared" si="26"/>
        <v>0</v>
      </c>
      <c r="BZ48" s="24">
        <f t="shared" si="26"/>
        <v>0</v>
      </c>
      <c r="CA48" s="24">
        <f t="shared" si="26"/>
        <v>0</v>
      </c>
      <c r="CB48" s="24">
        <f t="shared" si="26"/>
        <v>0</v>
      </c>
      <c r="CC48" s="24">
        <f t="shared" si="26"/>
        <v>0</v>
      </c>
      <c r="CD48" s="24">
        <f t="shared" si="26"/>
        <v>5900000</v>
      </c>
      <c r="CE48" s="27">
        <f t="shared" si="6"/>
        <v>0.29241665</v>
      </c>
      <c r="CF48" s="24">
        <f t="shared" si="27"/>
        <v>11696666</v>
      </c>
      <c r="CG48" s="24"/>
      <c r="CH48" s="24">
        <f>+'[1]Acuerdo PLAN INVERSIÓN 2021'!$H$597-DC48</f>
        <v>7596666</v>
      </c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>
        <f>+'[2]Acuerdo PLAN INVERSIÓN 2021'!$H$465</f>
        <v>4100000</v>
      </c>
      <c r="DD48" s="27">
        <f>1-CE48</f>
        <v>0.70758334999999994</v>
      </c>
      <c r="DE48" s="24">
        <f t="shared" si="28"/>
        <v>28303334</v>
      </c>
      <c r="DF48" s="24">
        <f t="shared" si="35"/>
        <v>0</v>
      </c>
      <c r="DG48" s="24">
        <f t="shared" si="35"/>
        <v>-7596666</v>
      </c>
      <c r="DH48" s="24">
        <f t="shared" si="35"/>
        <v>0</v>
      </c>
      <c r="DI48" s="24">
        <f t="shared" si="35"/>
        <v>0</v>
      </c>
      <c r="DJ48" s="24">
        <f t="shared" si="35"/>
        <v>0</v>
      </c>
      <c r="DK48" s="24">
        <f t="shared" si="35"/>
        <v>0</v>
      </c>
      <c r="DL48" s="24">
        <f t="shared" si="35"/>
        <v>0</v>
      </c>
      <c r="DM48" s="24">
        <f t="shared" si="35"/>
        <v>30000000</v>
      </c>
      <c r="DN48" s="24">
        <f t="shared" si="35"/>
        <v>0</v>
      </c>
      <c r="DO48" s="24">
        <f t="shared" si="35"/>
        <v>0</v>
      </c>
      <c r="DP48" s="24">
        <f t="shared" si="35"/>
        <v>0</v>
      </c>
      <c r="DQ48" s="24">
        <f t="shared" si="35"/>
        <v>0</v>
      </c>
      <c r="DR48" s="24">
        <f t="shared" si="35"/>
        <v>0</v>
      </c>
      <c r="DS48" s="24">
        <f t="shared" si="35"/>
        <v>0</v>
      </c>
      <c r="DT48" s="24">
        <f t="shared" si="35"/>
        <v>0</v>
      </c>
      <c r="DU48" s="24">
        <f t="shared" si="33"/>
        <v>0</v>
      </c>
      <c r="DV48" s="24">
        <f t="shared" si="30"/>
        <v>0</v>
      </c>
      <c r="DW48" s="24">
        <f t="shared" si="30"/>
        <v>0</v>
      </c>
      <c r="DX48" s="24">
        <f t="shared" si="30"/>
        <v>0</v>
      </c>
      <c r="DY48" s="24">
        <f t="shared" si="30"/>
        <v>0</v>
      </c>
      <c r="DZ48" s="24">
        <f t="shared" si="30"/>
        <v>0</v>
      </c>
      <c r="EA48" s="24">
        <f t="shared" si="30"/>
        <v>0</v>
      </c>
      <c r="EB48" s="24">
        <f t="shared" si="30"/>
        <v>5900000</v>
      </c>
    </row>
    <row r="49" spans="1:132" ht="23.25" customHeight="1" x14ac:dyDescent="0.25">
      <c r="A49" s="56"/>
      <c r="B49" s="223"/>
      <c r="C49" s="20" t="s">
        <v>165</v>
      </c>
      <c r="D49" s="34" t="s">
        <v>166</v>
      </c>
      <c r="E49" s="22">
        <v>410</v>
      </c>
      <c r="F49" s="54" t="s">
        <v>102</v>
      </c>
      <c r="G49" s="24">
        <f t="shared" si="22"/>
        <v>167696610</v>
      </c>
      <c r="H49" s="25">
        <v>243836000</v>
      </c>
      <c r="I49" s="25">
        <f t="shared" si="31"/>
        <v>76139390</v>
      </c>
      <c r="J49" s="24"/>
      <c r="K49" s="24">
        <v>150000000</v>
      </c>
      <c r="L49" s="24"/>
      <c r="M49" s="24"/>
      <c r="N49" s="24"/>
      <c r="O49" s="24"/>
      <c r="P49" s="24"/>
      <c r="Q49" s="24">
        <v>17696610</v>
      </c>
      <c r="R49" s="24"/>
      <c r="S49" s="24"/>
      <c r="T49" s="24"/>
      <c r="U49" s="24"/>
      <c r="V49" s="24"/>
      <c r="W49" s="24"/>
      <c r="X49" s="26"/>
      <c r="Y49" s="26"/>
      <c r="Z49" s="26"/>
      <c r="AA49" s="26"/>
      <c r="AB49" s="26"/>
      <c r="AC49" s="26"/>
      <c r="AD49" s="26"/>
      <c r="AE49" s="26"/>
      <c r="AF49" s="24"/>
      <c r="AG49" s="27">
        <f t="shared" si="1"/>
        <v>0.30180097260165245</v>
      </c>
      <c r="AH49" s="24">
        <f t="shared" si="23"/>
        <v>50611000</v>
      </c>
      <c r="AI49" s="24"/>
      <c r="AJ49" s="24">
        <f>+'[1]Acuerdo PLAN INVERSIÓN 2021'!$J$610</f>
        <v>50611000</v>
      </c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7">
        <f t="shared" si="12"/>
        <v>0.6981990273983476</v>
      </c>
      <c r="BG49" s="24">
        <f t="shared" si="24"/>
        <v>117085610</v>
      </c>
      <c r="BH49" s="24">
        <f t="shared" si="34"/>
        <v>0</v>
      </c>
      <c r="BI49" s="24">
        <f t="shared" si="34"/>
        <v>99389000</v>
      </c>
      <c r="BJ49" s="24">
        <f t="shared" si="34"/>
        <v>0</v>
      </c>
      <c r="BK49" s="24">
        <f t="shared" si="34"/>
        <v>0</v>
      </c>
      <c r="BL49" s="24">
        <f t="shared" si="34"/>
        <v>0</v>
      </c>
      <c r="BM49" s="24">
        <f t="shared" si="34"/>
        <v>0</v>
      </c>
      <c r="BN49" s="24">
        <f t="shared" si="34"/>
        <v>0</v>
      </c>
      <c r="BO49" s="24">
        <f t="shared" si="34"/>
        <v>17696610</v>
      </c>
      <c r="BP49" s="24">
        <f t="shared" si="34"/>
        <v>0</v>
      </c>
      <c r="BQ49" s="24">
        <f t="shared" si="34"/>
        <v>0</v>
      </c>
      <c r="BR49" s="24">
        <f t="shared" si="34"/>
        <v>0</v>
      </c>
      <c r="BS49" s="24">
        <f t="shared" si="34"/>
        <v>0</v>
      </c>
      <c r="BT49" s="24">
        <f t="shared" si="34"/>
        <v>0</v>
      </c>
      <c r="BU49" s="24">
        <f t="shared" si="34"/>
        <v>0</v>
      </c>
      <c r="BV49" s="24">
        <f t="shared" si="34"/>
        <v>0</v>
      </c>
      <c r="BW49" s="24">
        <f t="shared" si="32"/>
        <v>0</v>
      </c>
      <c r="BX49" s="24">
        <f t="shared" si="26"/>
        <v>0</v>
      </c>
      <c r="BY49" s="24">
        <f t="shared" si="26"/>
        <v>0</v>
      </c>
      <c r="BZ49" s="24">
        <f t="shared" si="26"/>
        <v>0</v>
      </c>
      <c r="CA49" s="24">
        <f t="shared" si="26"/>
        <v>0</v>
      </c>
      <c r="CB49" s="24">
        <f t="shared" si="26"/>
        <v>0</v>
      </c>
      <c r="CC49" s="24">
        <f t="shared" si="26"/>
        <v>0</v>
      </c>
      <c r="CD49" s="24">
        <f t="shared" si="26"/>
        <v>0</v>
      </c>
      <c r="CE49" s="27">
        <f t="shared" si="6"/>
        <v>0.23336953561553808</v>
      </c>
      <c r="CF49" s="24">
        <f t="shared" si="27"/>
        <v>39135280</v>
      </c>
      <c r="CG49" s="24"/>
      <c r="CH49" s="24">
        <f>+'[1]Acuerdo PLAN INVERSIÓN 2021'!$H$608</f>
        <v>39135280</v>
      </c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7">
        <f t="shared" si="8"/>
        <v>0.76663046438446192</v>
      </c>
      <c r="DE49" s="24">
        <f t="shared" si="28"/>
        <v>128561330</v>
      </c>
      <c r="DF49" s="24">
        <f t="shared" si="35"/>
        <v>0</v>
      </c>
      <c r="DG49" s="24">
        <f t="shared" si="35"/>
        <v>110864720</v>
      </c>
      <c r="DH49" s="24">
        <f t="shared" si="35"/>
        <v>0</v>
      </c>
      <c r="DI49" s="24">
        <f t="shared" si="35"/>
        <v>0</v>
      </c>
      <c r="DJ49" s="24">
        <f t="shared" si="35"/>
        <v>0</v>
      </c>
      <c r="DK49" s="24">
        <f t="shared" si="35"/>
        <v>0</v>
      </c>
      <c r="DL49" s="24">
        <f t="shared" si="35"/>
        <v>0</v>
      </c>
      <c r="DM49" s="24">
        <f t="shared" si="35"/>
        <v>17696610</v>
      </c>
      <c r="DN49" s="24">
        <f t="shared" si="35"/>
        <v>0</v>
      </c>
      <c r="DO49" s="24">
        <f t="shared" si="35"/>
        <v>0</v>
      </c>
      <c r="DP49" s="24">
        <f t="shared" si="35"/>
        <v>0</v>
      </c>
      <c r="DQ49" s="24">
        <f t="shared" si="35"/>
        <v>0</v>
      </c>
      <c r="DR49" s="24">
        <f t="shared" si="35"/>
        <v>0</v>
      </c>
      <c r="DS49" s="24">
        <f t="shared" si="35"/>
        <v>0</v>
      </c>
      <c r="DT49" s="24">
        <f t="shared" si="35"/>
        <v>0</v>
      </c>
      <c r="DU49" s="24">
        <f t="shared" si="33"/>
        <v>0</v>
      </c>
      <c r="DV49" s="24">
        <f t="shared" si="30"/>
        <v>0</v>
      </c>
      <c r="DW49" s="24">
        <f t="shared" si="30"/>
        <v>0</v>
      </c>
      <c r="DX49" s="24">
        <f t="shared" si="30"/>
        <v>0</v>
      </c>
      <c r="DY49" s="24">
        <f t="shared" si="30"/>
        <v>0</v>
      </c>
      <c r="DZ49" s="24">
        <f t="shared" si="30"/>
        <v>0</v>
      </c>
      <c r="EA49" s="24">
        <f t="shared" si="30"/>
        <v>0</v>
      </c>
      <c r="EB49" s="24">
        <f t="shared" si="30"/>
        <v>0</v>
      </c>
    </row>
    <row r="50" spans="1:132" s="45" customFormat="1" ht="17.45" customHeight="1" thickBot="1" x14ac:dyDescent="0.3">
      <c r="A50" s="57"/>
      <c r="B50" s="215" t="s">
        <v>167</v>
      </c>
      <c r="C50" s="215"/>
      <c r="D50" s="215"/>
      <c r="E50" s="215"/>
      <c r="F50" s="58"/>
      <c r="G50" s="59">
        <f t="shared" ref="G50:AF50" si="36">SUM(G25:G49)</f>
        <v>7064100009</v>
      </c>
      <c r="H50" s="59">
        <f t="shared" si="36"/>
        <v>7720196000</v>
      </c>
      <c r="I50" s="59">
        <f t="shared" si="36"/>
        <v>656095991</v>
      </c>
      <c r="J50" s="59">
        <f t="shared" si="36"/>
        <v>0</v>
      </c>
      <c r="K50" s="59">
        <f t="shared" si="36"/>
        <v>477989917</v>
      </c>
      <c r="L50" s="59">
        <f t="shared" si="36"/>
        <v>0</v>
      </c>
      <c r="M50" s="59">
        <f t="shared" si="36"/>
        <v>0</v>
      </c>
      <c r="N50" s="59">
        <f t="shared" si="36"/>
        <v>0</v>
      </c>
      <c r="O50" s="59">
        <f t="shared" si="36"/>
        <v>0</v>
      </c>
      <c r="P50" s="59">
        <f t="shared" si="36"/>
        <v>0</v>
      </c>
      <c r="Q50" s="59">
        <f t="shared" si="36"/>
        <v>2459696610</v>
      </c>
      <c r="R50" s="59">
        <f t="shared" si="36"/>
        <v>15000000</v>
      </c>
      <c r="S50" s="59">
        <f t="shared" si="36"/>
        <v>90000000</v>
      </c>
      <c r="T50" s="59">
        <f t="shared" si="36"/>
        <v>30000000</v>
      </c>
      <c r="U50" s="59">
        <f t="shared" si="36"/>
        <v>0</v>
      </c>
      <c r="V50" s="59">
        <f t="shared" si="36"/>
        <v>0</v>
      </c>
      <c r="W50" s="59">
        <f t="shared" si="36"/>
        <v>0</v>
      </c>
      <c r="X50" s="59">
        <f t="shared" si="36"/>
        <v>0</v>
      </c>
      <c r="Y50" s="59">
        <f t="shared" si="36"/>
        <v>3500000000</v>
      </c>
      <c r="Z50" s="59">
        <f t="shared" si="36"/>
        <v>0</v>
      </c>
      <c r="AA50" s="59">
        <f t="shared" si="36"/>
        <v>0</v>
      </c>
      <c r="AB50" s="59">
        <f t="shared" si="36"/>
        <v>122010083</v>
      </c>
      <c r="AC50" s="59">
        <f t="shared" si="36"/>
        <v>0</v>
      </c>
      <c r="AD50" s="59">
        <f t="shared" si="36"/>
        <v>149090746</v>
      </c>
      <c r="AE50" s="59">
        <f t="shared" si="36"/>
        <v>0</v>
      </c>
      <c r="AF50" s="59">
        <f t="shared" si="36"/>
        <v>220312653</v>
      </c>
      <c r="AG50" s="44">
        <f t="shared" si="1"/>
        <v>0.29481949283654318</v>
      </c>
      <c r="AH50" s="59">
        <f>SUM(AH25:AH49)</f>
        <v>2082634382</v>
      </c>
      <c r="AI50" s="59">
        <f t="shared" ref="AI50:CT50" si="37">SUM(AI25:AI49)</f>
        <v>0</v>
      </c>
      <c r="AJ50" s="59">
        <f t="shared" si="37"/>
        <v>181067666</v>
      </c>
      <c r="AK50" s="59">
        <f t="shared" si="37"/>
        <v>0</v>
      </c>
      <c r="AL50" s="59">
        <f t="shared" si="37"/>
        <v>0</v>
      </c>
      <c r="AM50" s="59">
        <f t="shared" si="37"/>
        <v>0</v>
      </c>
      <c r="AN50" s="59">
        <f t="shared" si="37"/>
        <v>0</v>
      </c>
      <c r="AO50" s="59">
        <f t="shared" si="37"/>
        <v>0</v>
      </c>
      <c r="AP50" s="59">
        <f t="shared" si="37"/>
        <v>398141208</v>
      </c>
      <c r="AQ50" s="59">
        <f t="shared" si="37"/>
        <v>0</v>
      </c>
      <c r="AR50" s="59">
        <f t="shared" si="37"/>
        <v>5300000</v>
      </c>
      <c r="AS50" s="59">
        <f t="shared" si="37"/>
        <v>0</v>
      </c>
      <c r="AT50" s="59">
        <f t="shared" si="37"/>
        <v>0</v>
      </c>
      <c r="AU50" s="59">
        <f t="shared" si="37"/>
        <v>0</v>
      </c>
      <c r="AV50" s="59">
        <f t="shared" si="37"/>
        <v>0</v>
      </c>
      <c r="AW50" s="59">
        <f t="shared" si="37"/>
        <v>0</v>
      </c>
      <c r="AX50" s="59">
        <f t="shared" si="37"/>
        <v>1303957201</v>
      </c>
      <c r="AY50" s="59">
        <f t="shared" si="37"/>
        <v>0</v>
      </c>
      <c r="AZ50" s="59">
        <f t="shared" si="37"/>
        <v>0</v>
      </c>
      <c r="BA50" s="59">
        <f t="shared" si="37"/>
        <v>15306667</v>
      </c>
      <c r="BB50" s="59">
        <f t="shared" si="37"/>
        <v>0</v>
      </c>
      <c r="BC50" s="59">
        <f t="shared" si="37"/>
        <v>148761640</v>
      </c>
      <c r="BD50" s="59">
        <f t="shared" si="37"/>
        <v>0</v>
      </c>
      <c r="BE50" s="59">
        <f t="shared" si="37"/>
        <v>30100000</v>
      </c>
      <c r="BF50" s="44">
        <f t="shared" si="12"/>
        <v>0.70518050716345682</v>
      </c>
      <c r="BG50" s="59">
        <f t="shared" si="37"/>
        <v>4981465627</v>
      </c>
      <c r="BH50" s="59">
        <f t="shared" si="37"/>
        <v>0</v>
      </c>
      <c r="BI50" s="59">
        <f t="shared" si="37"/>
        <v>296922251</v>
      </c>
      <c r="BJ50" s="59">
        <f t="shared" si="37"/>
        <v>0</v>
      </c>
      <c r="BK50" s="59">
        <f t="shared" si="37"/>
        <v>0</v>
      </c>
      <c r="BL50" s="59">
        <f t="shared" si="37"/>
        <v>0</v>
      </c>
      <c r="BM50" s="59">
        <f t="shared" si="37"/>
        <v>0</v>
      </c>
      <c r="BN50" s="59">
        <f t="shared" si="37"/>
        <v>0</v>
      </c>
      <c r="BO50" s="59">
        <f t="shared" si="37"/>
        <v>2061555402</v>
      </c>
      <c r="BP50" s="59">
        <f t="shared" si="37"/>
        <v>15000000</v>
      </c>
      <c r="BQ50" s="59">
        <f t="shared" si="37"/>
        <v>84700000</v>
      </c>
      <c r="BR50" s="59">
        <f t="shared" si="37"/>
        <v>30000000</v>
      </c>
      <c r="BS50" s="59">
        <f t="shared" si="37"/>
        <v>0</v>
      </c>
      <c r="BT50" s="59">
        <f t="shared" si="37"/>
        <v>0</v>
      </c>
      <c r="BU50" s="59">
        <f t="shared" si="37"/>
        <v>0</v>
      </c>
      <c r="BV50" s="59">
        <f t="shared" si="37"/>
        <v>0</v>
      </c>
      <c r="BW50" s="59">
        <f t="shared" si="37"/>
        <v>2196042799</v>
      </c>
      <c r="BX50" s="59">
        <f t="shared" si="37"/>
        <v>0</v>
      </c>
      <c r="BY50" s="59">
        <f t="shared" si="37"/>
        <v>0</v>
      </c>
      <c r="BZ50" s="59">
        <f t="shared" si="37"/>
        <v>106703416</v>
      </c>
      <c r="CA50" s="59">
        <f t="shared" si="37"/>
        <v>0</v>
      </c>
      <c r="CB50" s="59">
        <f t="shared" si="37"/>
        <v>329106</v>
      </c>
      <c r="CC50" s="59">
        <f t="shared" si="37"/>
        <v>0</v>
      </c>
      <c r="CD50" s="59">
        <f t="shared" si="37"/>
        <v>190212653</v>
      </c>
      <c r="CE50" s="59">
        <f t="shared" si="37"/>
        <v>3.541983901793972</v>
      </c>
      <c r="CF50" s="59">
        <f t="shared" si="37"/>
        <v>1560356675</v>
      </c>
      <c r="CG50" s="59">
        <f t="shared" si="37"/>
        <v>0</v>
      </c>
      <c r="CH50" s="59">
        <f t="shared" si="37"/>
        <v>125011941</v>
      </c>
      <c r="CI50" s="59">
        <f t="shared" si="37"/>
        <v>0</v>
      </c>
      <c r="CJ50" s="59">
        <f t="shared" si="37"/>
        <v>0</v>
      </c>
      <c r="CK50" s="59">
        <f t="shared" si="37"/>
        <v>0</v>
      </c>
      <c r="CL50" s="59">
        <f t="shared" si="37"/>
        <v>0</v>
      </c>
      <c r="CM50" s="59">
        <f t="shared" si="37"/>
        <v>0</v>
      </c>
      <c r="CN50" s="59">
        <f t="shared" si="37"/>
        <v>190338558</v>
      </c>
      <c r="CO50" s="59">
        <f t="shared" si="37"/>
        <v>0</v>
      </c>
      <c r="CP50" s="59">
        <f t="shared" si="37"/>
        <v>0</v>
      </c>
      <c r="CQ50" s="59">
        <f t="shared" si="37"/>
        <v>0</v>
      </c>
      <c r="CR50" s="59">
        <f t="shared" si="37"/>
        <v>0</v>
      </c>
      <c r="CS50" s="59">
        <f t="shared" si="37"/>
        <v>0</v>
      </c>
      <c r="CT50" s="59">
        <f t="shared" si="37"/>
        <v>0</v>
      </c>
      <c r="CU50" s="59">
        <f t="shared" ref="CU50:EB50" si="38">SUM(CU25:CU49)</f>
        <v>0</v>
      </c>
      <c r="CV50" s="59">
        <f t="shared" si="38"/>
        <v>1149144718</v>
      </c>
      <c r="CW50" s="59">
        <f t="shared" si="38"/>
        <v>0</v>
      </c>
      <c r="CX50" s="59">
        <f t="shared" si="38"/>
        <v>0</v>
      </c>
      <c r="CY50" s="59">
        <f t="shared" si="38"/>
        <v>15306666</v>
      </c>
      <c r="CZ50" s="59">
        <f t="shared" si="38"/>
        <v>0</v>
      </c>
      <c r="DA50" s="59">
        <f t="shared" si="38"/>
        <v>71963638</v>
      </c>
      <c r="DB50" s="59">
        <f t="shared" si="38"/>
        <v>0</v>
      </c>
      <c r="DC50" s="59">
        <f t="shared" si="38"/>
        <v>8591154</v>
      </c>
      <c r="DD50" s="59">
        <f t="shared" si="38"/>
        <v>21.458016098206031</v>
      </c>
      <c r="DE50" s="59">
        <f t="shared" si="38"/>
        <v>5503743334</v>
      </c>
      <c r="DF50" s="59">
        <f t="shared" si="38"/>
        <v>0</v>
      </c>
      <c r="DG50" s="59">
        <f t="shared" si="38"/>
        <v>352977976</v>
      </c>
      <c r="DH50" s="59">
        <f t="shared" si="38"/>
        <v>0</v>
      </c>
      <c r="DI50" s="59">
        <f t="shared" si="38"/>
        <v>0</v>
      </c>
      <c r="DJ50" s="59">
        <f t="shared" si="38"/>
        <v>0</v>
      </c>
      <c r="DK50" s="59">
        <f t="shared" si="38"/>
        <v>0</v>
      </c>
      <c r="DL50" s="59">
        <f t="shared" si="38"/>
        <v>0</v>
      </c>
      <c r="DM50" s="59">
        <f t="shared" si="38"/>
        <v>2269358052</v>
      </c>
      <c r="DN50" s="59">
        <f t="shared" si="38"/>
        <v>15000000</v>
      </c>
      <c r="DO50" s="59">
        <f t="shared" si="38"/>
        <v>90000000</v>
      </c>
      <c r="DP50" s="59">
        <f t="shared" si="38"/>
        <v>30000000</v>
      </c>
      <c r="DQ50" s="59">
        <f t="shared" si="38"/>
        <v>0</v>
      </c>
      <c r="DR50" s="59">
        <f t="shared" si="38"/>
        <v>0</v>
      </c>
      <c r="DS50" s="59">
        <f t="shared" si="38"/>
        <v>0</v>
      </c>
      <c r="DT50" s="59">
        <f t="shared" si="38"/>
        <v>0</v>
      </c>
      <c r="DU50" s="59">
        <f t="shared" si="38"/>
        <v>2350855282</v>
      </c>
      <c r="DV50" s="59">
        <f t="shared" si="38"/>
        <v>0</v>
      </c>
      <c r="DW50" s="59">
        <f t="shared" si="38"/>
        <v>0</v>
      </c>
      <c r="DX50" s="59">
        <f t="shared" si="38"/>
        <v>106703417</v>
      </c>
      <c r="DY50" s="59">
        <f t="shared" si="38"/>
        <v>0</v>
      </c>
      <c r="DZ50" s="59">
        <f t="shared" si="38"/>
        <v>77127108</v>
      </c>
      <c r="EA50" s="59">
        <f t="shared" si="38"/>
        <v>0</v>
      </c>
      <c r="EB50" s="59">
        <f t="shared" si="38"/>
        <v>211721499</v>
      </c>
    </row>
    <row r="51" spans="1:132" ht="27.75" customHeight="1" thickTop="1" x14ac:dyDescent="0.25">
      <c r="A51" s="226" t="s">
        <v>168</v>
      </c>
      <c r="B51" s="228" t="s">
        <v>169</v>
      </c>
      <c r="C51" s="60" t="s">
        <v>170</v>
      </c>
      <c r="D51" s="34" t="s">
        <v>171</v>
      </c>
      <c r="E51" s="61">
        <v>520</v>
      </c>
      <c r="F51" s="54" t="s">
        <v>172</v>
      </c>
      <c r="G51" s="24">
        <f t="shared" ref="G51:G76" si="39">SUM(J51:AF51)</f>
        <v>26000000</v>
      </c>
      <c r="H51" s="25">
        <v>45000000</v>
      </c>
      <c r="I51" s="25">
        <f>H51-G51</f>
        <v>19000000</v>
      </c>
      <c r="J51" s="24"/>
      <c r="K51" s="24">
        <v>20000000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>
        <v>6000000</v>
      </c>
      <c r="AG51" s="48">
        <f t="shared" si="1"/>
        <v>0</v>
      </c>
      <c r="AH51" s="49">
        <f t="shared" ref="AH51:AH114" si="40">SUM(AI51:BE51)</f>
        <v>0</v>
      </c>
      <c r="AI51" s="24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8">
        <f t="shared" si="12"/>
        <v>1</v>
      </c>
      <c r="BG51" s="24">
        <f t="shared" ref="BG51:BG76" si="41">SUM(BH51:CD51)</f>
        <v>26000000</v>
      </c>
      <c r="BH51" s="24">
        <f t="shared" ref="BH51:BW66" si="42">+J51-AI51</f>
        <v>0</v>
      </c>
      <c r="BI51" s="24">
        <f t="shared" si="42"/>
        <v>20000000</v>
      </c>
      <c r="BJ51" s="24">
        <f t="shared" si="42"/>
        <v>0</v>
      </c>
      <c r="BK51" s="24">
        <f t="shared" si="42"/>
        <v>0</v>
      </c>
      <c r="BL51" s="24">
        <f t="shared" si="42"/>
        <v>0</v>
      </c>
      <c r="BM51" s="24">
        <f t="shared" si="42"/>
        <v>0</v>
      </c>
      <c r="BN51" s="24">
        <f t="shared" si="42"/>
        <v>0</v>
      </c>
      <c r="BO51" s="24">
        <f t="shared" si="42"/>
        <v>0</v>
      </c>
      <c r="BP51" s="24">
        <f t="shared" si="42"/>
        <v>0</v>
      </c>
      <c r="BQ51" s="24">
        <f t="shared" si="42"/>
        <v>0</v>
      </c>
      <c r="BR51" s="24">
        <f t="shared" si="42"/>
        <v>0</v>
      </c>
      <c r="BS51" s="24">
        <f t="shared" si="42"/>
        <v>0</v>
      </c>
      <c r="BT51" s="24">
        <f t="shared" si="42"/>
        <v>0</v>
      </c>
      <c r="BU51" s="24">
        <f t="shared" si="42"/>
        <v>0</v>
      </c>
      <c r="BV51" s="24">
        <f t="shared" si="42"/>
        <v>0</v>
      </c>
      <c r="BW51" s="24">
        <f t="shared" si="42"/>
        <v>0</v>
      </c>
      <c r="BX51" s="24">
        <f t="shared" ref="BX51:CD76" si="43">+Z51-AY51</f>
        <v>0</v>
      </c>
      <c r="BY51" s="24">
        <f t="shared" si="43"/>
        <v>0</v>
      </c>
      <c r="BZ51" s="24">
        <f t="shared" si="43"/>
        <v>0</v>
      </c>
      <c r="CA51" s="24">
        <f t="shared" si="43"/>
        <v>0</v>
      </c>
      <c r="CB51" s="24">
        <f t="shared" si="43"/>
        <v>0</v>
      </c>
      <c r="CC51" s="24">
        <f t="shared" si="43"/>
        <v>0</v>
      </c>
      <c r="CD51" s="24">
        <f t="shared" si="43"/>
        <v>6000000</v>
      </c>
      <c r="CE51" s="48">
        <f t="shared" ref="CE51:CE114" si="44">CF51/G51</f>
        <v>0</v>
      </c>
      <c r="CF51" s="24">
        <f t="shared" ref="CF51:CF114" si="45">SUM(CG51:DC51)</f>
        <v>0</v>
      </c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7">
        <f t="shared" si="8"/>
        <v>1</v>
      </c>
      <c r="DE51" s="24">
        <f t="shared" ref="DE51:DE96" si="46">SUM(DF51:EB51)</f>
        <v>26000000</v>
      </c>
      <c r="DF51" s="24">
        <f t="shared" ref="DF51:DU66" si="47">+J51-CG51</f>
        <v>0</v>
      </c>
      <c r="DG51" s="24">
        <f t="shared" si="47"/>
        <v>20000000</v>
      </c>
      <c r="DH51" s="24">
        <f t="shared" si="47"/>
        <v>0</v>
      </c>
      <c r="DI51" s="24">
        <f t="shared" si="47"/>
        <v>0</v>
      </c>
      <c r="DJ51" s="24">
        <f t="shared" si="47"/>
        <v>0</v>
      </c>
      <c r="DK51" s="24">
        <f t="shared" si="47"/>
        <v>0</v>
      </c>
      <c r="DL51" s="24">
        <f t="shared" si="47"/>
        <v>0</v>
      </c>
      <c r="DM51" s="24">
        <f t="shared" si="47"/>
        <v>0</v>
      </c>
      <c r="DN51" s="24">
        <f t="shared" si="47"/>
        <v>0</v>
      </c>
      <c r="DO51" s="24">
        <f t="shared" si="47"/>
        <v>0</v>
      </c>
      <c r="DP51" s="24">
        <f t="shared" si="47"/>
        <v>0</v>
      </c>
      <c r="DQ51" s="24">
        <f t="shared" si="47"/>
        <v>0</v>
      </c>
      <c r="DR51" s="24">
        <f t="shared" si="47"/>
        <v>0</v>
      </c>
      <c r="DS51" s="24">
        <f t="shared" si="47"/>
        <v>0</v>
      </c>
      <c r="DT51" s="24">
        <f t="shared" si="47"/>
        <v>0</v>
      </c>
      <c r="DU51" s="24">
        <f t="shared" si="47"/>
        <v>0</v>
      </c>
      <c r="DV51" s="24">
        <f t="shared" ref="DV51:EB76" si="48">+Z51-CW51</f>
        <v>0</v>
      </c>
      <c r="DW51" s="24">
        <f t="shared" si="48"/>
        <v>0</v>
      </c>
      <c r="DX51" s="24">
        <f t="shared" si="48"/>
        <v>0</v>
      </c>
      <c r="DY51" s="24">
        <f t="shared" si="48"/>
        <v>0</v>
      </c>
      <c r="DZ51" s="24">
        <f t="shared" si="48"/>
        <v>0</v>
      </c>
      <c r="EA51" s="24">
        <f t="shared" si="48"/>
        <v>0</v>
      </c>
      <c r="EB51" s="24">
        <f t="shared" si="48"/>
        <v>6000000</v>
      </c>
    </row>
    <row r="52" spans="1:132" ht="24.75" customHeight="1" x14ac:dyDescent="0.25">
      <c r="A52" s="227"/>
      <c r="B52" s="225"/>
      <c r="C52" s="33" t="s">
        <v>173</v>
      </c>
      <c r="D52" s="34" t="s">
        <v>174</v>
      </c>
      <c r="E52" s="22">
        <v>520</v>
      </c>
      <c r="F52" s="23" t="s">
        <v>175</v>
      </c>
      <c r="G52" s="24">
        <f t="shared" si="39"/>
        <v>36000000</v>
      </c>
      <c r="H52" s="25">
        <v>70000000</v>
      </c>
      <c r="I52" s="25">
        <f t="shared" ref="I52:I76" si="49">H52-G52</f>
        <v>34000000</v>
      </c>
      <c r="J52" s="24"/>
      <c r="K52" s="24">
        <v>20000000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>
        <v>16000000</v>
      </c>
      <c r="AG52" s="27">
        <f t="shared" si="1"/>
        <v>0.20435</v>
      </c>
      <c r="AH52" s="24">
        <f t="shared" si="40"/>
        <v>7356600</v>
      </c>
      <c r="AI52" s="24"/>
      <c r="AJ52" s="24">
        <f>+'[1]Acuerdo PLAN INVERSIÓN 2021'!$J$659</f>
        <v>7356600</v>
      </c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7">
        <f t="shared" si="12"/>
        <v>0.79564999999999997</v>
      </c>
      <c r="BG52" s="24">
        <f t="shared" si="41"/>
        <v>28643400</v>
      </c>
      <c r="BH52" s="24">
        <f t="shared" si="42"/>
        <v>0</v>
      </c>
      <c r="BI52" s="24">
        <f t="shared" si="42"/>
        <v>12643400</v>
      </c>
      <c r="BJ52" s="24">
        <f t="shared" si="42"/>
        <v>0</v>
      </c>
      <c r="BK52" s="24">
        <f t="shared" si="42"/>
        <v>0</v>
      </c>
      <c r="BL52" s="24">
        <f t="shared" si="42"/>
        <v>0</v>
      </c>
      <c r="BM52" s="24">
        <f t="shared" si="42"/>
        <v>0</v>
      </c>
      <c r="BN52" s="24">
        <f t="shared" si="42"/>
        <v>0</v>
      </c>
      <c r="BO52" s="24">
        <f t="shared" si="42"/>
        <v>0</v>
      </c>
      <c r="BP52" s="24">
        <f t="shared" si="42"/>
        <v>0</v>
      </c>
      <c r="BQ52" s="24">
        <f t="shared" si="42"/>
        <v>0</v>
      </c>
      <c r="BR52" s="24">
        <f t="shared" si="42"/>
        <v>0</v>
      </c>
      <c r="BS52" s="24">
        <f t="shared" si="42"/>
        <v>0</v>
      </c>
      <c r="BT52" s="24">
        <f t="shared" si="42"/>
        <v>0</v>
      </c>
      <c r="BU52" s="24">
        <f t="shared" si="42"/>
        <v>0</v>
      </c>
      <c r="BV52" s="24">
        <f t="shared" si="42"/>
        <v>0</v>
      </c>
      <c r="BW52" s="24">
        <f t="shared" si="42"/>
        <v>0</v>
      </c>
      <c r="BX52" s="24">
        <f t="shared" si="43"/>
        <v>0</v>
      </c>
      <c r="BY52" s="24">
        <f t="shared" si="43"/>
        <v>0</v>
      </c>
      <c r="BZ52" s="24">
        <f t="shared" si="43"/>
        <v>0</v>
      </c>
      <c r="CA52" s="24">
        <f t="shared" si="43"/>
        <v>0</v>
      </c>
      <c r="CB52" s="24">
        <f t="shared" si="43"/>
        <v>0</v>
      </c>
      <c r="CC52" s="24">
        <f t="shared" si="43"/>
        <v>0</v>
      </c>
      <c r="CD52" s="24">
        <f t="shared" si="43"/>
        <v>16000000</v>
      </c>
      <c r="CE52" s="27">
        <f t="shared" si="44"/>
        <v>0.20434991666666666</v>
      </c>
      <c r="CF52" s="24">
        <f t="shared" si="45"/>
        <v>7356597</v>
      </c>
      <c r="CG52" s="24"/>
      <c r="CH52" s="24">
        <f>+'[1]Acuerdo PLAN INVERSIÓN 2021'!$H$657</f>
        <v>7356597</v>
      </c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7">
        <f t="shared" si="8"/>
        <v>0.79565008333333331</v>
      </c>
      <c r="DE52" s="24">
        <f t="shared" si="46"/>
        <v>28643403</v>
      </c>
      <c r="DF52" s="24">
        <f t="shared" si="47"/>
        <v>0</v>
      </c>
      <c r="DG52" s="24">
        <f t="shared" si="47"/>
        <v>12643403</v>
      </c>
      <c r="DH52" s="24">
        <f t="shared" si="47"/>
        <v>0</v>
      </c>
      <c r="DI52" s="24">
        <f t="shared" si="47"/>
        <v>0</v>
      </c>
      <c r="DJ52" s="24">
        <f t="shared" si="47"/>
        <v>0</v>
      </c>
      <c r="DK52" s="24">
        <f t="shared" si="47"/>
        <v>0</v>
      </c>
      <c r="DL52" s="24">
        <f t="shared" si="47"/>
        <v>0</v>
      </c>
      <c r="DM52" s="24">
        <f t="shared" si="47"/>
        <v>0</v>
      </c>
      <c r="DN52" s="24">
        <f t="shared" si="47"/>
        <v>0</v>
      </c>
      <c r="DO52" s="24">
        <f t="shared" si="47"/>
        <v>0</v>
      </c>
      <c r="DP52" s="24">
        <f t="shared" si="47"/>
        <v>0</v>
      </c>
      <c r="DQ52" s="24">
        <f t="shared" si="47"/>
        <v>0</v>
      </c>
      <c r="DR52" s="24">
        <f t="shared" si="47"/>
        <v>0</v>
      </c>
      <c r="DS52" s="24">
        <f t="shared" si="47"/>
        <v>0</v>
      </c>
      <c r="DT52" s="24">
        <f t="shared" si="47"/>
        <v>0</v>
      </c>
      <c r="DU52" s="24">
        <f t="shared" si="47"/>
        <v>0</v>
      </c>
      <c r="DV52" s="24">
        <f t="shared" si="48"/>
        <v>0</v>
      </c>
      <c r="DW52" s="24">
        <f t="shared" si="48"/>
        <v>0</v>
      </c>
      <c r="DX52" s="24">
        <f t="shared" si="48"/>
        <v>0</v>
      </c>
      <c r="DY52" s="24">
        <f t="shared" si="48"/>
        <v>0</v>
      </c>
      <c r="DZ52" s="24">
        <f t="shared" si="48"/>
        <v>0</v>
      </c>
      <c r="EA52" s="24">
        <f t="shared" si="48"/>
        <v>0</v>
      </c>
      <c r="EB52" s="24">
        <f t="shared" si="48"/>
        <v>16000000</v>
      </c>
    </row>
    <row r="53" spans="1:132" ht="21.6" customHeight="1" x14ac:dyDescent="0.25">
      <c r="A53" s="227"/>
      <c r="B53" s="225"/>
      <c r="C53" s="33" t="s">
        <v>176</v>
      </c>
      <c r="D53" s="34" t="s">
        <v>177</v>
      </c>
      <c r="E53" s="22">
        <v>520</v>
      </c>
      <c r="F53" s="23" t="s">
        <v>102</v>
      </c>
      <c r="G53" s="24">
        <f t="shared" si="39"/>
        <v>20000000</v>
      </c>
      <c r="H53" s="25">
        <v>55000000</v>
      </c>
      <c r="I53" s="25">
        <f t="shared" si="49"/>
        <v>35000000</v>
      </c>
      <c r="J53" s="24"/>
      <c r="K53" s="24">
        <v>20000000</v>
      </c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7">
        <f t="shared" si="1"/>
        <v>0.41</v>
      </c>
      <c r="AH53" s="24">
        <f t="shared" si="40"/>
        <v>8200000</v>
      </c>
      <c r="AI53" s="24"/>
      <c r="AJ53" s="24">
        <f>+'[2]Acuerdo PLAN INVERSIÓN 2021'!$H$491</f>
        <v>8200000</v>
      </c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7">
        <f t="shared" si="12"/>
        <v>0.59000000000000008</v>
      </c>
      <c r="BG53" s="24">
        <f t="shared" si="41"/>
        <v>11800000</v>
      </c>
      <c r="BH53" s="24">
        <f t="shared" si="42"/>
        <v>0</v>
      </c>
      <c r="BI53" s="24">
        <f t="shared" si="42"/>
        <v>11800000</v>
      </c>
      <c r="BJ53" s="24">
        <f t="shared" si="42"/>
        <v>0</v>
      </c>
      <c r="BK53" s="24">
        <f t="shared" si="42"/>
        <v>0</v>
      </c>
      <c r="BL53" s="24">
        <f t="shared" si="42"/>
        <v>0</v>
      </c>
      <c r="BM53" s="24">
        <f t="shared" si="42"/>
        <v>0</v>
      </c>
      <c r="BN53" s="24">
        <f t="shared" si="42"/>
        <v>0</v>
      </c>
      <c r="BO53" s="24">
        <f t="shared" si="42"/>
        <v>0</v>
      </c>
      <c r="BP53" s="24">
        <f t="shared" si="42"/>
        <v>0</v>
      </c>
      <c r="BQ53" s="24">
        <f t="shared" si="42"/>
        <v>0</v>
      </c>
      <c r="BR53" s="24">
        <f t="shared" si="42"/>
        <v>0</v>
      </c>
      <c r="BS53" s="24">
        <f t="shared" si="42"/>
        <v>0</v>
      </c>
      <c r="BT53" s="24">
        <f t="shared" si="42"/>
        <v>0</v>
      </c>
      <c r="BU53" s="24">
        <f t="shared" si="42"/>
        <v>0</v>
      </c>
      <c r="BV53" s="24">
        <f t="shared" si="42"/>
        <v>0</v>
      </c>
      <c r="BW53" s="24">
        <f t="shared" si="42"/>
        <v>0</v>
      </c>
      <c r="BX53" s="24">
        <f t="shared" si="43"/>
        <v>0</v>
      </c>
      <c r="BY53" s="24">
        <f t="shared" si="43"/>
        <v>0</v>
      </c>
      <c r="BZ53" s="24">
        <f t="shared" si="43"/>
        <v>0</v>
      </c>
      <c r="CA53" s="24">
        <f t="shared" si="43"/>
        <v>0</v>
      </c>
      <c r="CB53" s="24">
        <f t="shared" si="43"/>
        <v>0</v>
      </c>
      <c r="CC53" s="24">
        <f t="shared" si="43"/>
        <v>0</v>
      </c>
      <c r="CD53" s="24">
        <f t="shared" si="43"/>
        <v>0</v>
      </c>
      <c r="CE53" s="27">
        <f t="shared" si="44"/>
        <v>0.41</v>
      </c>
      <c r="CF53" s="24">
        <f t="shared" si="45"/>
        <v>8200000</v>
      </c>
      <c r="CG53" s="24"/>
      <c r="CH53" s="24">
        <f>+'[2]Acuerdo PLAN INVERSIÓN 2021'!$H$491</f>
        <v>8200000</v>
      </c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7">
        <f t="shared" si="8"/>
        <v>0.59000000000000008</v>
      </c>
      <c r="DE53" s="24">
        <f t="shared" si="46"/>
        <v>11800000</v>
      </c>
      <c r="DF53" s="24">
        <f t="shared" si="47"/>
        <v>0</v>
      </c>
      <c r="DG53" s="24">
        <f t="shared" si="47"/>
        <v>11800000</v>
      </c>
      <c r="DH53" s="24">
        <f t="shared" si="47"/>
        <v>0</v>
      </c>
      <c r="DI53" s="24">
        <f t="shared" si="47"/>
        <v>0</v>
      </c>
      <c r="DJ53" s="24">
        <f t="shared" si="47"/>
        <v>0</v>
      </c>
      <c r="DK53" s="24">
        <f t="shared" si="47"/>
        <v>0</v>
      </c>
      <c r="DL53" s="24">
        <f t="shared" si="47"/>
        <v>0</v>
      </c>
      <c r="DM53" s="24">
        <f t="shared" si="47"/>
        <v>0</v>
      </c>
      <c r="DN53" s="24">
        <f t="shared" si="47"/>
        <v>0</v>
      </c>
      <c r="DO53" s="24">
        <f t="shared" si="47"/>
        <v>0</v>
      </c>
      <c r="DP53" s="24">
        <f t="shared" si="47"/>
        <v>0</v>
      </c>
      <c r="DQ53" s="24">
        <f t="shared" si="47"/>
        <v>0</v>
      </c>
      <c r="DR53" s="24">
        <f t="shared" si="47"/>
        <v>0</v>
      </c>
      <c r="DS53" s="24">
        <f t="shared" si="47"/>
        <v>0</v>
      </c>
      <c r="DT53" s="24">
        <f t="shared" si="47"/>
        <v>0</v>
      </c>
      <c r="DU53" s="24">
        <f t="shared" si="47"/>
        <v>0</v>
      </c>
      <c r="DV53" s="24">
        <f t="shared" si="48"/>
        <v>0</v>
      </c>
      <c r="DW53" s="24">
        <f t="shared" si="48"/>
        <v>0</v>
      </c>
      <c r="DX53" s="24">
        <f t="shared" si="48"/>
        <v>0</v>
      </c>
      <c r="DY53" s="24">
        <f t="shared" si="48"/>
        <v>0</v>
      </c>
      <c r="DZ53" s="24">
        <f t="shared" si="48"/>
        <v>0</v>
      </c>
      <c r="EA53" s="24">
        <f t="shared" si="48"/>
        <v>0</v>
      </c>
      <c r="EB53" s="24">
        <f t="shared" si="48"/>
        <v>0</v>
      </c>
    </row>
    <row r="54" spans="1:132" ht="46.5" customHeight="1" x14ac:dyDescent="0.25">
      <c r="A54" s="227"/>
      <c r="B54" s="223"/>
      <c r="C54" s="33" t="s">
        <v>178</v>
      </c>
      <c r="D54" s="34" t="s">
        <v>179</v>
      </c>
      <c r="E54" s="22">
        <v>520</v>
      </c>
      <c r="F54" s="23" t="s">
        <v>180</v>
      </c>
      <c r="G54" s="24">
        <f t="shared" si="39"/>
        <v>52208777</v>
      </c>
      <c r="H54" s="25">
        <v>345000000</v>
      </c>
      <c r="I54" s="25">
        <f t="shared" si="49"/>
        <v>292791223</v>
      </c>
      <c r="J54" s="24"/>
      <c r="K54" s="24">
        <v>20000000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>
        <v>32208777</v>
      </c>
      <c r="AG54" s="27">
        <f t="shared" si="1"/>
        <v>9.5769337787782308E-2</v>
      </c>
      <c r="AH54" s="24">
        <f t="shared" si="40"/>
        <v>5000000</v>
      </c>
      <c r="AI54" s="24"/>
      <c r="AJ54" s="24">
        <f>+'[2]Acuerdo PLAN INVERSIÓN 2021'!$J$499</f>
        <v>2000000</v>
      </c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>
        <f>+'[1]Acuerdo PLAN INVERSIÓN 2021'!$AE$671</f>
        <v>3000000</v>
      </c>
      <c r="BF54" s="27">
        <f t="shared" si="12"/>
        <v>0.90423066221221771</v>
      </c>
      <c r="BG54" s="24">
        <f t="shared" si="41"/>
        <v>47208777</v>
      </c>
      <c r="BH54" s="24">
        <f t="shared" si="42"/>
        <v>0</v>
      </c>
      <c r="BI54" s="24">
        <f t="shared" si="42"/>
        <v>18000000</v>
      </c>
      <c r="BJ54" s="24">
        <f t="shared" si="42"/>
        <v>0</v>
      </c>
      <c r="BK54" s="24">
        <f t="shared" si="42"/>
        <v>0</v>
      </c>
      <c r="BL54" s="24">
        <f t="shared" si="42"/>
        <v>0</v>
      </c>
      <c r="BM54" s="24">
        <f t="shared" si="42"/>
        <v>0</v>
      </c>
      <c r="BN54" s="24">
        <f t="shared" si="42"/>
        <v>0</v>
      </c>
      <c r="BO54" s="24">
        <f t="shared" si="42"/>
        <v>0</v>
      </c>
      <c r="BP54" s="24">
        <f t="shared" si="42"/>
        <v>0</v>
      </c>
      <c r="BQ54" s="24">
        <f t="shared" si="42"/>
        <v>0</v>
      </c>
      <c r="BR54" s="24">
        <f t="shared" si="42"/>
        <v>0</v>
      </c>
      <c r="BS54" s="24">
        <f t="shared" si="42"/>
        <v>0</v>
      </c>
      <c r="BT54" s="24">
        <f t="shared" si="42"/>
        <v>0</v>
      </c>
      <c r="BU54" s="24">
        <f t="shared" si="42"/>
        <v>0</v>
      </c>
      <c r="BV54" s="24">
        <f t="shared" si="42"/>
        <v>0</v>
      </c>
      <c r="BW54" s="24">
        <f t="shared" si="42"/>
        <v>0</v>
      </c>
      <c r="BX54" s="24">
        <f t="shared" si="43"/>
        <v>0</v>
      </c>
      <c r="BY54" s="24">
        <f t="shared" si="43"/>
        <v>0</v>
      </c>
      <c r="BZ54" s="24">
        <f t="shared" si="43"/>
        <v>0</v>
      </c>
      <c r="CA54" s="24">
        <f t="shared" si="43"/>
        <v>0</v>
      </c>
      <c r="CB54" s="24">
        <f t="shared" si="43"/>
        <v>0</v>
      </c>
      <c r="CC54" s="24">
        <f t="shared" si="43"/>
        <v>0</v>
      </c>
      <c r="CD54" s="24">
        <f t="shared" si="43"/>
        <v>29208777</v>
      </c>
      <c r="CE54" s="27">
        <f t="shared" si="44"/>
        <v>3.8307735115112922E-2</v>
      </c>
      <c r="CF54" s="24">
        <f>SUM(CG54:DC54)</f>
        <v>2000000</v>
      </c>
      <c r="CG54" s="24"/>
      <c r="CH54" s="24">
        <f>+'[2]Acuerdo PLAN INVERSIÓN 2021'!$H$497</f>
        <v>2000000</v>
      </c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7">
        <f t="shared" si="8"/>
        <v>0.96169226488488713</v>
      </c>
      <c r="DE54" s="24">
        <f t="shared" si="46"/>
        <v>50208777</v>
      </c>
      <c r="DF54" s="24">
        <f t="shared" si="47"/>
        <v>0</v>
      </c>
      <c r="DG54" s="24">
        <f t="shared" si="47"/>
        <v>18000000</v>
      </c>
      <c r="DH54" s="24">
        <f t="shared" si="47"/>
        <v>0</v>
      </c>
      <c r="DI54" s="24">
        <f t="shared" si="47"/>
        <v>0</v>
      </c>
      <c r="DJ54" s="24">
        <f t="shared" si="47"/>
        <v>0</v>
      </c>
      <c r="DK54" s="24">
        <f t="shared" si="47"/>
        <v>0</v>
      </c>
      <c r="DL54" s="24">
        <f t="shared" si="47"/>
        <v>0</v>
      </c>
      <c r="DM54" s="24">
        <f t="shared" si="47"/>
        <v>0</v>
      </c>
      <c r="DN54" s="24">
        <f t="shared" si="47"/>
        <v>0</v>
      </c>
      <c r="DO54" s="24">
        <f t="shared" si="47"/>
        <v>0</v>
      </c>
      <c r="DP54" s="24">
        <f t="shared" si="47"/>
        <v>0</v>
      </c>
      <c r="DQ54" s="24">
        <f t="shared" si="47"/>
        <v>0</v>
      </c>
      <c r="DR54" s="24">
        <f t="shared" si="47"/>
        <v>0</v>
      </c>
      <c r="DS54" s="24">
        <f t="shared" si="47"/>
        <v>0</v>
      </c>
      <c r="DT54" s="24">
        <f t="shared" si="47"/>
        <v>0</v>
      </c>
      <c r="DU54" s="24">
        <f t="shared" si="47"/>
        <v>0</v>
      </c>
      <c r="DV54" s="24">
        <f t="shared" si="48"/>
        <v>0</v>
      </c>
      <c r="DW54" s="24">
        <f t="shared" si="48"/>
        <v>0</v>
      </c>
      <c r="DX54" s="24">
        <f t="shared" si="48"/>
        <v>0</v>
      </c>
      <c r="DY54" s="24">
        <f t="shared" si="48"/>
        <v>0</v>
      </c>
      <c r="DZ54" s="24">
        <f t="shared" si="48"/>
        <v>0</v>
      </c>
      <c r="EA54" s="24">
        <f t="shared" si="48"/>
        <v>0</v>
      </c>
      <c r="EB54" s="24">
        <f t="shared" si="48"/>
        <v>32208777</v>
      </c>
    </row>
    <row r="55" spans="1:132" ht="34.5" customHeight="1" x14ac:dyDescent="0.25">
      <c r="A55" s="227"/>
      <c r="B55" s="222" t="s">
        <v>181</v>
      </c>
      <c r="C55" s="35" t="s">
        <v>182</v>
      </c>
      <c r="D55" s="34" t="s">
        <v>183</v>
      </c>
      <c r="E55" s="22">
        <v>520</v>
      </c>
      <c r="F55" s="23" t="s">
        <v>102</v>
      </c>
      <c r="G55" s="24">
        <f t="shared" si="39"/>
        <v>90000000</v>
      </c>
      <c r="H55" s="25">
        <f>381000000+25000000</f>
        <v>406000000</v>
      </c>
      <c r="I55" s="25">
        <f t="shared" si="49"/>
        <v>316000000</v>
      </c>
      <c r="J55" s="24"/>
      <c r="K55" s="24">
        <v>90000000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7">
        <f t="shared" si="1"/>
        <v>0.65455555555555556</v>
      </c>
      <c r="AH55" s="24">
        <f t="shared" si="40"/>
        <v>58910000</v>
      </c>
      <c r="AI55" s="24"/>
      <c r="AJ55" s="24">
        <f>+'[2]Acuerdo PLAN INVERSIÓN 2021'!$J$509</f>
        <v>58910000</v>
      </c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7">
        <f t="shared" si="12"/>
        <v>0.34544444444444444</v>
      </c>
      <c r="BG55" s="24">
        <f t="shared" si="41"/>
        <v>31090000</v>
      </c>
      <c r="BH55" s="24">
        <f t="shared" si="42"/>
        <v>0</v>
      </c>
      <c r="BI55" s="24">
        <f t="shared" si="42"/>
        <v>31090000</v>
      </c>
      <c r="BJ55" s="24">
        <f t="shared" si="42"/>
        <v>0</v>
      </c>
      <c r="BK55" s="24">
        <f t="shared" si="42"/>
        <v>0</v>
      </c>
      <c r="BL55" s="24">
        <f t="shared" si="42"/>
        <v>0</v>
      </c>
      <c r="BM55" s="24">
        <f t="shared" si="42"/>
        <v>0</v>
      </c>
      <c r="BN55" s="24">
        <f t="shared" si="42"/>
        <v>0</v>
      </c>
      <c r="BO55" s="24">
        <f t="shared" si="42"/>
        <v>0</v>
      </c>
      <c r="BP55" s="24">
        <f t="shared" si="42"/>
        <v>0</v>
      </c>
      <c r="BQ55" s="24">
        <f t="shared" si="42"/>
        <v>0</v>
      </c>
      <c r="BR55" s="24">
        <f t="shared" si="42"/>
        <v>0</v>
      </c>
      <c r="BS55" s="24">
        <f t="shared" si="42"/>
        <v>0</v>
      </c>
      <c r="BT55" s="24">
        <f t="shared" si="42"/>
        <v>0</v>
      </c>
      <c r="BU55" s="24">
        <f t="shared" si="42"/>
        <v>0</v>
      </c>
      <c r="BV55" s="24">
        <f t="shared" si="42"/>
        <v>0</v>
      </c>
      <c r="BW55" s="24">
        <f t="shared" si="42"/>
        <v>0</v>
      </c>
      <c r="BX55" s="24">
        <f t="shared" si="43"/>
        <v>0</v>
      </c>
      <c r="BY55" s="24">
        <f t="shared" si="43"/>
        <v>0</v>
      </c>
      <c r="BZ55" s="24">
        <f t="shared" si="43"/>
        <v>0</v>
      </c>
      <c r="CA55" s="24">
        <f t="shared" si="43"/>
        <v>0</v>
      </c>
      <c r="CB55" s="24">
        <f t="shared" si="43"/>
        <v>0</v>
      </c>
      <c r="CC55" s="24">
        <f t="shared" si="43"/>
        <v>0</v>
      </c>
      <c r="CD55" s="24">
        <f t="shared" si="43"/>
        <v>0</v>
      </c>
      <c r="CE55" s="27">
        <f t="shared" si="44"/>
        <v>0.6545555111111111</v>
      </c>
      <c r="CF55" s="24">
        <f t="shared" si="45"/>
        <v>58909996</v>
      </c>
      <c r="CG55" s="24"/>
      <c r="CH55" s="24">
        <f>+'[1]Acuerdo PLAN INVERSIÓN 2021'!$H$683</f>
        <v>58909996</v>
      </c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7">
        <f t="shared" si="8"/>
        <v>0.3454444888888889</v>
      </c>
      <c r="DE55" s="24">
        <f t="shared" si="46"/>
        <v>31090004</v>
      </c>
      <c r="DF55" s="24">
        <f t="shared" si="47"/>
        <v>0</v>
      </c>
      <c r="DG55" s="24">
        <f t="shared" si="47"/>
        <v>31090004</v>
      </c>
      <c r="DH55" s="24">
        <f t="shared" si="47"/>
        <v>0</v>
      </c>
      <c r="DI55" s="24">
        <f t="shared" si="47"/>
        <v>0</v>
      </c>
      <c r="DJ55" s="24">
        <f t="shared" si="47"/>
        <v>0</v>
      </c>
      <c r="DK55" s="24">
        <f t="shared" si="47"/>
        <v>0</v>
      </c>
      <c r="DL55" s="24">
        <f t="shared" si="47"/>
        <v>0</v>
      </c>
      <c r="DM55" s="24">
        <f t="shared" si="47"/>
        <v>0</v>
      </c>
      <c r="DN55" s="24">
        <f t="shared" si="47"/>
        <v>0</v>
      </c>
      <c r="DO55" s="24">
        <f t="shared" si="47"/>
        <v>0</v>
      </c>
      <c r="DP55" s="24">
        <f t="shared" si="47"/>
        <v>0</v>
      </c>
      <c r="DQ55" s="24">
        <f t="shared" si="47"/>
        <v>0</v>
      </c>
      <c r="DR55" s="24">
        <f t="shared" si="47"/>
        <v>0</v>
      </c>
      <c r="DS55" s="24">
        <f t="shared" si="47"/>
        <v>0</v>
      </c>
      <c r="DT55" s="24">
        <f t="shared" si="47"/>
        <v>0</v>
      </c>
      <c r="DU55" s="24">
        <f t="shared" si="47"/>
        <v>0</v>
      </c>
      <c r="DV55" s="24">
        <f t="shared" si="48"/>
        <v>0</v>
      </c>
      <c r="DW55" s="24">
        <f t="shared" si="48"/>
        <v>0</v>
      </c>
      <c r="DX55" s="24">
        <f t="shared" si="48"/>
        <v>0</v>
      </c>
      <c r="DY55" s="24">
        <f t="shared" si="48"/>
        <v>0</v>
      </c>
      <c r="DZ55" s="24">
        <f t="shared" si="48"/>
        <v>0</v>
      </c>
      <c r="EA55" s="24">
        <f t="shared" si="48"/>
        <v>0</v>
      </c>
      <c r="EB55" s="24">
        <f t="shared" si="48"/>
        <v>0</v>
      </c>
    </row>
    <row r="56" spans="1:132" ht="23.25" customHeight="1" x14ac:dyDescent="0.25">
      <c r="A56" s="227"/>
      <c r="B56" s="225"/>
      <c r="C56" s="33" t="s">
        <v>184</v>
      </c>
      <c r="D56" s="21" t="s">
        <v>185</v>
      </c>
      <c r="E56" s="22">
        <v>520</v>
      </c>
      <c r="F56" s="23" t="s">
        <v>102</v>
      </c>
      <c r="G56" s="24">
        <f t="shared" si="39"/>
        <v>30000000</v>
      </c>
      <c r="H56" s="25">
        <v>144500000</v>
      </c>
      <c r="I56" s="25">
        <f t="shared" si="49"/>
        <v>114500000</v>
      </c>
      <c r="J56" s="24"/>
      <c r="K56" s="24">
        <v>30000000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7">
        <f t="shared" si="1"/>
        <v>0.99750000000000005</v>
      </c>
      <c r="AH56" s="24">
        <f t="shared" si="40"/>
        <v>29925000</v>
      </c>
      <c r="AI56" s="24"/>
      <c r="AJ56" s="24">
        <f>+'[1]Acuerdo PLAN INVERSIÓN 2021'!$J$698</f>
        <v>29925000</v>
      </c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7">
        <f t="shared" si="12"/>
        <v>2.4999999999999467E-3</v>
      </c>
      <c r="BG56" s="24">
        <f t="shared" si="41"/>
        <v>75000</v>
      </c>
      <c r="BH56" s="24">
        <f t="shared" si="42"/>
        <v>0</v>
      </c>
      <c r="BI56" s="24">
        <f t="shared" si="42"/>
        <v>75000</v>
      </c>
      <c r="BJ56" s="24">
        <f t="shared" si="42"/>
        <v>0</v>
      </c>
      <c r="BK56" s="24">
        <f t="shared" si="42"/>
        <v>0</v>
      </c>
      <c r="BL56" s="24">
        <f t="shared" si="42"/>
        <v>0</v>
      </c>
      <c r="BM56" s="24">
        <f t="shared" si="42"/>
        <v>0</v>
      </c>
      <c r="BN56" s="24">
        <f t="shared" si="42"/>
        <v>0</v>
      </c>
      <c r="BO56" s="24">
        <f t="shared" si="42"/>
        <v>0</v>
      </c>
      <c r="BP56" s="24">
        <f t="shared" si="42"/>
        <v>0</v>
      </c>
      <c r="BQ56" s="24">
        <f t="shared" si="42"/>
        <v>0</v>
      </c>
      <c r="BR56" s="24">
        <f t="shared" si="42"/>
        <v>0</v>
      </c>
      <c r="BS56" s="24">
        <f t="shared" si="42"/>
        <v>0</v>
      </c>
      <c r="BT56" s="24">
        <f t="shared" si="42"/>
        <v>0</v>
      </c>
      <c r="BU56" s="24">
        <f t="shared" si="42"/>
        <v>0</v>
      </c>
      <c r="BV56" s="24">
        <f t="shared" si="42"/>
        <v>0</v>
      </c>
      <c r="BW56" s="24">
        <f t="shared" si="42"/>
        <v>0</v>
      </c>
      <c r="BX56" s="24">
        <f t="shared" si="43"/>
        <v>0</v>
      </c>
      <c r="BY56" s="24">
        <f t="shared" si="43"/>
        <v>0</v>
      </c>
      <c r="BZ56" s="24">
        <f t="shared" si="43"/>
        <v>0</v>
      </c>
      <c r="CA56" s="24">
        <f t="shared" si="43"/>
        <v>0</v>
      </c>
      <c r="CB56" s="24">
        <f t="shared" si="43"/>
        <v>0</v>
      </c>
      <c r="CC56" s="24">
        <f t="shared" si="43"/>
        <v>0</v>
      </c>
      <c r="CD56" s="24">
        <f t="shared" si="43"/>
        <v>0</v>
      </c>
      <c r="CE56" s="27">
        <f t="shared" si="44"/>
        <v>0.99749980000000005</v>
      </c>
      <c r="CF56" s="24">
        <f t="shared" si="45"/>
        <v>29924994</v>
      </c>
      <c r="CG56" s="24"/>
      <c r="CH56" s="24">
        <f>+'[1]Acuerdo PLAN INVERSIÓN 2021'!$H$696</f>
        <v>29924994</v>
      </c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7">
        <f t="shared" si="8"/>
        <v>2.5001999999999525E-3</v>
      </c>
      <c r="DE56" s="24">
        <f t="shared" si="46"/>
        <v>75006</v>
      </c>
      <c r="DF56" s="24">
        <f t="shared" si="47"/>
        <v>0</v>
      </c>
      <c r="DG56" s="24">
        <f t="shared" si="47"/>
        <v>75006</v>
      </c>
      <c r="DH56" s="24">
        <f t="shared" si="47"/>
        <v>0</v>
      </c>
      <c r="DI56" s="24">
        <f t="shared" si="47"/>
        <v>0</v>
      </c>
      <c r="DJ56" s="24">
        <f t="shared" si="47"/>
        <v>0</v>
      </c>
      <c r="DK56" s="24">
        <f t="shared" si="47"/>
        <v>0</v>
      </c>
      <c r="DL56" s="24">
        <f t="shared" si="47"/>
        <v>0</v>
      </c>
      <c r="DM56" s="24">
        <f t="shared" si="47"/>
        <v>0</v>
      </c>
      <c r="DN56" s="24">
        <f t="shared" si="47"/>
        <v>0</v>
      </c>
      <c r="DO56" s="24">
        <f t="shared" si="47"/>
        <v>0</v>
      </c>
      <c r="DP56" s="24">
        <f t="shared" si="47"/>
        <v>0</v>
      </c>
      <c r="DQ56" s="24">
        <f t="shared" si="47"/>
        <v>0</v>
      </c>
      <c r="DR56" s="24">
        <f t="shared" si="47"/>
        <v>0</v>
      </c>
      <c r="DS56" s="24">
        <f t="shared" si="47"/>
        <v>0</v>
      </c>
      <c r="DT56" s="24">
        <f t="shared" si="47"/>
        <v>0</v>
      </c>
      <c r="DU56" s="24">
        <f t="shared" si="47"/>
        <v>0</v>
      </c>
      <c r="DV56" s="24">
        <f t="shared" si="48"/>
        <v>0</v>
      </c>
      <c r="DW56" s="24">
        <f t="shared" si="48"/>
        <v>0</v>
      </c>
      <c r="DX56" s="24">
        <f t="shared" si="48"/>
        <v>0</v>
      </c>
      <c r="DY56" s="24">
        <f t="shared" si="48"/>
        <v>0</v>
      </c>
      <c r="DZ56" s="24">
        <f t="shared" si="48"/>
        <v>0</v>
      </c>
      <c r="EA56" s="24">
        <f t="shared" si="48"/>
        <v>0</v>
      </c>
      <c r="EB56" s="24">
        <f t="shared" si="48"/>
        <v>0</v>
      </c>
    </row>
    <row r="57" spans="1:132" ht="33.6" customHeight="1" x14ac:dyDescent="0.25">
      <c r="A57" s="227"/>
      <c r="B57" s="225"/>
      <c r="C57" s="33" t="s">
        <v>186</v>
      </c>
      <c r="D57" s="21" t="s">
        <v>187</v>
      </c>
      <c r="E57" s="22">
        <v>520</v>
      </c>
      <c r="F57" s="23" t="s">
        <v>102</v>
      </c>
      <c r="G57" s="24">
        <f t="shared" si="39"/>
        <v>30000000</v>
      </c>
      <c r="H57" s="25">
        <v>120606750</v>
      </c>
      <c r="I57" s="25">
        <f t="shared" si="49"/>
        <v>90606750</v>
      </c>
      <c r="J57" s="24"/>
      <c r="K57" s="24">
        <v>30000000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7">
        <f t="shared" si="1"/>
        <v>0.34155000000000002</v>
      </c>
      <c r="AH57" s="24">
        <f t="shared" si="40"/>
        <v>10246500</v>
      </c>
      <c r="AI57" s="24"/>
      <c r="AJ57" s="24">
        <f>+'[2]Acuerdo PLAN INVERSIÓN 2021'!$J$525</f>
        <v>10246500</v>
      </c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7">
        <f t="shared" si="12"/>
        <v>0.65844999999999998</v>
      </c>
      <c r="BG57" s="24">
        <f t="shared" si="41"/>
        <v>19753500</v>
      </c>
      <c r="BH57" s="24">
        <f t="shared" si="42"/>
        <v>0</v>
      </c>
      <c r="BI57" s="24">
        <f t="shared" si="42"/>
        <v>19753500</v>
      </c>
      <c r="BJ57" s="24">
        <f t="shared" si="42"/>
        <v>0</v>
      </c>
      <c r="BK57" s="24">
        <f t="shared" si="42"/>
        <v>0</v>
      </c>
      <c r="BL57" s="24">
        <f t="shared" si="42"/>
        <v>0</v>
      </c>
      <c r="BM57" s="24">
        <f t="shared" si="42"/>
        <v>0</v>
      </c>
      <c r="BN57" s="24">
        <f t="shared" si="42"/>
        <v>0</v>
      </c>
      <c r="BO57" s="24">
        <f t="shared" si="42"/>
        <v>0</v>
      </c>
      <c r="BP57" s="24">
        <f t="shared" si="42"/>
        <v>0</v>
      </c>
      <c r="BQ57" s="24">
        <f t="shared" si="42"/>
        <v>0</v>
      </c>
      <c r="BR57" s="24">
        <f t="shared" si="42"/>
        <v>0</v>
      </c>
      <c r="BS57" s="24">
        <f t="shared" si="42"/>
        <v>0</v>
      </c>
      <c r="BT57" s="24">
        <f t="shared" si="42"/>
        <v>0</v>
      </c>
      <c r="BU57" s="24">
        <f t="shared" si="42"/>
        <v>0</v>
      </c>
      <c r="BV57" s="24">
        <f t="shared" si="42"/>
        <v>0</v>
      </c>
      <c r="BW57" s="24">
        <f t="shared" si="42"/>
        <v>0</v>
      </c>
      <c r="BX57" s="24">
        <f t="shared" si="43"/>
        <v>0</v>
      </c>
      <c r="BY57" s="24">
        <f t="shared" si="43"/>
        <v>0</v>
      </c>
      <c r="BZ57" s="24">
        <f t="shared" si="43"/>
        <v>0</v>
      </c>
      <c r="CA57" s="24">
        <f t="shared" si="43"/>
        <v>0</v>
      </c>
      <c r="CB57" s="24">
        <f t="shared" si="43"/>
        <v>0</v>
      </c>
      <c r="CC57" s="24">
        <f t="shared" si="43"/>
        <v>0</v>
      </c>
      <c r="CD57" s="24">
        <f t="shared" si="43"/>
        <v>0</v>
      </c>
      <c r="CE57" s="27">
        <f t="shared" si="44"/>
        <v>0.34155000000000002</v>
      </c>
      <c r="CF57" s="24">
        <f t="shared" si="45"/>
        <v>10246500</v>
      </c>
      <c r="CG57" s="24"/>
      <c r="CH57" s="24">
        <f>+'[2]Acuerdo PLAN INVERSIÓN 2021'!$H$523</f>
        <v>10246500</v>
      </c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7">
        <f t="shared" si="8"/>
        <v>0.65844999999999998</v>
      </c>
      <c r="DE57" s="24">
        <f t="shared" si="46"/>
        <v>19753500</v>
      </c>
      <c r="DF57" s="24">
        <f t="shared" si="47"/>
        <v>0</v>
      </c>
      <c r="DG57" s="24">
        <f t="shared" si="47"/>
        <v>19753500</v>
      </c>
      <c r="DH57" s="24">
        <f t="shared" si="47"/>
        <v>0</v>
      </c>
      <c r="DI57" s="24">
        <f t="shared" si="47"/>
        <v>0</v>
      </c>
      <c r="DJ57" s="24">
        <f t="shared" si="47"/>
        <v>0</v>
      </c>
      <c r="DK57" s="24">
        <f t="shared" si="47"/>
        <v>0</v>
      </c>
      <c r="DL57" s="24">
        <f t="shared" si="47"/>
        <v>0</v>
      </c>
      <c r="DM57" s="24">
        <f t="shared" si="47"/>
        <v>0</v>
      </c>
      <c r="DN57" s="24">
        <f t="shared" si="47"/>
        <v>0</v>
      </c>
      <c r="DO57" s="24">
        <f t="shared" si="47"/>
        <v>0</v>
      </c>
      <c r="DP57" s="24">
        <f t="shared" si="47"/>
        <v>0</v>
      </c>
      <c r="DQ57" s="24">
        <f t="shared" si="47"/>
        <v>0</v>
      </c>
      <c r="DR57" s="24">
        <f t="shared" si="47"/>
        <v>0</v>
      </c>
      <c r="DS57" s="24">
        <f t="shared" si="47"/>
        <v>0</v>
      </c>
      <c r="DT57" s="24">
        <f t="shared" si="47"/>
        <v>0</v>
      </c>
      <c r="DU57" s="24">
        <f t="shared" si="47"/>
        <v>0</v>
      </c>
      <c r="DV57" s="24">
        <f t="shared" si="48"/>
        <v>0</v>
      </c>
      <c r="DW57" s="24">
        <f t="shared" si="48"/>
        <v>0</v>
      </c>
      <c r="DX57" s="24">
        <f t="shared" si="48"/>
        <v>0</v>
      </c>
      <c r="DY57" s="24">
        <f t="shared" si="48"/>
        <v>0</v>
      </c>
      <c r="DZ57" s="24">
        <f t="shared" si="48"/>
        <v>0</v>
      </c>
      <c r="EA57" s="24">
        <f t="shared" si="48"/>
        <v>0</v>
      </c>
      <c r="EB57" s="24">
        <f t="shared" si="48"/>
        <v>0</v>
      </c>
    </row>
    <row r="58" spans="1:132" ht="35.450000000000003" customHeight="1" x14ac:dyDescent="0.25">
      <c r="A58" s="227"/>
      <c r="B58" s="225"/>
      <c r="C58" s="33" t="s">
        <v>188</v>
      </c>
      <c r="D58" s="21" t="s">
        <v>189</v>
      </c>
      <c r="E58" s="22">
        <v>520</v>
      </c>
      <c r="F58" s="23" t="s">
        <v>102</v>
      </c>
      <c r="G58" s="24">
        <f t="shared" si="39"/>
        <v>20000000</v>
      </c>
      <c r="H58" s="25">
        <v>57321000</v>
      </c>
      <c r="I58" s="25">
        <f t="shared" si="49"/>
        <v>37321000</v>
      </c>
      <c r="J58" s="24"/>
      <c r="K58" s="24">
        <v>20000000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7">
        <f t="shared" si="1"/>
        <v>0.952075</v>
      </c>
      <c r="AH58" s="24">
        <f t="shared" si="40"/>
        <v>19041500</v>
      </c>
      <c r="AI58" s="24"/>
      <c r="AJ58" s="24">
        <f>+'[2]Acuerdo PLAN INVERSIÓN 2021'!$J$531</f>
        <v>19041500</v>
      </c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7">
        <f t="shared" si="12"/>
        <v>4.7924999999999995E-2</v>
      </c>
      <c r="BG58" s="24">
        <f t="shared" si="41"/>
        <v>958500</v>
      </c>
      <c r="BH58" s="24">
        <f t="shared" si="42"/>
        <v>0</v>
      </c>
      <c r="BI58" s="24">
        <f t="shared" si="42"/>
        <v>958500</v>
      </c>
      <c r="BJ58" s="24">
        <f t="shared" si="42"/>
        <v>0</v>
      </c>
      <c r="BK58" s="24">
        <f t="shared" si="42"/>
        <v>0</v>
      </c>
      <c r="BL58" s="24">
        <f t="shared" si="42"/>
        <v>0</v>
      </c>
      <c r="BM58" s="24">
        <f t="shared" si="42"/>
        <v>0</v>
      </c>
      <c r="BN58" s="24">
        <f t="shared" si="42"/>
        <v>0</v>
      </c>
      <c r="BO58" s="24">
        <f t="shared" si="42"/>
        <v>0</v>
      </c>
      <c r="BP58" s="24">
        <f t="shared" si="42"/>
        <v>0</v>
      </c>
      <c r="BQ58" s="24">
        <f t="shared" si="42"/>
        <v>0</v>
      </c>
      <c r="BR58" s="24">
        <f t="shared" si="42"/>
        <v>0</v>
      </c>
      <c r="BS58" s="24">
        <f t="shared" si="42"/>
        <v>0</v>
      </c>
      <c r="BT58" s="24">
        <f t="shared" si="42"/>
        <v>0</v>
      </c>
      <c r="BU58" s="24">
        <f t="shared" si="42"/>
        <v>0</v>
      </c>
      <c r="BV58" s="24">
        <f t="shared" si="42"/>
        <v>0</v>
      </c>
      <c r="BW58" s="24">
        <f t="shared" si="42"/>
        <v>0</v>
      </c>
      <c r="BX58" s="24">
        <f t="shared" si="43"/>
        <v>0</v>
      </c>
      <c r="BY58" s="24">
        <f t="shared" si="43"/>
        <v>0</v>
      </c>
      <c r="BZ58" s="24">
        <f t="shared" si="43"/>
        <v>0</v>
      </c>
      <c r="CA58" s="24">
        <f t="shared" si="43"/>
        <v>0</v>
      </c>
      <c r="CB58" s="24">
        <f t="shared" si="43"/>
        <v>0</v>
      </c>
      <c r="CC58" s="24">
        <f t="shared" si="43"/>
        <v>0</v>
      </c>
      <c r="CD58" s="24">
        <f t="shared" si="43"/>
        <v>0</v>
      </c>
      <c r="CE58" s="27">
        <f t="shared" si="44"/>
        <v>0.95207494999999998</v>
      </c>
      <c r="CF58" s="24">
        <f t="shared" si="45"/>
        <v>19041499</v>
      </c>
      <c r="CG58" s="24"/>
      <c r="CH58" s="24">
        <f>+'[2]Acuerdo PLAN INVERSIÓN 2021'!$H$529</f>
        <v>19041499</v>
      </c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7">
        <f t="shared" si="8"/>
        <v>4.7925050000000025E-2</v>
      </c>
      <c r="DE58" s="24">
        <f t="shared" si="46"/>
        <v>958501</v>
      </c>
      <c r="DF58" s="24">
        <f t="shared" si="47"/>
        <v>0</v>
      </c>
      <c r="DG58" s="24">
        <f t="shared" si="47"/>
        <v>958501</v>
      </c>
      <c r="DH58" s="24">
        <f t="shared" si="47"/>
        <v>0</v>
      </c>
      <c r="DI58" s="24">
        <f t="shared" si="47"/>
        <v>0</v>
      </c>
      <c r="DJ58" s="24">
        <f t="shared" si="47"/>
        <v>0</v>
      </c>
      <c r="DK58" s="24">
        <f t="shared" si="47"/>
        <v>0</v>
      </c>
      <c r="DL58" s="24">
        <f t="shared" si="47"/>
        <v>0</v>
      </c>
      <c r="DM58" s="24">
        <f t="shared" si="47"/>
        <v>0</v>
      </c>
      <c r="DN58" s="24">
        <f t="shared" si="47"/>
        <v>0</v>
      </c>
      <c r="DO58" s="24">
        <f t="shared" si="47"/>
        <v>0</v>
      </c>
      <c r="DP58" s="24">
        <f t="shared" si="47"/>
        <v>0</v>
      </c>
      <c r="DQ58" s="24">
        <f t="shared" si="47"/>
        <v>0</v>
      </c>
      <c r="DR58" s="24">
        <f t="shared" si="47"/>
        <v>0</v>
      </c>
      <c r="DS58" s="24">
        <f t="shared" si="47"/>
        <v>0</v>
      </c>
      <c r="DT58" s="24">
        <f t="shared" si="47"/>
        <v>0</v>
      </c>
      <c r="DU58" s="24">
        <f t="shared" si="47"/>
        <v>0</v>
      </c>
      <c r="DV58" s="24">
        <f t="shared" si="48"/>
        <v>0</v>
      </c>
      <c r="DW58" s="24">
        <f t="shared" si="48"/>
        <v>0</v>
      </c>
      <c r="DX58" s="24">
        <f t="shared" si="48"/>
        <v>0</v>
      </c>
      <c r="DY58" s="24">
        <f t="shared" si="48"/>
        <v>0</v>
      </c>
      <c r="DZ58" s="24">
        <f t="shared" si="48"/>
        <v>0</v>
      </c>
      <c r="EA58" s="24">
        <f t="shared" si="48"/>
        <v>0</v>
      </c>
      <c r="EB58" s="24">
        <f t="shared" si="48"/>
        <v>0</v>
      </c>
    </row>
    <row r="59" spans="1:132" ht="31.9" customHeight="1" x14ac:dyDescent="0.25">
      <c r="A59" s="227"/>
      <c r="B59" s="225"/>
      <c r="C59" s="33" t="s">
        <v>190</v>
      </c>
      <c r="D59" s="21" t="s">
        <v>191</v>
      </c>
      <c r="E59" s="22">
        <v>520</v>
      </c>
      <c r="F59" s="23" t="s">
        <v>102</v>
      </c>
      <c r="G59" s="24">
        <f t="shared" si="39"/>
        <v>20000000</v>
      </c>
      <c r="H59" s="25">
        <v>108432000</v>
      </c>
      <c r="I59" s="25">
        <f t="shared" si="49"/>
        <v>88432000</v>
      </c>
      <c r="J59" s="24"/>
      <c r="K59" s="24">
        <v>20000000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7">
        <f t="shared" si="1"/>
        <v>0.702075</v>
      </c>
      <c r="AH59" s="24">
        <f t="shared" si="40"/>
        <v>14041500</v>
      </c>
      <c r="AI59" s="24"/>
      <c r="AJ59" s="24">
        <f>+'[2]Acuerdo PLAN INVERSIÓN 2021'!$J$547</f>
        <v>14041500</v>
      </c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7">
        <f t="shared" si="12"/>
        <v>0.297925</v>
      </c>
      <c r="BG59" s="24">
        <f t="shared" si="41"/>
        <v>5958500</v>
      </c>
      <c r="BH59" s="24">
        <f t="shared" si="42"/>
        <v>0</v>
      </c>
      <c r="BI59" s="24">
        <f t="shared" si="42"/>
        <v>5958500</v>
      </c>
      <c r="BJ59" s="24">
        <f t="shared" si="42"/>
        <v>0</v>
      </c>
      <c r="BK59" s="24">
        <f t="shared" si="42"/>
        <v>0</v>
      </c>
      <c r="BL59" s="24">
        <f t="shared" si="42"/>
        <v>0</v>
      </c>
      <c r="BM59" s="24">
        <f t="shared" si="42"/>
        <v>0</v>
      </c>
      <c r="BN59" s="24">
        <f t="shared" si="42"/>
        <v>0</v>
      </c>
      <c r="BO59" s="24">
        <f t="shared" si="42"/>
        <v>0</v>
      </c>
      <c r="BP59" s="24">
        <f t="shared" si="42"/>
        <v>0</v>
      </c>
      <c r="BQ59" s="24">
        <f t="shared" si="42"/>
        <v>0</v>
      </c>
      <c r="BR59" s="24">
        <f t="shared" si="42"/>
        <v>0</v>
      </c>
      <c r="BS59" s="24">
        <f t="shared" si="42"/>
        <v>0</v>
      </c>
      <c r="BT59" s="24">
        <f t="shared" si="42"/>
        <v>0</v>
      </c>
      <c r="BU59" s="24">
        <f t="shared" si="42"/>
        <v>0</v>
      </c>
      <c r="BV59" s="24">
        <f t="shared" si="42"/>
        <v>0</v>
      </c>
      <c r="BW59" s="24">
        <f t="shared" si="42"/>
        <v>0</v>
      </c>
      <c r="BX59" s="24">
        <f t="shared" si="43"/>
        <v>0</v>
      </c>
      <c r="BY59" s="24">
        <f t="shared" si="43"/>
        <v>0</v>
      </c>
      <c r="BZ59" s="24">
        <f t="shared" si="43"/>
        <v>0</v>
      </c>
      <c r="CA59" s="24">
        <f t="shared" si="43"/>
        <v>0</v>
      </c>
      <c r="CB59" s="24">
        <f t="shared" si="43"/>
        <v>0</v>
      </c>
      <c r="CC59" s="24">
        <f t="shared" si="43"/>
        <v>0</v>
      </c>
      <c r="CD59" s="24">
        <f t="shared" si="43"/>
        <v>0</v>
      </c>
      <c r="CE59" s="27">
        <f t="shared" si="44"/>
        <v>0.70207494999999998</v>
      </c>
      <c r="CF59" s="24">
        <f t="shared" si="45"/>
        <v>14041499</v>
      </c>
      <c r="CG59" s="24"/>
      <c r="CH59" s="24">
        <f>+'[2]Acuerdo PLAN INVERSIÓN 2021'!$H$545</f>
        <v>14041499</v>
      </c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7">
        <f t="shared" si="8"/>
        <v>0.29792505000000002</v>
      </c>
      <c r="DE59" s="24">
        <f t="shared" si="46"/>
        <v>5958501</v>
      </c>
      <c r="DF59" s="24">
        <f t="shared" si="47"/>
        <v>0</v>
      </c>
      <c r="DG59" s="24">
        <f t="shared" si="47"/>
        <v>5958501</v>
      </c>
      <c r="DH59" s="24">
        <f t="shared" si="47"/>
        <v>0</v>
      </c>
      <c r="DI59" s="24">
        <f t="shared" si="47"/>
        <v>0</v>
      </c>
      <c r="DJ59" s="24">
        <f t="shared" si="47"/>
        <v>0</v>
      </c>
      <c r="DK59" s="24">
        <f t="shared" si="47"/>
        <v>0</v>
      </c>
      <c r="DL59" s="24">
        <f t="shared" si="47"/>
        <v>0</v>
      </c>
      <c r="DM59" s="24">
        <f t="shared" si="47"/>
        <v>0</v>
      </c>
      <c r="DN59" s="24">
        <f t="shared" si="47"/>
        <v>0</v>
      </c>
      <c r="DO59" s="24">
        <f t="shared" si="47"/>
        <v>0</v>
      </c>
      <c r="DP59" s="24">
        <f t="shared" si="47"/>
        <v>0</v>
      </c>
      <c r="DQ59" s="24">
        <f t="shared" si="47"/>
        <v>0</v>
      </c>
      <c r="DR59" s="24">
        <f t="shared" si="47"/>
        <v>0</v>
      </c>
      <c r="DS59" s="24">
        <f t="shared" si="47"/>
        <v>0</v>
      </c>
      <c r="DT59" s="24">
        <f t="shared" si="47"/>
        <v>0</v>
      </c>
      <c r="DU59" s="24">
        <f t="shared" si="47"/>
        <v>0</v>
      </c>
      <c r="DV59" s="24">
        <f t="shared" si="48"/>
        <v>0</v>
      </c>
      <c r="DW59" s="24">
        <f t="shared" si="48"/>
        <v>0</v>
      </c>
      <c r="DX59" s="24">
        <f t="shared" si="48"/>
        <v>0</v>
      </c>
      <c r="DY59" s="24">
        <f t="shared" si="48"/>
        <v>0</v>
      </c>
      <c r="DZ59" s="24">
        <f t="shared" si="48"/>
        <v>0</v>
      </c>
      <c r="EA59" s="24">
        <f t="shared" si="48"/>
        <v>0</v>
      </c>
      <c r="EB59" s="24">
        <f t="shared" si="48"/>
        <v>0</v>
      </c>
    </row>
    <row r="60" spans="1:132" ht="19.899999999999999" customHeight="1" x14ac:dyDescent="0.25">
      <c r="A60" s="227"/>
      <c r="B60" s="225"/>
      <c r="C60" s="33" t="s">
        <v>192</v>
      </c>
      <c r="D60" s="21" t="s">
        <v>193</v>
      </c>
      <c r="E60" s="22">
        <v>520</v>
      </c>
      <c r="F60" s="23" t="s">
        <v>102</v>
      </c>
      <c r="G60" s="24">
        <f t="shared" si="39"/>
        <v>30000000</v>
      </c>
      <c r="H60" s="25">
        <v>85000000</v>
      </c>
      <c r="I60" s="25">
        <f t="shared" si="49"/>
        <v>55000000</v>
      </c>
      <c r="J60" s="24"/>
      <c r="K60" s="24">
        <v>30000000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7">
        <f t="shared" si="1"/>
        <v>0.68166666666666664</v>
      </c>
      <c r="AH60" s="24">
        <f t="shared" si="40"/>
        <v>20450000</v>
      </c>
      <c r="AI60" s="24"/>
      <c r="AJ60" s="24">
        <f>+'[2]Acuerdo PLAN INVERSIÓN 2021'!$J$553</f>
        <v>20450000</v>
      </c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7">
        <f t="shared" si="12"/>
        <v>0.31833333333333336</v>
      </c>
      <c r="BG60" s="24">
        <f t="shared" si="41"/>
        <v>9550000</v>
      </c>
      <c r="BH60" s="24">
        <f t="shared" si="42"/>
        <v>0</v>
      </c>
      <c r="BI60" s="24">
        <f t="shared" si="42"/>
        <v>9550000</v>
      </c>
      <c r="BJ60" s="24">
        <f t="shared" si="42"/>
        <v>0</v>
      </c>
      <c r="BK60" s="24">
        <f t="shared" si="42"/>
        <v>0</v>
      </c>
      <c r="BL60" s="24">
        <f t="shared" si="42"/>
        <v>0</v>
      </c>
      <c r="BM60" s="24">
        <f t="shared" si="42"/>
        <v>0</v>
      </c>
      <c r="BN60" s="24">
        <f t="shared" si="42"/>
        <v>0</v>
      </c>
      <c r="BO60" s="24">
        <f t="shared" si="42"/>
        <v>0</v>
      </c>
      <c r="BP60" s="24">
        <f t="shared" si="42"/>
        <v>0</v>
      </c>
      <c r="BQ60" s="24">
        <f t="shared" si="42"/>
        <v>0</v>
      </c>
      <c r="BR60" s="24">
        <f t="shared" si="42"/>
        <v>0</v>
      </c>
      <c r="BS60" s="24">
        <f t="shared" si="42"/>
        <v>0</v>
      </c>
      <c r="BT60" s="24">
        <f t="shared" si="42"/>
        <v>0</v>
      </c>
      <c r="BU60" s="24">
        <f t="shared" si="42"/>
        <v>0</v>
      </c>
      <c r="BV60" s="24">
        <f t="shared" si="42"/>
        <v>0</v>
      </c>
      <c r="BW60" s="24">
        <f t="shared" si="42"/>
        <v>0</v>
      </c>
      <c r="BX60" s="24">
        <f t="shared" si="43"/>
        <v>0</v>
      </c>
      <c r="BY60" s="24">
        <f t="shared" si="43"/>
        <v>0</v>
      </c>
      <c r="BZ60" s="24">
        <f t="shared" si="43"/>
        <v>0</v>
      </c>
      <c r="CA60" s="24">
        <f t="shared" si="43"/>
        <v>0</v>
      </c>
      <c r="CB60" s="24">
        <f t="shared" si="43"/>
        <v>0</v>
      </c>
      <c r="CC60" s="24">
        <f t="shared" si="43"/>
        <v>0</v>
      </c>
      <c r="CD60" s="24">
        <f t="shared" si="43"/>
        <v>0</v>
      </c>
      <c r="CE60" s="27">
        <f t="shared" si="44"/>
        <v>0.68166649999999995</v>
      </c>
      <c r="CF60" s="24">
        <f t="shared" si="45"/>
        <v>20449995</v>
      </c>
      <c r="CG60" s="24"/>
      <c r="CH60" s="24">
        <f>+'[2]Acuerdo PLAN INVERSIÓN 2021'!$H$551</f>
        <v>20449995</v>
      </c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7">
        <f t="shared" si="8"/>
        <v>0.31833350000000005</v>
      </c>
      <c r="DE60" s="24">
        <f t="shared" si="46"/>
        <v>9550005</v>
      </c>
      <c r="DF60" s="24">
        <f t="shared" si="47"/>
        <v>0</v>
      </c>
      <c r="DG60" s="24">
        <f t="shared" si="47"/>
        <v>9550005</v>
      </c>
      <c r="DH60" s="24">
        <f t="shared" si="47"/>
        <v>0</v>
      </c>
      <c r="DI60" s="24">
        <f t="shared" si="47"/>
        <v>0</v>
      </c>
      <c r="DJ60" s="24">
        <f t="shared" si="47"/>
        <v>0</v>
      </c>
      <c r="DK60" s="24">
        <f t="shared" si="47"/>
        <v>0</v>
      </c>
      <c r="DL60" s="24">
        <f t="shared" si="47"/>
        <v>0</v>
      </c>
      <c r="DM60" s="24">
        <f t="shared" si="47"/>
        <v>0</v>
      </c>
      <c r="DN60" s="24">
        <f t="shared" si="47"/>
        <v>0</v>
      </c>
      <c r="DO60" s="24">
        <f t="shared" si="47"/>
        <v>0</v>
      </c>
      <c r="DP60" s="24">
        <f t="shared" si="47"/>
        <v>0</v>
      </c>
      <c r="DQ60" s="24">
        <f t="shared" si="47"/>
        <v>0</v>
      </c>
      <c r="DR60" s="24">
        <f t="shared" si="47"/>
        <v>0</v>
      </c>
      <c r="DS60" s="24">
        <f t="shared" si="47"/>
        <v>0</v>
      </c>
      <c r="DT60" s="24">
        <f t="shared" si="47"/>
        <v>0</v>
      </c>
      <c r="DU60" s="24">
        <f t="shared" si="47"/>
        <v>0</v>
      </c>
      <c r="DV60" s="24">
        <f t="shared" si="48"/>
        <v>0</v>
      </c>
      <c r="DW60" s="24">
        <f t="shared" si="48"/>
        <v>0</v>
      </c>
      <c r="DX60" s="24">
        <f t="shared" si="48"/>
        <v>0</v>
      </c>
      <c r="DY60" s="24">
        <f t="shared" si="48"/>
        <v>0</v>
      </c>
      <c r="DZ60" s="24">
        <f t="shared" si="48"/>
        <v>0</v>
      </c>
      <c r="EA60" s="24">
        <f t="shared" si="48"/>
        <v>0</v>
      </c>
      <c r="EB60" s="24">
        <f t="shared" si="48"/>
        <v>0</v>
      </c>
    </row>
    <row r="61" spans="1:132" ht="16.899999999999999" customHeight="1" x14ac:dyDescent="0.25">
      <c r="A61" s="227"/>
      <c r="B61" s="225"/>
      <c r="C61" s="33" t="s">
        <v>194</v>
      </c>
      <c r="D61" s="21" t="s">
        <v>195</v>
      </c>
      <c r="E61" s="22">
        <v>520</v>
      </c>
      <c r="F61" s="23" t="s">
        <v>102</v>
      </c>
      <c r="G61" s="24">
        <f t="shared" si="39"/>
        <v>30000000</v>
      </c>
      <c r="H61" s="25">
        <v>158000000</v>
      </c>
      <c r="I61" s="25">
        <f t="shared" si="49"/>
        <v>128000000</v>
      </c>
      <c r="J61" s="24"/>
      <c r="K61" s="24">
        <v>30000000</v>
      </c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7">
        <f t="shared" si="1"/>
        <v>0.83367123333333337</v>
      </c>
      <c r="AH61" s="24">
        <f t="shared" si="40"/>
        <v>25010137</v>
      </c>
      <c r="AI61" s="24"/>
      <c r="AJ61" s="24">
        <f>+'[2]Acuerdo PLAN INVERSIÓN 2021'!$J$560</f>
        <v>25010137</v>
      </c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7">
        <f t="shared" si="12"/>
        <v>0.16632876666666663</v>
      </c>
      <c r="BG61" s="24">
        <f t="shared" si="41"/>
        <v>4989863</v>
      </c>
      <c r="BH61" s="24">
        <f t="shared" si="42"/>
        <v>0</v>
      </c>
      <c r="BI61" s="24">
        <f t="shared" si="42"/>
        <v>4989863</v>
      </c>
      <c r="BJ61" s="24">
        <f t="shared" si="42"/>
        <v>0</v>
      </c>
      <c r="BK61" s="24">
        <f t="shared" si="42"/>
        <v>0</v>
      </c>
      <c r="BL61" s="24">
        <f t="shared" si="42"/>
        <v>0</v>
      </c>
      <c r="BM61" s="24">
        <f t="shared" si="42"/>
        <v>0</v>
      </c>
      <c r="BN61" s="24">
        <f t="shared" si="42"/>
        <v>0</v>
      </c>
      <c r="BO61" s="24">
        <f t="shared" si="42"/>
        <v>0</v>
      </c>
      <c r="BP61" s="24">
        <f t="shared" si="42"/>
        <v>0</v>
      </c>
      <c r="BQ61" s="24">
        <f t="shared" si="42"/>
        <v>0</v>
      </c>
      <c r="BR61" s="24">
        <f t="shared" si="42"/>
        <v>0</v>
      </c>
      <c r="BS61" s="24">
        <f t="shared" si="42"/>
        <v>0</v>
      </c>
      <c r="BT61" s="24">
        <f t="shared" si="42"/>
        <v>0</v>
      </c>
      <c r="BU61" s="24">
        <f t="shared" si="42"/>
        <v>0</v>
      </c>
      <c r="BV61" s="24">
        <f t="shared" si="42"/>
        <v>0</v>
      </c>
      <c r="BW61" s="24">
        <f t="shared" si="42"/>
        <v>0</v>
      </c>
      <c r="BX61" s="24">
        <f t="shared" si="43"/>
        <v>0</v>
      </c>
      <c r="BY61" s="24">
        <f t="shared" si="43"/>
        <v>0</v>
      </c>
      <c r="BZ61" s="24">
        <f t="shared" si="43"/>
        <v>0</v>
      </c>
      <c r="CA61" s="24">
        <f t="shared" si="43"/>
        <v>0</v>
      </c>
      <c r="CB61" s="24">
        <f t="shared" si="43"/>
        <v>0</v>
      </c>
      <c r="CC61" s="24">
        <f t="shared" si="43"/>
        <v>0</v>
      </c>
      <c r="CD61" s="24">
        <f t="shared" si="43"/>
        <v>0</v>
      </c>
      <c r="CE61" s="27">
        <f t="shared" si="44"/>
        <v>0.83108216666666668</v>
      </c>
      <c r="CF61" s="24">
        <f t="shared" si="45"/>
        <v>24932465</v>
      </c>
      <c r="CG61" s="24"/>
      <c r="CH61" s="24">
        <f>+'[2]Acuerdo PLAN INVERSIÓN 2021'!$H$558</f>
        <v>24932465</v>
      </c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7">
        <f t="shared" si="8"/>
        <v>0.16891783333333332</v>
      </c>
      <c r="DE61" s="24">
        <f t="shared" si="46"/>
        <v>5067535</v>
      </c>
      <c r="DF61" s="24">
        <f t="shared" si="47"/>
        <v>0</v>
      </c>
      <c r="DG61" s="24">
        <f t="shared" si="47"/>
        <v>5067535</v>
      </c>
      <c r="DH61" s="24">
        <f t="shared" si="47"/>
        <v>0</v>
      </c>
      <c r="DI61" s="24">
        <f t="shared" si="47"/>
        <v>0</v>
      </c>
      <c r="DJ61" s="24">
        <f t="shared" si="47"/>
        <v>0</v>
      </c>
      <c r="DK61" s="24">
        <f t="shared" si="47"/>
        <v>0</v>
      </c>
      <c r="DL61" s="24">
        <f t="shared" si="47"/>
        <v>0</v>
      </c>
      <c r="DM61" s="24">
        <f t="shared" si="47"/>
        <v>0</v>
      </c>
      <c r="DN61" s="24">
        <f t="shared" si="47"/>
        <v>0</v>
      </c>
      <c r="DO61" s="24">
        <f t="shared" si="47"/>
        <v>0</v>
      </c>
      <c r="DP61" s="24">
        <f t="shared" si="47"/>
        <v>0</v>
      </c>
      <c r="DQ61" s="24">
        <f t="shared" si="47"/>
        <v>0</v>
      </c>
      <c r="DR61" s="24">
        <f t="shared" si="47"/>
        <v>0</v>
      </c>
      <c r="DS61" s="24">
        <f t="shared" si="47"/>
        <v>0</v>
      </c>
      <c r="DT61" s="24">
        <f t="shared" si="47"/>
        <v>0</v>
      </c>
      <c r="DU61" s="24">
        <f t="shared" si="47"/>
        <v>0</v>
      </c>
      <c r="DV61" s="24">
        <f t="shared" si="48"/>
        <v>0</v>
      </c>
      <c r="DW61" s="24">
        <f t="shared" si="48"/>
        <v>0</v>
      </c>
      <c r="DX61" s="24">
        <f t="shared" si="48"/>
        <v>0</v>
      </c>
      <c r="DY61" s="24">
        <f t="shared" si="48"/>
        <v>0</v>
      </c>
      <c r="DZ61" s="24">
        <f t="shared" si="48"/>
        <v>0</v>
      </c>
      <c r="EA61" s="24">
        <f t="shared" si="48"/>
        <v>0</v>
      </c>
      <c r="EB61" s="24">
        <f t="shared" si="48"/>
        <v>0</v>
      </c>
    </row>
    <row r="62" spans="1:132" ht="24" customHeight="1" x14ac:dyDescent="0.25">
      <c r="A62" s="227"/>
      <c r="B62" s="223"/>
      <c r="C62" s="33" t="s">
        <v>196</v>
      </c>
      <c r="D62" s="21" t="s">
        <v>197</v>
      </c>
      <c r="E62" s="22">
        <v>520</v>
      </c>
      <c r="F62" s="23" t="s">
        <v>102</v>
      </c>
      <c r="G62" s="24">
        <f t="shared" si="39"/>
        <v>20000000</v>
      </c>
      <c r="H62" s="25">
        <v>0</v>
      </c>
      <c r="I62" s="25">
        <f t="shared" si="49"/>
        <v>-20000000</v>
      </c>
      <c r="J62" s="24"/>
      <c r="K62" s="24"/>
      <c r="L62" s="24"/>
      <c r="M62" s="24"/>
      <c r="N62" s="24"/>
      <c r="O62" s="24">
        <v>20000000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7">
        <f t="shared" si="1"/>
        <v>1</v>
      </c>
      <c r="AH62" s="24">
        <f t="shared" si="40"/>
        <v>20000000</v>
      </c>
      <c r="AI62" s="24"/>
      <c r="AJ62" s="24"/>
      <c r="AK62" s="24"/>
      <c r="AL62" s="24"/>
      <c r="AM62" s="24"/>
      <c r="AN62" s="24">
        <f>+'[2]Acuerdo PLAN INVERSIÓN 2021'!$AC$569</f>
        <v>20000000</v>
      </c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7">
        <f t="shared" si="12"/>
        <v>0</v>
      </c>
      <c r="BG62" s="24">
        <f t="shared" si="41"/>
        <v>0</v>
      </c>
      <c r="BH62" s="24">
        <f t="shared" si="42"/>
        <v>0</v>
      </c>
      <c r="BI62" s="24">
        <f t="shared" si="42"/>
        <v>0</v>
      </c>
      <c r="BJ62" s="24">
        <f t="shared" si="42"/>
        <v>0</v>
      </c>
      <c r="BK62" s="24">
        <f t="shared" si="42"/>
        <v>0</v>
      </c>
      <c r="BL62" s="24">
        <f t="shared" si="42"/>
        <v>0</v>
      </c>
      <c r="BM62" s="24">
        <f t="shared" si="42"/>
        <v>0</v>
      </c>
      <c r="BN62" s="24">
        <f t="shared" si="42"/>
        <v>0</v>
      </c>
      <c r="BO62" s="24">
        <f t="shared" si="42"/>
        <v>0</v>
      </c>
      <c r="BP62" s="24">
        <f t="shared" si="42"/>
        <v>0</v>
      </c>
      <c r="BQ62" s="24">
        <f t="shared" si="42"/>
        <v>0</v>
      </c>
      <c r="BR62" s="24">
        <f t="shared" si="42"/>
        <v>0</v>
      </c>
      <c r="BS62" s="24">
        <f t="shared" si="42"/>
        <v>0</v>
      </c>
      <c r="BT62" s="24">
        <f t="shared" si="42"/>
        <v>0</v>
      </c>
      <c r="BU62" s="24">
        <f t="shared" si="42"/>
        <v>0</v>
      </c>
      <c r="BV62" s="24">
        <f t="shared" si="42"/>
        <v>0</v>
      </c>
      <c r="BW62" s="24">
        <f t="shared" si="42"/>
        <v>0</v>
      </c>
      <c r="BX62" s="24">
        <f t="shared" si="43"/>
        <v>0</v>
      </c>
      <c r="BY62" s="24">
        <f t="shared" si="43"/>
        <v>0</v>
      </c>
      <c r="BZ62" s="24">
        <f t="shared" si="43"/>
        <v>0</v>
      </c>
      <c r="CA62" s="24">
        <f t="shared" si="43"/>
        <v>0</v>
      </c>
      <c r="CB62" s="24">
        <f t="shared" si="43"/>
        <v>0</v>
      </c>
      <c r="CC62" s="24">
        <f t="shared" si="43"/>
        <v>0</v>
      </c>
      <c r="CD62" s="24">
        <f t="shared" si="43"/>
        <v>0</v>
      </c>
      <c r="CE62" s="27">
        <f t="shared" si="44"/>
        <v>1</v>
      </c>
      <c r="CF62" s="24">
        <f t="shared" si="45"/>
        <v>20000000</v>
      </c>
      <c r="CG62" s="24"/>
      <c r="CH62" s="24"/>
      <c r="CI62" s="24"/>
      <c r="CJ62" s="24"/>
      <c r="CK62" s="24"/>
      <c r="CL62" s="24">
        <f>+'[2]Acuerdo PLAN INVERSIÓN 2021'!$H$567</f>
        <v>20000000</v>
      </c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7">
        <f t="shared" si="8"/>
        <v>0</v>
      </c>
      <c r="DE62" s="24">
        <f t="shared" si="46"/>
        <v>0</v>
      </c>
      <c r="DF62" s="24">
        <f t="shared" si="47"/>
        <v>0</v>
      </c>
      <c r="DG62" s="24">
        <f t="shared" si="47"/>
        <v>0</v>
      </c>
      <c r="DH62" s="24">
        <f t="shared" si="47"/>
        <v>0</v>
      </c>
      <c r="DI62" s="24">
        <f t="shared" si="47"/>
        <v>0</v>
      </c>
      <c r="DJ62" s="24">
        <f t="shared" si="47"/>
        <v>0</v>
      </c>
      <c r="DK62" s="24">
        <f t="shared" si="47"/>
        <v>0</v>
      </c>
      <c r="DL62" s="24">
        <f t="shared" si="47"/>
        <v>0</v>
      </c>
      <c r="DM62" s="24">
        <f t="shared" si="47"/>
        <v>0</v>
      </c>
      <c r="DN62" s="24">
        <f t="shared" si="47"/>
        <v>0</v>
      </c>
      <c r="DO62" s="24">
        <f t="shared" si="47"/>
        <v>0</v>
      </c>
      <c r="DP62" s="24">
        <f t="shared" si="47"/>
        <v>0</v>
      </c>
      <c r="DQ62" s="24">
        <f t="shared" si="47"/>
        <v>0</v>
      </c>
      <c r="DR62" s="24">
        <f t="shared" si="47"/>
        <v>0</v>
      </c>
      <c r="DS62" s="24">
        <f t="shared" si="47"/>
        <v>0</v>
      </c>
      <c r="DT62" s="24">
        <f t="shared" si="47"/>
        <v>0</v>
      </c>
      <c r="DU62" s="24">
        <f t="shared" si="47"/>
        <v>0</v>
      </c>
      <c r="DV62" s="24">
        <f t="shared" si="48"/>
        <v>0</v>
      </c>
      <c r="DW62" s="24">
        <f t="shared" si="48"/>
        <v>0</v>
      </c>
      <c r="DX62" s="24">
        <f t="shared" si="48"/>
        <v>0</v>
      </c>
      <c r="DY62" s="24">
        <f t="shared" si="48"/>
        <v>0</v>
      </c>
      <c r="DZ62" s="24">
        <f t="shared" si="48"/>
        <v>0</v>
      </c>
      <c r="EA62" s="24">
        <f t="shared" si="48"/>
        <v>0</v>
      </c>
      <c r="EB62" s="24">
        <f t="shared" si="48"/>
        <v>0</v>
      </c>
    </row>
    <row r="63" spans="1:132" ht="72" customHeight="1" x14ac:dyDescent="0.25">
      <c r="A63" s="227"/>
      <c r="B63" s="222" t="s">
        <v>198</v>
      </c>
      <c r="C63" s="33" t="s">
        <v>199</v>
      </c>
      <c r="D63" s="21" t="s">
        <v>200</v>
      </c>
      <c r="E63" s="22">
        <v>520</v>
      </c>
      <c r="F63" s="23" t="s">
        <v>201</v>
      </c>
      <c r="G63" s="24">
        <f t="shared" si="39"/>
        <v>592115011</v>
      </c>
      <c r="H63" s="25">
        <v>800000000</v>
      </c>
      <c r="I63" s="25">
        <f t="shared" si="49"/>
        <v>207884989</v>
      </c>
      <c r="J63" s="47"/>
      <c r="K63" s="24">
        <v>95000000</v>
      </c>
      <c r="L63" s="24"/>
      <c r="M63" s="24"/>
      <c r="N63" s="47"/>
      <c r="O63" s="24">
        <v>147645552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>
        <v>349469459</v>
      </c>
      <c r="AG63" s="27">
        <f t="shared" si="1"/>
        <v>0.51650998592906805</v>
      </c>
      <c r="AH63" s="24">
        <f t="shared" si="40"/>
        <v>305833316</v>
      </c>
      <c r="AI63" s="24"/>
      <c r="AJ63" s="24">
        <f>+'[1]Acuerdo PLAN INVERSIÓN 2021'!$J$763</f>
        <v>88305360</v>
      </c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>
        <f>+'[1]Acuerdo PLAN INVERSIÓN 2021'!$AE$763</f>
        <v>217527956</v>
      </c>
      <c r="BF63" s="27">
        <f t="shared" si="12"/>
        <v>0.48349001407093195</v>
      </c>
      <c r="BG63" s="24">
        <f t="shared" si="41"/>
        <v>286281695</v>
      </c>
      <c r="BH63" s="24">
        <f t="shared" si="42"/>
        <v>0</v>
      </c>
      <c r="BI63" s="24">
        <f t="shared" si="42"/>
        <v>6694640</v>
      </c>
      <c r="BJ63" s="24">
        <f t="shared" si="42"/>
        <v>0</v>
      </c>
      <c r="BK63" s="24">
        <f t="shared" si="42"/>
        <v>0</v>
      </c>
      <c r="BL63" s="24">
        <f t="shared" si="42"/>
        <v>0</v>
      </c>
      <c r="BM63" s="24">
        <f t="shared" si="42"/>
        <v>147645552</v>
      </c>
      <c r="BN63" s="24">
        <f t="shared" si="42"/>
        <v>0</v>
      </c>
      <c r="BO63" s="24">
        <f t="shared" si="42"/>
        <v>0</v>
      </c>
      <c r="BP63" s="24">
        <f t="shared" si="42"/>
        <v>0</v>
      </c>
      <c r="BQ63" s="24">
        <f t="shared" si="42"/>
        <v>0</v>
      </c>
      <c r="BR63" s="24">
        <f t="shared" si="42"/>
        <v>0</v>
      </c>
      <c r="BS63" s="24">
        <f t="shared" si="42"/>
        <v>0</v>
      </c>
      <c r="BT63" s="24">
        <f t="shared" si="42"/>
        <v>0</v>
      </c>
      <c r="BU63" s="24">
        <f t="shared" si="42"/>
        <v>0</v>
      </c>
      <c r="BV63" s="24">
        <f t="shared" si="42"/>
        <v>0</v>
      </c>
      <c r="BW63" s="24">
        <f t="shared" si="42"/>
        <v>0</v>
      </c>
      <c r="BX63" s="24">
        <f t="shared" si="43"/>
        <v>0</v>
      </c>
      <c r="BY63" s="24">
        <f t="shared" si="43"/>
        <v>0</v>
      </c>
      <c r="BZ63" s="24">
        <f t="shared" si="43"/>
        <v>0</v>
      </c>
      <c r="CA63" s="24">
        <f t="shared" si="43"/>
        <v>0</v>
      </c>
      <c r="CB63" s="24">
        <f t="shared" si="43"/>
        <v>0</v>
      </c>
      <c r="CC63" s="24">
        <f t="shared" si="43"/>
        <v>0</v>
      </c>
      <c r="CD63" s="24">
        <f t="shared" si="43"/>
        <v>131941503</v>
      </c>
      <c r="CE63" s="27">
        <f t="shared" si="44"/>
        <v>0.48317576768882153</v>
      </c>
      <c r="CF63" s="24">
        <f t="shared" si="45"/>
        <v>286095625</v>
      </c>
      <c r="CG63" s="24"/>
      <c r="CH63" s="24">
        <f>+'[1]Acuerdo PLAN INVERSIÓN 2021'!$H$777+'[1]Acuerdo PLAN INVERSIÓN 2021'!$H$816+'[1]Acuerdo PLAN INVERSIÓN 2021'!$H$836+'[1]Acuerdo PLAN INVERSIÓN 2021'!$H$839+'[1]Acuerdo PLAN INVERSIÓN 2021'!$H$842</f>
        <v>84305354</v>
      </c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>
        <f>+'[1]Acuerdo PLAN INVERSIÓN 2021'!$H$761-CH63</f>
        <v>201790271</v>
      </c>
      <c r="DD63" s="27">
        <f t="shared" si="8"/>
        <v>0.51682423231117847</v>
      </c>
      <c r="DE63" s="24">
        <f t="shared" si="46"/>
        <v>306019386</v>
      </c>
      <c r="DF63" s="24">
        <f t="shared" si="47"/>
        <v>0</v>
      </c>
      <c r="DG63" s="24">
        <f t="shared" si="47"/>
        <v>10694646</v>
      </c>
      <c r="DH63" s="24">
        <f t="shared" si="47"/>
        <v>0</v>
      </c>
      <c r="DI63" s="24">
        <f t="shared" si="47"/>
        <v>0</v>
      </c>
      <c r="DJ63" s="24">
        <f t="shared" si="47"/>
        <v>0</v>
      </c>
      <c r="DK63" s="24">
        <f t="shared" si="47"/>
        <v>147645552</v>
      </c>
      <c r="DL63" s="24">
        <f t="shared" si="47"/>
        <v>0</v>
      </c>
      <c r="DM63" s="24">
        <f t="shared" si="47"/>
        <v>0</v>
      </c>
      <c r="DN63" s="24">
        <f t="shared" si="47"/>
        <v>0</v>
      </c>
      <c r="DO63" s="24">
        <f t="shared" si="47"/>
        <v>0</v>
      </c>
      <c r="DP63" s="24">
        <f t="shared" si="47"/>
        <v>0</v>
      </c>
      <c r="DQ63" s="24">
        <f t="shared" si="47"/>
        <v>0</v>
      </c>
      <c r="DR63" s="24">
        <f t="shared" si="47"/>
        <v>0</v>
      </c>
      <c r="DS63" s="24">
        <f t="shared" si="47"/>
        <v>0</v>
      </c>
      <c r="DT63" s="24">
        <f t="shared" si="47"/>
        <v>0</v>
      </c>
      <c r="DU63" s="24">
        <f t="shared" si="47"/>
        <v>0</v>
      </c>
      <c r="DV63" s="24">
        <f t="shared" si="48"/>
        <v>0</v>
      </c>
      <c r="DW63" s="24">
        <f t="shared" si="48"/>
        <v>0</v>
      </c>
      <c r="DX63" s="24">
        <f t="shared" si="48"/>
        <v>0</v>
      </c>
      <c r="DY63" s="24">
        <f t="shared" si="48"/>
        <v>0</v>
      </c>
      <c r="DZ63" s="24">
        <f t="shared" si="48"/>
        <v>0</v>
      </c>
      <c r="EA63" s="24">
        <f t="shared" si="48"/>
        <v>0</v>
      </c>
      <c r="EB63" s="24">
        <f t="shared" si="48"/>
        <v>147679188</v>
      </c>
    </row>
    <row r="64" spans="1:132" ht="21" customHeight="1" x14ac:dyDescent="0.25">
      <c r="A64" s="227"/>
      <c r="B64" s="225"/>
      <c r="C64" s="33" t="s">
        <v>202</v>
      </c>
      <c r="D64" s="21" t="s">
        <v>203</v>
      </c>
      <c r="E64" s="22">
        <v>520</v>
      </c>
      <c r="F64" s="23" t="s">
        <v>102</v>
      </c>
      <c r="G64" s="24">
        <f t="shared" si="39"/>
        <v>0</v>
      </c>
      <c r="H64" s="62">
        <f>350000000+315000000+276000000</f>
        <v>941000000</v>
      </c>
      <c r="I64" s="25">
        <f t="shared" si="49"/>
        <v>941000000</v>
      </c>
      <c r="J64" s="49"/>
      <c r="K64" s="24"/>
      <c r="L64" s="47"/>
      <c r="M64" s="47"/>
      <c r="N64" s="47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7" t="e">
        <f t="shared" si="1"/>
        <v>#DIV/0!</v>
      </c>
      <c r="AH64" s="24">
        <f t="shared" si="40"/>
        <v>0</v>
      </c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7" t="e">
        <f t="shared" si="12"/>
        <v>#DIV/0!</v>
      </c>
      <c r="BG64" s="24">
        <f t="shared" si="41"/>
        <v>0</v>
      </c>
      <c r="BH64" s="24">
        <f t="shared" si="42"/>
        <v>0</v>
      </c>
      <c r="BI64" s="24">
        <f t="shared" si="42"/>
        <v>0</v>
      </c>
      <c r="BJ64" s="24">
        <f t="shared" si="42"/>
        <v>0</v>
      </c>
      <c r="BK64" s="24">
        <f t="shared" si="42"/>
        <v>0</v>
      </c>
      <c r="BL64" s="24">
        <f t="shared" si="42"/>
        <v>0</v>
      </c>
      <c r="BM64" s="24">
        <f t="shared" si="42"/>
        <v>0</v>
      </c>
      <c r="BN64" s="24">
        <f t="shared" si="42"/>
        <v>0</v>
      </c>
      <c r="BO64" s="24">
        <f t="shared" si="42"/>
        <v>0</v>
      </c>
      <c r="BP64" s="24">
        <f t="shared" si="42"/>
        <v>0</v>
      </c>
      <c r="BQ64" s="24">
        <f t="shared" si="42"/>
        <v>0</v>
      </c>
      <c r="BR64" s="24">
        <f t="shared" si="42"/>
        <v>0</v>
      </c>
      <c r="BS64" s="24">
        <f t="shared" si="42"/>
        <v>0</v>
      </c>
      <c r="BT64" s="24">
        <f t="shared" si="42"/>
        <v>0</v>
      </c>
      <c r="BU64" s="24">
        <f t="shared" si="42"/>
        <v>0</v>
      </c>
      <c r="BV64" s="24">
        <f t="shared" si="42"/>
        <v>0</v>
      </c>
      <c r="BW64" s="24">
        <f t="shared" si="42"/>
        <v>0</v>
      </c>
      <c r="BX64" s="24">
        <f t="shared" si="43"/>
        <v>0</v>
      </c>
      <c r="BY64" s="24">
        <f t="shared" si="43"/>
        <v>0</v>
      </c>
      <c r="BZ64" s="24">
        <f t="shared" si="43"/>
        <v>0</v>
      </c>
      <c r="CA64" s="24">
        <f t="shared" si="43"/>
        <v>0</v>
      </c>
      <c r="CB64" s="24">
        <f t="shared" si="43"/>
        <v>0</v>
      </c>
      <c r="CC64" s="24">
        <f t="shared" si="43"/>
        <v>0</v>
      </c>
      <c r="CD64" s="24">
        <f t="shared" si="43"/>
        <v>0</v>
      </c>
      <c r="CE64" s="27" t="e">
        <f t="shared" si="44"/>
        <v>#DIV/0!</v>
      </c>
      <c r="CF64" s="24">
        <f t="shared" si="45"/>
        <v>0</v>
      </c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7" t="e">
        <f t="shared" si="8"/>
        <v>#DIV/0!</v>
      </c>
      <c r="DE64" s="24">
        <f t="shared" si="46"/>
        <v>0</v>
      </c>
      <c r="DF64" s="24">
        <f t="shared" si="47"/>
        <v>0</v>
      </c>
      <c r="DG64" s="24">
        <f t="shared" si="47"/>
        <v>0</v>
      </c>
      <c r="DH64" s="24">
        <f t="shared" si="47"/>
        <v>0</v>
      </c>
      <c r="DI64" s="24">
        <f t="shared" si="47"/>
        <v>0</v>
      </c>
      <c r="DJ64" s="24">
        <f t="shared" si="47"/>
        <v>0</v>
      </c>
      <c r="DK64" s="24">
        <f t="shared" si="47"/>
        <v>0</v>
      </c>
      <c r="DL64" s="24">
        <f t="shared" si="47"/>
        <v>0</v>
      </c>
      <c r="DM64" s="24">
        <f t="shared" si="47"/>
        <v>0</v>
      </c>
      <c r="DN64" s="24">
        <f t="shared" si="47"/>
        <v>0</v>
      </c>
      <c r="DO64" s="24">
        <f t="shared" si="47"/>
        <v>0</v>
      </c>
      <c r="DP64" s="24">
        <f t="shared" si="47"/>
        <v>0</v>
      </c>
      <c r="DQ64" s="24">
        <f t="shared" si="47"/>
        <v>0</v>
      </c>
      <c r="DR64" s="24">
        <f t="shared" si="47"/>
        <v>0</v>
      </c>
      <c r="DS64" s="24">
        <f t="shared" si="47"/>
        <v>0</v>
      </c>
      <c r="DT64" s="24">
        <f t="shared" si="47"/>
        <v>0</v>
      </c>
      <c r="DU64" s="24">
        <f t="shared" si="47"/>
        <v>0</v>
      </c>
      <c r="DV64" s="24">
        <f t="shared" si="48"/>
        <v>0</v>
      </c>
      <c r="DW64" s="24">
        <f t="shared" si="48"/>
        <v>0</v>
      </c>
      <c r="DX64" s="24">
        <f t="shared" si="48"/>
        <v>0</v>
      </c>
      <c r="DY64" s="24">
        <f t="shared" si="48"/>
        <v>0</v>
      </c>
      <c r="DZ64" s="24">
        <f t="shared" si="48"/>
        <v>0</v>
      </c>
      <c r="EA64" s="24">
        <f t="shared" si="48"/>
        <v>0</v>
      </c>
      <c r="EB64" s="24">
        <f t="shared" si="48"/>
        <v>0</v>
      </c>
    </row>
    <row r="65" spans="1:132" ht="24" customHeight="1" x14ac:dyDescent="0.25">
      <c r="A65" s="227"/>
      <c r="B65" s="225"/>
      <c r="C65" s="33" t="s">
        <v>204</v>
      </c>
      <c r="D65" s="21" t="s">
        <v>205</v>
      </c>
      <c r="E65" s="22">
        <v>520</v>
      </c>
      <c r="F65" s="23" t="s">
        <v>206</v>
      </c>
      <c r="G65" s="24">
        <f t="shared" si="39"/>
        <v>39332279</v>
      </c>
      <c r="H65" s="25">
        <v>420000000</v>
      </c>
      <c r="I65" s="25">
        <f t="shared" si="49"/>
        <v>380667721</v>
      </c>
      <c r="J65" s="47"/>
      <c r="K65" s="24"/>
      <c r="L65" s="47"/>
      <c r="M65" s="47"/>
      <c r="N65" s="47"/>
      <c r="O65" s="47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>
        <v>39332279</v>
      </c>
      <c r="AG65" s="27">
        <f t="shared" si="1"/>
        <v>0.41315775269467603</v>
      </c>
      <c r="AH65" s="24">
        <f t="shared" si="40"/>
        <v>16250436</v>
      </c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>
        <f>+'[2]Acuerdo PLAN INVERSIÓN 2021'!$AE$655</f>
        <v>16250436</v>
      </c>
      <c r="BF65" s="27">
        <f t="shared" si="12"/>
        <v>0.58684224730532397</v>
      </c>
      <c r="BG65" s="24">
        <f t="shared" si="41"/>
        <v>23081843</v>
      </c>
      <c r="BH65" s="24">
        <f t="shared" si="42"/>
        <v>0</v>
      </c>
      <c r="BI65" s="24">
        <f t="shared" si="42"/>
        <v>0</v>
      </c>
      <c r="BJ65" s="24">
        <f t="shared" si="42"/>
        <v>0</v>
      </c>
      <c r="BK65" s="24">
        <f t="shared" si="42"/>
        <v>0</v>
      </c>
      <c r="BL65" s="24">
        <f t="shared" si="42"/>
        <v>0</v>
      </c>
      <c r="BM65" s="24">
        <f t="shared" si="42"/>
        <v>0</v>
      </c>
      <c r="BN65" s="24">
        <f t="shared" si="42"/>
        <v>0</v>
      </c>
      <c r="BO65" s="24">
        <f t="shared" si="42"/>
        <v>0</v>
      </c>
      <c r="BP65" s="24">
        <f t="shared" si="42"/>
        <v>0</v>
      </c>
      <c r="BQ65" s="24">
        <f t="shared" si="42"/>
        <v>0</v>
      </c>
      <c r="BR65" s="24">
        <f t="shared" si="42"/>
        <v>0</v>
      </c>
      <c r="BS65" s="24">
        <f t="shared" si="42"/>
        <v>0</v>
      </c>
      <c r="BT65" s="24">
        <f t="shared" si="42"/>
        <v>0</v>
      </c>
      <c r="BU65" s="24">
        <f t="shared" si="42"/>
        <v>0</v>
      </c>
      <c r="BV65" s="24">
        <f t="shared" si="42"/>
        <v>0</v>
      </c>
      <c r="BW65" s="24">
        <f t="shared" si="42"/>
        <v>0</v>
      </c>
      <c r="BX65" s="24">
        <f t="shared" si="43"/>
        <v>0</v>
      </c>
      <c r="BY65" s="24">
        <f t="shared" si="43"/>
        <v>0</v>
      </c>
      <c r="BZ65" s="24">
        <f t="shared" si="43"/>
        <v>0</v>
      </c>
      <c r="CA65" s="24">
        <f t="shared" si="43"/>
        <v>0</v>
      </c>
      <c r="CB65" s="24">
        <f t="shared" si="43"/>
        <v>0</v>
      </c>
      <c r="CC65" s="24">
        <f t="shared" si="43"/>
        <v>0</v>
      </c>
      <c r="CD65" s="24">
        <f t="shared" si="43"/>
        <v>23081843</v>
      </c>
      <c r="CE65" s="27">
        <f t="shared" si="44"/>
        <v>0.41315775269467603</v>
      </c>
      <c r="CF65" s="24">
        <f t="shared" si="45"/>
        <v>16250436</v>
      </c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>
        <f>+'[2]Acuerdo PLAN INVERSIÓN 2021'!$H$653</f>
        <v>16250436</v>
      </c>
      <c r="DD65" s="27">
        <f t="shared" si="8"/>
        <v>0.58684224730532397</v>
      </c>
      <c r="DE65" s="24">
        <f t="shared" si="46"/>
        <v>23081843</v>
      </c>
      <c r="DF65" s="24">
        <f t="shared" si="47"/>
        <v>0</v>
      </c>
      <c r="DG65" s="24">
        <f t="shared" si="47"/>
        <v>0</v>
      </c>
      <c r="DH65" s="24">
        <f t="shared" si="47"/>
        <v>0</v>
      </c>
      <c r="DI65" s="24">
        <f t="shared" si="47"/>
        <v>0</v>
      </c>
      <c r="DJ65" s="24">
        <f t="shared" si="47"/>
        <v>0</v>
      </c>
      <c r="DK65" s="24">
        <f t="shared" si="47"/>
        <v>0</v>
      </c>
      <c r="DL65" s="24">
        <f t="shared" si="47"/>
        <v>0</v>
      </c>
      <c r="DM65" s="24">
        <f t="shared" si="47"/>
        <v>0</v>
      </c>
      <c r="DN65" s="24">
        <f t="shared" si="47"/>
        <v>0</v>
      </c>
      <c r="DO65" s="24">
        <f t="shared" si="47"/>
        <v>0</v>
      </c>
      <c r="DP65" s="24">
        <f t="shared" si="47"/>
        <v>0</v>
      </c>
      <c r="DQ65" s="24">
        <f t="shared" si="47"/>
        <v>0</v>
      </c>
      <c r="DR65" s="24">
        <f t="shared" si="47"/>
        <v>0</v>
      </c>
      <c r="DS65" s="24">
        <f t="shared" si="47"/>
        <v>0</v>
      </c>
      <c r="DT65" s="24">
        <f t="shared" si="47"/>
        <v>0</v>
      </c>
      <c r="DU65" s="24">
        <f t="shared" si="47"/>
        <v>0</v>
      </c>
      <c r="DV65" s="24">
        <f t="shared" si="48"/>
        <v>0</v>
      </c>
      <c r="DW65" s="24">
        <f t="shared" si="48"/>
        <v>0</v>
      </c>
      <c r="DX65" s="24">
        <f t="shared" si="48"/>
        <v>0</v>
      </c>
      <c r="DY65" s="24">
        <f t="shared" si="48"/>
        <v>0</v>
      </c>
      <c r="DZ65" s="24">
        <f t="shared" si="48"/>
        <v>0</v>
      </c>
      <c r="EA65" s="24">
        <f t="shared" si="48"/>
        <v>0</v>
      </c>
      <c r="EB65" s="24">
        <f t="shared" si="48"/>
        <v>23081843</v>
      </c>
    </row>
    <row r="66" spans="1:132" ht="21" customHeight="1" x14ac:dyDescent="0.25">
      <c r="A66" s="227"/>
      <c r="B66" s="225"/>
      <c r="C66" s="33" t="s">
        <v>207</v>
      </c>
      <c r="D66" s="21" t="s">
        <v>208</v>
      </c>
      <c r="E66" s="22">
        <v>520</v>
      </c>
      <c r="F66" s="23" t="s">
        <v>102</v>
      </c>
      <c r="G66" s="24">
        <f t="shared" si="39"/>
        <v>1230000000</v>
      </c>
      <c r="H66" s="25">
        <v>1530000000</v>
      </c>
      <c r="I66" s="25">
        <f t="shared" si="49"/>
        <v>300000000</v>
      </c>
      <c r="J66" s="47"/>
      <c r="K66" s="24">
        <v>30000000</v>
      </c>
      <c r="L66" s="47"/>
      <c r="M66" s="47"/>
      <c r="N66" s="47"/>
      <c r="O66" s="47"/>
      <c r="P66" s="24"/>
      <c r="Q66" s="24"/>
      <c r="R66" s="24"/>
      <c r="S66" s="24"/>
      <c r="T66" s="24"/>
      <c r="U66" s="24"/>
      <c r="V66" s="24"/>
      <c r="W66" s="24"/>
      <c r="X66" s="24"/>
      <c r="Y66" s="24">
        <v>1200000000</v>
      </c>
      <c r="Z66" s="24"/>
      <c r="AA66" s="24"/>
      <c r="AB66" s="24"/>
      <c r="AC66" s="24"/>
      <c r="AD66" s="24"/>
      <c r="AE66" s="24"/>
      <c r="AF66" s="24"/>
      <c r="AG66" s="27">
        <f t="shared" si="1"/>
        <v>0.73391056910569108</v>
      </c>
      <c r="AH66" s="24">
        <f t="shared" si="40"/>
        <v>902710000</v>
      </c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>
        <f>+'[2]Acuerdo PLAN INVERSIÓN 2021'!$V$661</f>
        <v>902710000</v>
      </c>
      <c r="AY66" s="24"/>
      <c r="AZ66" s="24"/>
      <c r="BA66" s="24"/>
      <c r="BB66" s="24"/>
      <c r="BC66" s="24"/>
      <c r="BD66" s="24"/>
      <c r="BE66" s="24"/>
      <c r="BF66" s="27">
        <f t="shared" si="12"/>
        <v>0.26608943089430892</v>
      </c>
      <c r="BG66" s="24">
        <f t="shared" si="41"/>
        <v>327290000</v>
      </c>
      <c r="BH66" s="24">
        <f t="shared" si="42"/>
        <v>0</v>
      </c>
      <c r="BI66" s="24">
        <f t="shared" si="42"/>
        <v>30000000</v>
      </c>
      <c r="BJ66" s="24">
        <f t="shared" si="42"/>
        <v>0</v>
      </c>
      <c r="BK66" s="24">
        <f t="shared" si="42"/>
        <v>0</v>
      </c>
      <c r="BL66" s="24">
        <f t="shared" si="42"/>
        <v>0</v>
      </c>
      <c r="BM66" s="24">
        <f t="shared" si="42"/>
        <v>0</v>
      </c>
      <c r="BN66" s="24">
        <f t="shared" si="42"/>
        <v>0</v>
      </c>
      <c r="BO66" s="24">
        <f t="shared" si="42"/>
        <v>0</v>
      </c>
      <c r="BP66" s="24">
        <f t="shared" si="42"/>
        <v>0</v>
      </c>
      <c r="BQ66" s="24">
        <f t="shared" si="42"/>
        <v>0</v>
      </c>
      <c r="BR66" s="24">
        <f t="shared" si="42"/>
        <v>0</v>
      </c>
      <c r="BS66" s="24">
        <f t="shared" si="42"/>
        <v>0</v>
      </c>
      <c r="BT66" s="24">
        <f t="shared" si="42"/>
        <v>0</v>
      </c>
      <c r="BU66" s="24">
        <f t="shared" si="42"/>
        <v>0</v>
      </c>
      <c r="BV66" s="24">
        <f t="shared" si="42"/>
        <v>0</v>
      </c>
      <c r="BW66" s="24">
        <f t="shared" ref="BW66:BW76" si="50">+Y66-AX66</f>
        <v>297290000</v>
      </c>
      <c r="BX66" s="24">
        <f t="shared" si="43"/>
        <v>0</v>
      </c>
      <c r="BY66" s="24">
        <f t="shared" si="43"/>
        <v>0</v>
      </c>
      <c r="BZ66" s="24">
        <f t="shared" si="43"/>
        <v>0</v>
      </c>
      <c r="CA66" s="24">
        <f t="shared" si="43"/>
        <v>0</v>
      </c>
      <c r="CB66" s="24">
        <f t="shared" si="43"/>
        <v>0</v>
      </c>
      <c r="CC66" s="24">
        <f t="shared" si="43"/>
        <v>0</v>
      </c>
      <c r="CD66" s="24">
        <f t="shared" si="43"/>
        <v>0</v>
      </c>
      <c r="CE66" s="27">
        <f t="shared" si="44"/>
        <v>0.47433486504065042</v>
      </c>
      <c r="CF66" s="24">
        <f t="shared" si="45"/>
        <v>583431884</v>
      </c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>
        <f>+'[1]Acuerdo PLAN INVERSIÓN 2021'!$H$887</f>
        <v>583431884</v>
      </c>
      <c r="CW66" s="24"/>
      <c r="CX66" s="24"/>
      <c r="CY66" s="24"/>
      <c r="CZ66" s="24"/>
      <c r="DA66" s="24"/>
      <c r="DB66" s="24"/>
      <c r="DC66" s="24"/>
      <c r="DD66" s="27">
        <f t="shared" si="8"/>
        <v>0.52566513495934952</v>
      </c>
      <c r="DE66" s="24">
        <f t="shared" si="46"/>
        <v>646568116</v>
      </c>
      <c r="DF66" s="24">
        <f t="shared" si="47"/>
        <v>0</v>
      </c>
      <c r="DG66" s="24">
        <f t="shared" si="47"/>
        <v>30000000</v>
      </c>
      <c r="DH66" s="24">
        <f t="shared" si="47"/>
        <v>0</v>
      </c>
      <c r="DI66" s="24">
        <f t="shared" si="47"/>
        <v>0</v>
      </c>
      <c r="DJ66" s="24">
        <f t="shared" si="47"/>
        <v>0</v>
      </c>
      <c r="DK66" s="24">
        <f t="shared" si="47"/>
        <v>0</v>
      </c>
      <c r="DL66" s="24">
        <f t="shared" si="47"/>
        <v>0</v>
      </c>
      <c r="DM66" s="24">
        <f t="shared" si="47"/>
        <v>0</v>
      </c>
      <c r="DN66" s="24">
        <f t="shared" si="47"/>
        <v>0</v>
      </c>
      <c r="DO66" s="24">
        <f t="shared" si="47"/>
        <v>0</v>
      </c>
      <c r="DP66" s="24">
        <f t="shared" si="47"/>
        <v>0</v>
      </c>
      <c r="DQ66" s="24">
        <f t="shared" si="47"/>
        <v>0</v>
      </c>
      <c r="DR66" s="24">
        <f t="shared" si="47"/>
        <v>0</v>
      </c>
      <c r="DS66" s="24">
        <f t="shared" si="47"/>
        <v>0</v>
      </c>
      <c r="DT66" s="24">
        <f t="shared" si="47"/>
        <v>0</v>
      </c>
      <c r="DU66" s="24">
        <f t="shared" ref="DU66:DU76" si="51">+Y66-CV66</f>
        <v>616568116</v>
      </c>
      <c r="DV66" s="24">
        <f t="shared" si="48"/>
        <v>0</v>
      </c>
      <c r="DW66" s="24">
        <f t="shared" si="48"/>
        <v>0</v>
      </c>
      <c r="DX66" s="24">
        <f t="shared" si="48"/>
        <v>0</v>
      </c>
      <c r="DY66" s="24">
        <f t="shared" si="48"/>
        <v>0</v>
      </c>
      <c r="DZ66" s="24">
        <f t="shared" si="48"/>
        <v>0</v>
      </c>
      <c r="EA66" s="24">
        <f t="shared" si="48"/>
        <v>0</v>
      </c>
      <c r="EB66" s="24">
        <f t="shared" si="48"/>
        <v>0</v>
      </c>
    </row>
    <row r="67" spans="1:132" ht="30.75" customHeight="1" x14ac:dyDescent="0.25">
      <c r="A67" s="227"/>
      <c r="B67" s="223"/>
      <c r="C67" s="33" t="s">
        <v>209</v>
      </c>
      <c r="D67" s="21" t="s">
        <v>210</v>
      </c>
      <c r="E67" s="22">
        <v>520</v>
      </c>
      <c r="F67" s="23" t="s">
        <v>211</v>
      </c>
      <c r="G67" s="24">
        <f t="shared" si="39"/>
        <v>103000000</v>
      </c>
      <c r="H67" s="25">
        <v>200000000</v>
      </c>
      <c r="I67" s="25">
        <f t="shared" si="49"/>
        <v>97000000</v>
      </c>
      <c r="J67" s="47"/>
      <c r="K67" s="24">
        <v>100000000</v>
      </c>
      <c r="L67" s="24"/>
      <c r="M67" s="24"/>
      <c r="N67" s="47"/>
      <c r="O67" s="47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>
        <v>3000000</v>
      </c>
      <c r="AG67" s="27">
        <f t="shared" si="1"/>
        <v>0.40356241747572813</v>
      </c>
      <c r="AH67" s="24">
        <f t="shared" si="40"/>
        <v>41566929</v>
      </c>
      <c r="AI67" s="24"/>
      <c r="AJ67" s="24">
        <f>+'[1]Acuerdo PLAN INVERSIÓN 2021'!$J$924</f>
        <v>38566929</v>
      </c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>
        <f>+'[2]Acuerdo PLAN INVERSIÓN 2021'!$AE$691</f>
        <v>3000000</v>
      </c>
      <c r="BF67" s="27">
        <f t="shared" si="12"/>
        <v>0.59643758252427181</v>
      </c>
      <c r="BG67" s="24">
        <f t="shared" si="41"/>
        <v>61433071</v>
      </c>
      <c r="BH67" s="24">
        <f t="shared" ref="BH67:BV76" si="52">+J67-AI67</f>
        <v>0</v>
      </c>
      <c r="BI67" s="24">
        <f t="shared" si="52"/>
        <v>61433071</v>
      </c>
      <c r="BJ67" s="24">
        <f t="shared" si="52"/>
        <v>0</v>
      </c>
      <c r="BK67" s="24">
        <f t="shared" si="52"/>
        <v>0</v>
      </c>
      <c r="BL67" s="24">
        <f t="shared" si="52"/>
        <v>0</v>
      </c>
      <c r="BM67" s="24">
        <f t="shared" si="52"/>
        <v>0</v>
      </c>
      <c r="BN67" s="24">
        <f t="shared" si="52"/>
        <v>0</v>
      </c>
      <c r="BO67" s="24">
        <f t="shared" si="52"/>
        <v>0</v>
      </c>
      <c r="BP67" s="24">
        <f t="shared" si="52"/>
        <v>0</v>
      </c>
      <c r="BQ67" s="24">
        <f t="shared" si="52"/>
        <v>0</v>
      </c>
      <c r="BR67" s="24">
        <f t="shared" si="52"/>
        <v>0</v>
      </c>
      <c r="BS67" s="24">
        <f t="shared" si="52"/>
        <v>0</v>
      </c>
      <c r="BT67" s="24">
        <f t="shared" si="52"/>
        <v>0</v>
      </c>
      <c r="BU67" s="24">
        <f t="shared" si="52"/>
        <v>0</v>
      </c>
      <c r="BV67" s="24">
        <f t="shared" si="52"/>
        <v>0</v>
      </c>
      <c r="BW67" s="24">
        <f t="shared" si="50"/>
        <v>0</v>
      </c>
      <c r="BX67" s="24">
        <f t="shared" si="43"/>
        <v>0</v>
      </c>
      <c r="BY67" s="24">
        <f t="shared" si="43"/>
        <v>0</v>
      </c>
      <c r="BZ67" s="24">
        <f t="shared" si="43"/>
        <v>0</v>
      </c>
      <c r="CA67" s="24">
        <f t="shared" si="43"/>
        <v>0</v>
      </c>
      <c r="CB67" s="24">
        <f t="shared" si="43"/>
        <v>0</v>
      </c>
      <c r="CC67" s="24">
        <f t="shared" si="43"/>
        <v>0</v>
      </c>
      <c r="CD67" s="24">
        <f t="shared" si="43"/>
        <v>0</v>
      </c>
      <c r="CE67" s="27">
        <f t="shared" si="44"/>
        <v>0.40356238834951458</v>
      </c>
      <c r="CF67" s="24">
        <f t="shared" si="45"/>
        <v>41566926</v>
      </c>
      <c r="CG67" s="24"/>
      <c r="CH67" s="24">
        <f>+'[1]Acuerdo PLAN INVERSIÓN 2021'!$H$922-DC67</f>
        <v>38566926</v>
      </c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>
        <f>+'[2]Acuerdo PLAN INVERSIÓN 2021'!$H$689</f>
        <v>3000000</v>
      </c>
      <c r="DD67" s="27">
        <f t="shared" si="8"/>
        <v>0.59643761165048548</v>
      </c>
      <c r="DE67" s="24">
        <f t="shared" si="46"/>
        <v>61433074</v>
      </c>
      <c r="DF67" s="24">
        <f t="shared" ref="DF67:DT76" si="53">+J67-CG67</f>
        <v>0</v>
      </c>
      <c r="DG67" s="24">
        <f t="shared" si="53"/>
        <v>61433074</v>
      </c>
      <c r="DH67" s="24">
        <f t="shared" si="53"/>
        <v>0</v>
      </c>
      <c r="DI67" s="24">
        <f t="shared" si="53"/>
        <v>0</v>
      </c>
      <c r="DJ67" s="24">
        <f t="shared" si="53"/>
        <v>0</v>
      </c>
      <c r="DK67" s="24">
        <f t="shared" si="53"/>
        <v>0</v>
      </c>
      <c r="DL67" s="24">
        <f t="shared" si="53"/>
        <v>0</v>
      </c>
      <c r="DM67" s="24">
        <f t="shared" si="53"/>
        <v>0</v>
      </c>
      <c r="DN67" s="24">
        <f t="shared" si="53"/>
        <v>0</v>
      </c>
      <c r="DO67" s="24">
        <f t="shared" si="53"/>
        <v>0</v>
      </c>
      <c r="DP67" s="24">
        <f t="shared" si="53"/>
        <v>0</v>
      </c>
      <c r="DQ67" s="24">
        <f t="shared" si="53"/>
        <v>0</v>
      </c>
      <c r="DR67" s="24">
        <f t="shared" si="53"/>
        <v>0</v>
      </c>
      <c r="DS67" s="24">
        <f t="shared" si="53"/>
        <v>0</v>
      </c>
      <c r="DT67" s="24">
        <f t="shared" si="53"/>
        <v>0</v>
      </c>
      <c r="DU67" s="24">
        <f t="shared" si="51"/>
        <v>0</v>
      </c>
      <c r="DV67" s="24">
        <f t="shared" si="48"/>
        <v>0</v>
      </c>
      <c r="DW67" s="24">
        <f t="shared" si="48"/>
        <v>0</v>
      </c>
      <c r="DX67" s="24">
        <f t="shared" si="48"/>
        <v>0</v>
      </c>
      <c r="DY67" s="24">
        <f t="shared" si="48"/>
        <v>0</v>
      </c>
      <c r="DZ67" s="24">
        <f t="shared" si="48"/>
        <v>0</v>
      </c>
      <c r="EA67" s="24">
        <f t="shared" si="48"/>
        <v>0</v>
      </c>
      <c r="EB67" s="24">
        <f t="shared" si="48"/>
        <v>0</v>
      </c>
    </row>
    <row r="68" spans="1:132" ht="19.149999999999999" customHeight="1" x14ac:dyDescent="0.25">
      <c r="A68" s="226" t="s">
        <v>168</v>
      </c>
      <c r="B68" s="222" t="s">
        <v>212</v>
      </c>
      <c r="C68" s="33" t="s">
        <v>213</v>
      </c>
      <c r="D68" s="21" t="s">
        <v>214</v>
      </c>
      <c r="E68" s="22">
        <v>520</v>
      </c>
      <c r="F68" s="23" t="s">
        <v>102</v>
      </c>
      <c r="G68" s="24">
        <f t="shared" si="39"/>
        <v>50000000</v>
      </c>
      <c r="H68" s="25">
        <v>154600000</v>
      </c>
      <c r="I68" s="25">
        <f t="shared" si="49"/>
        <v>104600000</v>
      </c>
      <c r="J68" s="47"/>
      <c r="K68" s="24">
        <v>50000000</v>
      </c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7">
        <f t="shared" si="1"/>
        <v>0.90903334000000002</v>
      </c>
      <c r="AH68" s="24">
        <f t="shared" si="40"/>
        <v>45451667</v>
      </c>
      <c r="AI68" s="24"/>
      <c r="AJ68" s="24">
        <f>+'[1]Acuerdo PLAN INVERSIÓN 2021'!$J$941</f>
        <v>45451667</v>
      </c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7">
        <f t="shared" si="12"/>
        <v>9.0966659999999977E-2</v>
      </c>
      <c r="BG68" s="24">
        <f t="shared" si="41"/>
        <v>4548333</v>
      </c>
      <c r="BH68" s="24">
        <f t="shared" si="52"/>
        <v>0</v>
      </c>
      <c r="BI68" s="24">
        <f t="shared" si="52"/>
        <v>4548333</v>
      </c>
      <c r="BJ68" s="24">
        <f t="shared" si="52"/>
        <v>0</v>
      </c>
      <c r="BK68" s="24">
        <f t="shared" si="52"/>
        <v>0</v>
      </c>
      <c r="BL68" s="24">
        <f t="shared" si="52"/>
        <v>0</v>
      </c>
      <c r="BM68" s="24">
        <f t="shared" si="52"/>
        <v>0</v>
      </c>
      <c r="BN68" s="24">
        <f t="shared" si="52"/>
        <v>0</v>
      </c>
      <c r="BO68" s="24">
        <f t="shared" si="52"/>
        <v>0</v>
      </c>
      <c r="BP68" s="24">
        <f t="shared" si="52"/>
        <v>0</v>
      </c>
      <c r="BQ68" s="24">
        <f t="shared" si="52"/>
        <v>0</v>
      </c>
      <c r="BR68" s="24">
        <f t="shared" si="52"/>
        <v>0</v>
      </c>
      <c r="BS68" s="24">
        <f t="shared" si="52"/>
        <v>0</v>
      </c>
      <c r="BT68" s="24">
        <f t="shared" si="52"/>
        <v>0</v>
      </c>
      <c r="BU68" s="24">
        <f t="shared" si="52"/>
        <v>0</v>
      </c>
      <c r="BV68" s="24">
        <f t="shared" si="52"/>
        <v>0</v>
      </c>
      <c r="BW68" s="24">
        <f t="shared" si="50"/>
        <v>0</v>
      </c>
      <c r="BX68" s="24">
        <f t="shared" si="43"/>
        <v>0</v>
      </c>
      <c r="BY68" s="24">
        <f t="shared" si="43"/>
        <v>0</v>
      </c>
      <c r="BZ68" s="24">
        <f t="shared" si="43"/>
        <v>0</v>
      </c>
      <c r="CA68" s="24">
        <f t="shared" si="43"/>
        <v>0</v>
      </c>
      <c r="CB68" s="24">
        <f t="shared" si="43"/>
        <v>0</v>
      </c>
      <c r="CC68" s="24">
        <f t="shared" si="43"/>
        <v>0</v>
      </c>
      <c r="CD68" s="24">
        <f t="shared" si="43"/>
        <v>0</v>
      </c>
      <c r="CE68" s="27">
        <f t="shared" si="44"/>
        <v>0.66903323999999997</v>
      </c>
      <c r="CF68" s="24">
        <f t="shared" si="45"/>
        <v>33451662</v>
      </c>
      <c r="CG68" s="24"/>
      <c r="CH68" s="24">
        <f>+'[1]Acuerdo PLAN INVERSIÓN 2021'!$H$939</f>
        <v>33451662</v>
      </c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7">
        <f t="shared" si="8"/>
        <v>0.33096676000000003</v>
      </c>
      <c r="DE68" s="24">
        <f t="shared" si="46"/>
        <v>16548338</v>
      </c>
      <c r="DF68" s="24">
        <f t="shared" si="53"/>
        <v>0</v>
      </c>
      <c r="DG68" s="24">
        <f t="shared" si="53"/>
        <v>16548338</v>
      </c>
      <c r="DH68" s="24">
        <f t="shared" si="53"/>
        <v>0</v>
      </c>
      <c r="DI68" s="24">
        <f t="shared" si="53"/>
        <v>0</v>
      </c>
      <c r="DJ68" s="24">
        <f t="shared" si="53"/>
        <v>0</v>
      </c>
      <c r="DK68" s="24">
        <f t="shared" si="53"/>
        <v>0</v>
      </c>
      <c r="DL68" s="24">
        <f t="shared" si="53"/>
        <v>0</v>
      </c>
      <c r="DM68" s="24">
        <f t="shared" si="53"/>
        <v>0</v>
      </c>
      <c r="DN68" s="24">
        <f t="shared" si="53"/>
        <v>0</v>
      </c>
      <c r="DO68" s="24">
        <f t="shared" si="53"/>
        <v>0</v>
      </c>
      <c r="DP68" s="24">
        <f t="shared" si="53"/>
        <v>0</v>
      </c>
      <c r="DQ68" s="24">
        <f t="shared" si="53"/>
        <v>0</v>
      </c>
      <c r="DR68" s="24">
        <f t="shared" si="53"/>
        <v>0</v>
      </c>
      <c r="DS68" s="24">
        <f t="shared" si="53"/>
        <v>0</v>
      </c>
      <c r="DT68" s="24">
        <f t="shared" si="53"/>
        <v>0</v>
      </c>
      <c r="DU68" s="24">
        <f t="shared" si="51"/>
        <v>0</v>
      </c>
      <c r="DV68" s="24">
        <f t="shared" si="48"/>
        <v>0</v>
      </c>
      <c r="DW68" s="24">
        <f t="shared" si="48"/>
        <v>0</v>
      </c>
      <c r="DX68" s="24">
        <f t="shared" si="48"/>
        <v>0</v>
      </c>
      <c r="DY68" s="24">
        <f t="shared" si="48"/>
        <v>0</v>
      </c>
      <c r="DZ68" s="24">
        <f t="shared" si="48"/>
        <v>0</v>
      </c>
      <c r="EA68" s="24">
        <f t="shared" si="48"/>
        <v>0</v>
      </c>
      <c r="EB68" s="24">
        <f t="shared" si="48"/>
        <v>0</v>
      </c>
    </row>
    <row r="69" spans="1:132" ht="20.45" customHeight="1" x14ac:dyDescent="0.25">
      <c r="A69" s="227"/>
      <c r="B69" s="225"/>
      <c r="C69" s="33" t="s">
        <v>215</v>
      </c>
      <c r="D69" s="21" t="s">
        <v>216</v>
      </c>
      <c r="E69" s="22">
        <v>520</v>
      </c>
      <c r="F69" s="23" t="s">
        <v>102</v>
      </c>
      <c r="G69" s="24">
        <f t="shared" si="39"/>
        <v>50000000</v>
      </c>
      <c r="H69" s="25">
        <v>148300000</v>
      </c>
      <c r="I69" s="25">
        <f t="shared" si="49"/>
        <v>98300000</v>
      </c>
      <c r="J69" s="47"/>
      <c r="K69" s="24">
        <v>50000000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49"/>
      <c r="AA69" s="24"/>
      <c r="AB69" s="24"/>
      <c r="AC69" s="24"/>
      <c r="AD69" s="24"/>
      <c r="AE69" s="24"/>
      <c r="AF69" s="24"/>
      <c r="AG69" s="27">
        <f t="shared" si="1"/>
        <v>0.99360000000000004</v>
      </c>
      <c r="AH69" s="24">
        <f t="shared" si="40"/>
        <v>49680000</v>
      </c>
      <c r="AI69" s="24"/>
      <c r="AJ69" s="24">
        <f>+'[2]Acuerdo PLAN INVERSIÓN 2021'!$J$709</f>
        <v>49680000</v>
      </c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7">
        <f t="shared" si="12"/>
        <v>6.3999999999999613E-3</v>
      </c>
      <c r="BG69" s="24">
        <f t="shared" si="41"/>
        <v>320000</v>
      </c>
      <c r="BH69" s="24">
        <f t="shared" si="52"/>
        <v>0</v>
      </c>
      <c r="BI69" s="24">
        <f t="shared" si="52"/>
        <v>320000</v>
      </c>
      <c r="BJ69" s="24">
        <f t="shared" si="52"/>
        <v>0</v>
      </c>
      <c r="BK69" s="24">
        <f t="shared" si="52"/>
        <v>0</v>
      </c>
      <c r="BL69" s="24">
        <f t="shared" si="52"/>
        <v>0</v>
      </c>
      <c r="BM69" s="24">
        <f t="shared" si="52"/>
        <v>0</v>
      </c>
      <c r="BN69" s="24">
        <f t="shared" si="52"/>
        <v>0</v>
      </c>
      <c r="BO69" s="24">
        <f t="shared" si="52"/>
        <v>0</v>
      </c>
      <c r="BP69" s="24">
        <f t="shared" si="52"/>
        <v>0</v>
      </c>
      <c r="BQ69" s="24">
        <f t="shared" si="52"/>
        <v>0</v>
      </c>
      <c r="BR69" s="24">
        <f t="shared" si="52"/>
        <v>0</v>
      </c>
      <c r="BS69" s="24">
        <f t="shared" si="52"/>
        <v>0</v>
      </c>
      <c r="BT69" s="24">
        <f t="shared" si="52"/>
        <v>0</v>
      </c>
      <c r="BU69" s="24">
        <f t="shared" si="52"/>
        <v>0</v>
      </c>
      <c r="BV69" s="24">
        <f t="shared" si="52"/>
        <v>0</v>
      </c>
      <c r="BW69" s="24">
        <f t="shared" si="50"/>
        <v>0</v>
      </c>
      <c r="BX69" s="24">
        <f t="shared" si="43"/>
        <v>0</v>
      </c>
      <c r="BY69" s="24">
        <f t="shared" si="43"/>
        <v>0</v>
      </c>
      <c r="BZ69" s="24">
        <f t="shared" si="43"/>
        <v>0</v>
      </c>
      <c r="CA69" s="24">
        <f t="shared" si="43"/>
        <v>0</v>
      </c>
      <c r="CB69" s="24">
        <f t="shared" si="43"/>
        <v>0</v>
      </c>
      <c r="CC69" s="24">
        <f t="shared" si="43"/>
        <v>0</v>
      </c>
      <c r="CD69" s="24">
        <f t="shared" si="43"/>
        <v>0</v>
      </c>
      <c r="CE69" s="27">
        <f t="shared" si="44"/>
        <v>0.99360000000000004</v>
      </c>
      <c r="CF69" s="24">
        <f t="shared" si="45"/>
        <v>49680000</v>
      </c>
      <c r="CG69" s="24"/>
      <c r="CH69" s="24">
        <f>+'[2]Acuerdo PLAN INVERSIÓN 2021'!$H$707</f>
        <v>49680000</v>
      </c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7">
        <f t="shared" si="8"/>
        <v>6.3999999999999613E-3</v>
      </c>
      <c r="DE69" s="24">
        <f t="shared" si="46"/>
        <v>320000</v>
      </c>
      <c r="DF69" s="24">
        <f t="shared" si="53"/>
        <v>0</v>
      </c>
      <c r="DG69" s="24">
        <f t="shared" si="53"/>
        <v>320000</v>
      </c>
      <c r="DH69" s="24">
        <f t="shared" si="53"/>
        <v>0</v>
      </c>
      <c r="DI69" s="24">
        <f t="shared" si="53"/>
        <v>0</v>
      </c>
      <c r="DJ69" s="24">
        <f t="shared" si="53"/>
        <v>0</v>
      </c>
      <c r="DK69" s="24">
        <f t="shared" si="53"/>
        <v>0</v>
      </c>
      <c r="DL69" s="24">
        <f t="shared" si="53"/>
        <v>0</v>
      </c>
      <c r="DM69" s="24">
        <f t="shared" si="53"/>
        <v>0</v>
      </c>
      <c r="DN69" s="24">
        <f t="shared" si="53"/>
        <v>0</v>
      </c>
      <c r="DO69" s="24">
        <f t="shared" si="53"/>
        <v>0</v>
      </c>
      <c r="DP69" s="24">
        <f t="shared" si="53"/>
        <v>0</v>
      </c>
      <c r="DQ69" s="24">
        <f t="shared" si="53"/>
        <v>0</v>
      </c>
      <c r="DR69" s="24">
        <f t="shared" si="53"/>
        <v>0</v>
      </c>
      <c r="DS69" s="24">
        <f t="shared" si="53"/>
        <v>0</v>
      </c>
      <c r="DT69" s="24">
        <f t="shared" si="53"/>
        <v>0</v>
      </c>
      <c r="DU69" s="24">
        <f t="shared" si="51"/>
        <v>0</v>
      </c>
      <c r="DV69" s="24">
        <f t="shared" si="48"/>
        <v>0</v>
      </c>
      <c r="DW69" s="24">
        <f t="shared" si="48"/>
        <v>0</v>
      </c>
      <c r="DX69" s="24">
        <f t="shared" si="48"/>
        <v>0</v>
      </c>
      <c r="DY69" s="24">
        <f t="shared" si="48"/>
        <v>0</v>
      </c>
      <c r="DZ69" s="24">
        <f t="shared" si="48"/>
        <v>0</v>
      </c>
      <c r="EA69" s="24">
        <f t="shared" si="48"/>
        <v>0</v>
      </c>
      <c r="EB69" s="24">
        <f t="shared" si="48"/>
        <v>0</v>
      </c>
    </row>
    <row r="70" spans="1:132" ht="17.45" customHeight="1" x14ac:dyDescent="0.25">
      <c r="A70" s="227"/>
      <c r="B70" s="225"/>
      <c r="C70" s="33" t="s">
        <v>217</v>
      </c>
      <c r="D70" s="21" t="s">
        <v>218</v>
      </c>
      <c r="E70" s="22">
        <v>520</v>
      </c>
      <c r="F70" s="23" t="s">
        <v>102</v>
      </c>
      <c r="G70" s="24">
        <f t="shared" si="39"/>
        <v>40000000</v>
      </c>
      <c r="H70" s="25">
        <v>90200000</v>
      </c>
      <c r="I70" s="25">
        <f t="shared" si="49"/>
        <v>50200000</v>
      </c>
      <c r="J70" s="47"/>
      <c r="K70" s="24">
        <v>40000000</v>
      </c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49"/>
      <c r="AA70" s="24"/>
      <c r="AB70" s="24"/>
      <c r="AC70" s="24"/>
      <c r="AD70" s="24"/>
      <c r="AE70" s="24"/>
      <c r="AF70" s="24"/>
      <c r="AG70" s="27">
        <f t="shared" ref="AG70:AG129" si="54">AH70/G70</f>
        <v>0.59499999999999997</v>
      </c>
      <c r="AH70" s="24">
        <f t="shared" si="40"/>
        <v>23800000</v>
      </c>
      <c r="AI70" s="24"/>
      <c r="AJ70" s="24">
        <f>+'[1]Acuerdo PLAN INVERSIÓN 2021'!$J$965</f>
        <v>23800000</v>
      </c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7">
        <f t="shared" si="12"/>
        <v>0.40500000000000003</v>
      </c>
      <c r="BG70" s="24">
        <f t="shared" si="41"/>
        <v>16200000</v>
      </c>
      <c r="BH70" s="24">
        <f t="shared" si="52"/>
        <v>0</v>
      </c>
      <c r="BI70" s="24">
        <f t="shared" si="52"/>
        <v>16200000</v>
      </c>
      <c r="BJ70" s="24">
        <f t="shared" si="52"/>
        <v>0</v>
      </c>
      <c r="BK70" s="24">
        <f t="shared" si="52"/>
        <v>0</v>
      </c>
      <c r="BL70" s="24">
        <f t="shared" si="52"/>
        <v>0</v>
      </c>
      <c r="BM70" s="24">
        <f t="shared" si="52"/>
        <v>0</v>
      </c>
      <c r="BN70" s="24">
        <f t="shared" si="52"/>
        <v>0</v>
      </c>
      <c r="BO70" s="24">
        <f t="shared" si="52"/>
        <v>0</v>
      </c>
      <c r="BP70" s="24">
        <f t="shared" si="52"/>
        <v>0</v>
      </c>
      <c r="BQ70" s="24">
        <f t="shared" si="52"/>
        <v>0</v>
      </c>
      <c r="BR70" s="24">
        <f t="shared" si="52"/>
        <v>0</v>
      </c>
      <c r="BS70" s="24">
        <f t="shared" si="52"/>
        <v>0</v>
      </c>
      <c r="BT70" s="24">
        <f t="shared" si="52"/>
        <v>0</v>
      </c>
      <c r="BU70" s="24">
        <f t="shared" si="52"/>
        <v>0</v>
      </c>
      <c r="BV70" s="24">
        <f t="shared" si="52"/>
        <v>0</v>
      </c>
      <c r="BW70" s="24">
        <f t="shared" si="50"/>
        <v>0</v>
      </c>
      <c r="BX70" s="24">
        <f t="shared" si="43"/>
        <v>0</v>
      </c>
      <c r="BY70" s="24">
        <f t="shared" si="43"/>
        <v>0</v>
      </c>
      <c r="BZ70" s="24">
        <f t="shared" si="43"/>
        <v>0</v>
      </c>
      <c r="CA70" s="24">
        <f t="shared" si="43"/>
        <v>0</v>
      </c>
      <c r="CB70" s="24">
        <f t="shared" si="43"/>
        <v>0</v>
      </c>
      <c r="CC70" s="24">
        <f t="shared" si="43"/>
        <v>0</v>
      </c>
      <c r="CD70" s="24">
        <f t="shared" si="43"/>
        <v>0</v>
      </c>
      <c r="CE70" s="27">
        <f t="shared" si="44"/>
        <v>0.324999975</v>
      </c>
      <c r="CF70" s="24">
        <f t="shared" si="45"/>
        <v>12999999</v>
      </c>
      <c r="CG70" s="24"/>
      <c r="CH70" s="24">
        <f>+'[1]Acuerdo PLAN INVERSIÓN 2021'!$H$963</f>
        <v>12999999</v>
      </c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7">
        <f t="shared" ref="DD70:DD129" si="55">1-CE70</f>
        <v>0.675000025</v>
      </c>
      <c r="DE70" s="24">
        <f t="shared" si="46"/>
        <v>27000001</v>
      </c>
      <c r="DF70" s="24">
        <f t="shared" si="53"/>
        <v>0</v>
      </c>
      <c r="DG70" s="24">
        <f t="shared" si="53"/>
        <v>27000001</v>
      </c>
      <c r="DH70" s="24">
        <f t="shared" si="53"/>
        <v>0</v>
      </c>
      <c r="DI70" s="24">
        <f t="shared" si="53"/>
        <v>0</v>
      </c>
      <c r="DJ70" s="24">
        <f t="shared" si="53"/>
        <v>0</v>
      </c>
      <c r="DK70" s="24">
        <f t="shared" si="53"/>
        <v>0</v>
      </c>
      <c r="DL70" s="24">
        <f t="shared" si="53"/>
        <v>0</v>
      </c>
      <c r="DM70" s="24">
        <f t="shared" si="53"/>
        <v>0</v>
      </c>
      <c r="DN70" s="24">
        <f t="shared" si="53"/>
        <v>0</v>
      </c>
      <c r="DO70" s="24">
        <f t="shared" si="53"/>
        <v>0</v>
      </c>
      <c r="DP70" s="24">
        <f t="shared" si="53"/>
        <v>0</v>
      </c>
      <c r="DQ70" s="24">
        <f t="shared" si="53"/>
        <v>0</v>
      </c>
      <c r="DR70" s="24">
        <f t="shared" si="53"/>
        <v>0</v>
      </c>
      <c r="DS70" s="24">
        <f t="shared" si="53"/>
        <v>0</v>
      </c>
      <c r="DT70" s="24">
        <f t="shared" si="53"/>
        <v>0</v>
      </c>
      <c r="DU70" s="24">
        <f t="shared" si="51"/>
        <v>0</v>
      </c>
      <c r="DV70" s="24">
        <f t="shared" si="48"/>
        <v>0</v>
      </c>
      <c r="DW70" s="24">
        <f t="shared" si="48"/>
        <v>0</v>
      </c>
      <c r="DX70" s="24">
        <f t="shared" si="48"/>
        <v>0</v>
      </c>
      <c r="DY70" s="24">
        <f t="shared" si="48"/>
        <v>0</v>
      </c>
      <c r="DZ70" s="24">
        <f t="shared" si="48"/>
        <v>0</v>
      </c>
      <c r="EA70" s="24">
        <f t="shared" si="48"/>
        <v>0</v>
      </c>
      <c r="EB70" s="24">
        <f t="shared" si="48"/>
        <v>0</v>
      </c>
    </row>
    <row r="71" spans="1:132" ht="43.5" customHeight="1" x14ac:dyDescent="0.25">
      <c r="A71" s="227"/>
      <c r="B71" s="225"/>
      <c r="C71" s="33" t="s">
        <v>219</v>
      </c>
      <c r="D71" s="21" t="s">
        <v>220</v>
      </c>
      <c r="E71" s="22">
        <v>520</v>
      </c>
      <c r="F71" s="23" t="s">
        <v>221</v>
      </c>
      <c r="G71" s="24">
        <f t="shared" si="39"/>
        <v>100000000</v>
      </c>
      <c r="H71" s="25">
        <v>167900000</v>
      </c>
      <c r="I71" s="25">
        <f t="shared" si="49"/>
        <v>67900000</v>
      </c>
      <c r="J71" s="47"/>
      <c r="K71" s="24">
        <v>50000000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49"/>
      <c r="AA71" s="24"/>
      <c r="AB71" s="24"/>
      <c r="AC71" s="24"/>
      <c r="AD71" s="24"/>
      <c r="AE71" s="24"/>
      <c r="AF71" s="24">
        <v>50000000</v>
      </c>
      <c r="AG71" s="27">
        <f t="shared" si="54"/>
        <v>0.82703329000000003</v>
      </c>
      <c r="AH71" s="24">
        <f t="shared" si="40"/>
        <v>82703329</v>
      </c>
      <c r="AI71" s="24"/>
      <c r="AJ71" s="24">
        <f>+'[2]Acuerdo PLAN INVERSIÓN 2021'!$J$723</f>
        <v>49703329</v>
      </c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>
        <f>+'[1]Acuerdo PLAN INVERSIÓN 2021'!$AE$974</f>
        <v>33000000</v>
      </c>
      <c r="BF71" s="27">
        <f t="shared" ref="BF71:BF129" si="56">1-AG71</f>
        <v>0.17296670999999997</v>
      </c>
      <c r="BG71" s="24">
        <f t="shared" si="41"/>
        <v>17296671</v>
      </c>
      <c r="BH71" s="24">
        <f t="shared" si="52"/>
        <v>0</v>
      </c>
      <c r="BI71" s="24">
        <f t="shared" si="52"/>
        <v>296671</v>
      </c>
      <c r="BJ71" s="24">
        <f t="shared" si="52"/>
        <v>0</v>
      </c>
      <c r="BK71" s="24">
        <f t="shared" si="52"/>
        <v>0</v>
      </c>
      <c r="BL71" s="24">
        <f t="shared" si="52"/>
        <v>0</v>
      </c>
      <c r="BM71" s="24">
        <f t="shared" si="52"/>
        <v>0</v>
      </c>
      <c r="BN71" s="24">
        <f t="shared" si="52"/>
        <v>0</v>
      </c>
      <c r="BO71" s="24">
        <f t="shared" si="52"/>
        <v>0</v>
      </c>
      <c r="BP71" s="24">
        <f t="shared" si="52"/>
        <v>0</v>
      </c>
      <c r="BQ71" s="24">
        <f t="shared" si="52"/>
        <v>0</v>
      </c>
      <c r="BR71" s="24">
        <f t="shared" si="52"/>
        <v>0</v>
      </c>
      <c r="BS71" s="24">
        <f t="shared" si="52"/>
        <v>0</v>
      </c>
      <c r="BT71" s="24">
        <f t="shared" si="52"/>
        <v>0</v>
      </c>
      <c r="BU71" s="24">
        <f t="shared" si="52"/>
        <v>0</v>
      </c>
      <c r="BV71" s="24">
        <f t="shared" si="52"/>
        <v>0</v>
      </c>
      <c r="BW71" s="24">
        <f t="shared" si="50"/>
        <v>0</v>
      </c>
      <c r="BX71" s="24">
        <f t="shared" si="43"/>
        <v>0</v>
      </c>
      <c r="BY71" s="24">
        <f t="shared" si="43"/>
        <v>0</v>
      </c>
      <c r="BZ71" s="24">
        <f t="shared" si="43"/>
        <v>0</v>
      </c>
      <c r="CA71" s="24">
        <f t="shared" si="43"/>
        <v>0</v>
      </c>
      <c r="CB71" s="24">
        <f t="shared" si="43"/>
        <v>0</v>
      </c>
      <c r="CC71" s="24">
        <f t="shared" si="43"/>
        <v>0</v>
      </c>
      <c r="CD71" s="24">
        <f t="shared" si="43"/>
        <v>17000000</v>
      </c>
      <c r="CE71" s="27">
        <f t="shared" si="44"/>
        <v>0.64513328000000003</v>
      </c>
      <c r="CF71" s="24">
        <f t="shared" si="45"/>
        <v>64513328</v>
      </c>
      <c r="CG71" s="24"/>
      <c r="CH71" s="24">
        <f>+'[2]Acuerdo PLAN INVERSIÓN 2021'!$H$724</f>
        <v>39856662</v>
      </c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>
        <f>+'[1]Acuerdo PLAN INVERSIÓN 2021'!$H$972-CH71</f>
        <v>24656666</v>
      </c>
      <c r="DD71" s="27">
        <f t="shared" si="55"/>
        <v>0.35486671999999997</v>
      </c>
      <c r="DE71" s="24">
        <f t="shared" si="46"/>
        <v>35486672</v>
      </c>
      <c r="DF71" s="24">
        <f t="shared" si="53"/>
        <v>0</v>
      </c>
      <c r="DG71" s="24">
        <f t="shared" si="53"/>
        <v>10143338</v>
      </c>
      <c r="DH71" s="24">
        <f t="shared" si="53"/>
        <v>0</v>
      </c>
      <c r="DI71" s="24">
        <f t="shared" si="53"/>
        <v>0</v>
      </c>
      <c r="DJ71" s="24">
        <f t="shared" si="53"/>
        <v>0</v>
      </c>
      <c r="DK71" s="24">
        <f t="shared" si="53"/>
        <v>0</v>
      </c>
      <c r="DL71" s="24">
        <f t="shared" si="53"/>
        <v>0</v>
      </c>
      <c r="DM71" s="24">
        <f t="shared" si="53"/>
        <v>0</v>
      </c>
      <c r="DN71" s="24">
        <f t="shared" si="53"/>
        <v>0</v>
      </c>
      <c r="DO71" s="24">
        <f t="shared" si="53"/>
        <v>0</v>
      </c>
      <c r="DP71" s="24">
        <f t="shared" si="53"/>
        <v>0</v>
      </c>
      <c r="DQ71" s="24">
        <f t="shared" si="53"/>
        <v>0</v>
      </c>
      <c r="DR71" s="24">
        <f t="shared" si="53"/>
        <v>0</v>
      </c>
      <c r="DS71" s="24">
        <f t="shared" si="53"/>
        <v>0</v>
      </c>
      <c r="DT71" s="24">
        <f t="shared" si="53"/>
        <v>0</v>
      </c>
      <c r="DU71" s="24">
        <f t="shared" si="51"/>
        <v>0</v>
      </c>
      <c r="DV71" s="24">
        <f t="shared" si="48"/>
        <v>0</v>
      </c>
      <c r="DW71" s="24">
        <f t="shared" si="48"/>
        <v>0</v>
      </c>
      <c r="DX71" s="24">
        <f t="shared" si="48"/>
        <v>0</v>
      </c>
      <c r="DY71" s="24">
        <f t="shared" si="48"/>
        <v>0</v>
      </c>
      <c r="DZ71" s="24">
        <f t="shared" si="48"/>
        <v>0</v>
      </c>
      <c r="EA71" s="24">
        <f t="shared" si="48"/>
        <v>0</v>
      </c>
      <c r="EB71" s="24">
        <f t="shared" si="48"/>
        <v>25343334</v>
      </c>
    </row>
    <row r="72" spans="1:132" ht="36" customHeight="1" x14ac:dyDescent="0.25">
      <c r="A72" s="227"/>
      <c r="B72" s="222" t="s">
        <v>222</v>
      </c>
      <c r="C72" s="33" t="s">
        <v>223</v>
      </c>
      <c r="D72" s="21" t="s">
        <v>224</v>
      </c>
      <c r="E72" s="22">
        <v>520</v>
      </c>
      <c r="F72" s="23" t="s">
        <v>102</v>
      </c>
      <c r="G72" s="24">
        <f t="shared" si="39"/>
        <v>0</v>
      </c>
      <c r="H72" s="25">
        <v>130000000</v>
      </c>
      <c r="I72" s="25">
        <f t="shared" si="49"/>
        <v>130000000</v>
      </c>
      <c r="J72" s="47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49"/>
      <c r="AA72" s="24"/>
      <c r="AB72" s="24"/>
      <c r="AC72" s="24"/>
      <c r="AD72" s="24"/>
      <c r="AE72" s="24"/>
      <c r="AF72" s="24"/>
      <c r="AG72" s="27" t="e">
        <f t="shared" si="54"/>
        <v>#DIV/0!</v>
      </c>
      <c r="AH72" s="24">
        <f t="shared" si="40"/>
        <v>0</v>
      </c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7" t="e">
        <f t="shared" si="56"/>
        <v>#DIV/0!</v>
      </c>
      <c r="BG72" s="24">
        <f t="shared" si="41"/>
        <v>0</v>
      </c>
      <c r="BH72" s="24">
        <f t="shared" si="52"/>
        <v>0</v>
      </c>
      <c r="BI72" s="24">
        <f t="shared" si="52"/>
        <v>0</v>
      </c>
      <c r="BJ72" s="24">
        <f t="shared" si="52"/>
        <v>0</v>
      </c>
      <c r="BK72" s="24">
        <f t="shared" si="52"/>
        <v>0</v>
      </c>
      <c r="BL72" s="24">
        <f t="shared" si="52"/>
        <v>0</v>
      </c>
      <c r="BM72" s="24">
        <f t="shared" si="52"/>
        <v>0</v>
      </c>
      <c r="BN72" s="24">
        <f t="shared" si="52"/>
        <v>0</v>
      </c>
      <c r="BO72" s="24">
        <f t="shared" si="52"/>
        <v>0</v>
      </c>
      <c r="BP72" s="24">
        <f t="shared" si="52"/>
        <v>0</v>
      </c>
      <c r="BQ72" s="24">
        <f t="shared" si="52"/>
        <v>0</v>
      </c>
      <c r="BR72" s="24">
        <f t="shared" si="52"/>
        <v>0</v>
      </c>
      <c r="BS72" s="24">
        <f t="shared" si="52"/>
        <v>0</v>
      </c>
      <c r="BT72" s="24">
        <f t="shared" si="52"/>
        <v>0</v>
      </c>
      <c r="BU72" s="24">
        <f t="shared" si="52"/>
        <v>0</v>
      </c>
      <c r="BV72" s="24">
        <f t="shared" si="52"/>
        <v>0</v>
      </c>
      <c r="BW72" s="24">
        <f t="shared" si="50"/>
        <v>0</v>
      </c>
      <c r="BX72" s="24">
        <f t="shared" si="43"/>
        <v>0</v>
      </c>
      <c r="BY72" s="24">
        <f t="shared" si="43"/>
        <v>0</v>
      </c>
      <c r="BZ72" s="24">
        <f t="shared" si="43"/>
        <v>0</v>
      </c>
      <c r="CA72" s="24">
        <f t="shared" si="43"/>
        <v>0</v>
      </c>
      <c r="CB72" s="24">
        <f t="shared" si="43"/>
        <v>0</v>
      </c>
      <c r="CC72" s="24">
        <f t="shared" si="43"/>
        <v>0</v>
      </c>
      <c r="CD72" s="24">
        <f t="shared" si="43"/>
        <v>0</v>
      </c>
      <c r="CE72" s="27" t="e">
        <f t="shared" si="44"/>
        <v>#DIV/0!</v>
      </c>
      <c r="CF72" s="24">
        <f t="shared" si="45"/>
        <v>0</v>
      </c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7" t="e">
        <f t="shared" si="55"/>
        <v>#DIV/0!</v>
      </c>
      <c r="DE72" s="24">
        <f t="shared" si="46"/>
        <v>0</v>
      </c>
      <c r="DF72" s="24">
        <f t="shared" si="53"/>
        <v>0</v>
      </c>
      <c r="DG72" s="24">
        <f t="shared" si="53"/>
        <v>0</v>
      </c>
      <c r="DH72" s="24">
        <f t="shared" si="53"/>
        <v>0</v>
      </c>
      <c r="DI72" s="24">
        <f t="shared" si="53"/>
        <v>0</v>
      </c>
      <c r="DJ72" s="24">
        <f t="shared" si="53"/>
        <v>0</v>
      </c>
      <c r="DK72" s="24">
        <f t="shared" si="53"/>
        <v>0</v>
      </c>
      <c r="DL72" s="24">
        <f t="shared" si="53"/>
        <v>0</v>
      </c>
      <c r="DM72" s="24">
        <f t="shared" si="53"/>
        <v>0</v>
      </c>
      <c r="DN72" s="24">
        <f t="shared" si="53"/>
        <v>0</v>
      </c>
      <c r="DO72" s="24">
        <f t="shared" si="53"/>
        <v>0</v>
      </c>
      <c r="DP72" s="24">
        <f t="shared" si="53"/>
        <v>0</v>
      </c>
      <c r="DQ72" s="24">
        <f t="shared" si="53"/>
        <v>0</v>
      </c>
      <c r="DR72" s="24">
        <f t="shared" si="53"/>
        <v>0</v>
      </c>
      <c r="DS72" s="24">
        <f t="shared" si="53"/>
        <v>0</v>
      </c>
      <c r="DT72" s="24">
        <f t="shared" si="53"/>
        <v>0</v>
      </c>
      <c r="DU72" s="24">
        <f t="shared" si="51"/>
        <v>0</v>
      </c>
      <c r="DV72" s="24">
        <f t="shared" si="48"/>
        <v>0</v>
      </c>
      <c r="DW72" s="24">
        <f t="shared" si="48"/>
        <v>0</v>
      </c>
      <c r="DX72" s="24">
        <f t="shared" si="48"/>
        <v>0</v>
      </c>
      <c r="DY72" s="24">
        <f t="shared" si="48"/>
        <v>0</v>
      </c>
      <c r="DZ72" s="24">
        <f t="shared" si="48"/>
        <v>0</v>
      </c>
      <c r="EA72" s="24">
        <f t="shared" si="48"/>
        <v>0</v>
      </c>
      <c r="EB72" s="24">
        <f t="shared" si="48"/>
        <v>0</v>
      </c>
    </row>
    <row r="73" spans="1:132" ht="34.5" customHeight="1" x14ac:dyDescent="0.25">
      <c r="A73" s="227"/>
      <c r="B73" s="225"/>
      <c r="C73" s="33" t="s">
        <v>225</v>
      </c>
      <c r="D73" s="63" t="s">
        <v>226</v>
      </c>
      <c r="E73" s="22">
        <v>520</v>
      </c>
      <c r="F73" s="23" t="s">
        <v>102</v>
      </c>
      <c r="G73" s="24">
        <f t="shared" si="39"/>
        <v>5000000</v>
      </c>
      <c r="H73" s="25">
        <v>10000000</v>
      </c>
      <c r="I73" s="25">
        <f t="shared" si="49"/>
        <v>5000000</v>
      </c>
      <c r="J73" s="47"/>
      <c r="K73" s="24">
        <v>5000000</v>
      </c>
      <c r="L73" s="49"/>
      <c r="M73" s="49"/>
      <c r="N73" s="49"/>
      <c r="O73" s="49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49"/>
      <c r="AA73" s="24"/>
      <c r="AB73" s="24"/>
      <c r="AC73" s="24"/>
      <c r="AD73" s="24"/>
      <c r="AE73" s="24"/>
      <c r="AF73" s="24"/>
      <c r="AG73" s="27">
        <f t="shared" si="54"/>
        <v>0</v>
      </c>
      <c r="AH73" s="24">
        <f t="shared" si="40"/>
        <v>0</v>
      </c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7">
        <f t="shared" si="56"/>
        <v>1</v>
      </c>
      <c r="BG73" s="24">
        <f t="shared" si="41"/>
        <v>5000000</v>
      </c>
      <c r="BH73" s="24">
        <f t="shared" si="52"/>
        <v>0</v>
      </c>
      <c r="BI73" s="24">
        <f t="shared" si="52"/>
        <v>5000000</v>
      </c>
      <c r="BJ73" s="24">
        <f t="shared" si="52"/>
        <v>0</v>
      </c>
      <c r="BK73" s="24">
        <f t="shared" si="52"/>
        <v>0</v>
      </c>
      <c r="BL73" s="24">
        <f t="shared" si="52"/>
        <v>0</v>
      </c>
      <c r="BM73" s="24">
        <f t="shared" si="52"/>
        <v>0</v>
      </c>
      <c r="BN73" s="24">
        <f t="shared" si="52"/>
        <v>0</v>
      </c>
      <c r="BO73" s="24">
        <f t="shared" si="52"/>
        <v>0</v>
      </c>
      <c r="BP73" s="24">
        <f t="shared" si="52"/>
        <v>0</v>
      </c>
      <c r="BQ73" s="24">
        <f t="shared" si="52"/>
        <v>0</v>
      </c>
      <c r="BR73" s="24">
        <f t="shared" si="52"/>
        <v>0</v>
      </c>
      <c r="BS73" s="24">
        <f t="shared" si="52"/>
        <v>0</v>
      </c>
      <c r="BT73" s="24">
        <f t="shared" si="52"/>
        <v>0</v>
      </c>
      <c r="BU73" s="24">
        <f t="shared" si="52"/>
        <v>0</v>
      </c>
      <c r="BV73" s="24">
        <f t="shared" si="52"/>
        <v>0</v>
      </c>
      <c r="BW73" s="24">
        <f t="shared" si="50"/>
        <v>0</v>
      </c>
      <c r="BX73" s="24">
        <f t="shared" si="43"/>
        <v>0</v>
      </c>
      <c r="BY73" s="24">
        <f t="shared" si="43"/>
        <v>0</v>
      </c>
      <c r="BZ73" s="24">
        <f t="shared" si="43"/>
        <v>0</v>
      </c>
      <c r="CA73" s="24">
        <f t="shared" si="43"/>
        <v>0</v>
      </c>
      <c r="CB73" s="24">
        <f t="shared" si="43"/>
        <v>0</v>
      </c>
      <c r="CC73" s="24">
        <f t="shared" si="43"/>
        <v>0</v>
      </c>
      <c r="CD73" s="24">
        <f t="shared" si="43"/>
        <v>0</v>
      </c>
      <c r="CE73" s="27">
        <f t="shared" si="44"/>
        <v>0</v>
      </c>
      <c r="CF73" s="24">
        <f t="shared" si="45"/>
        <v>0</v>
      </c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7">
        <f t="shared" si="55"/>
        <v>1</v>
      </c>
      <c r="DE73" s="24">
        <f t="shared" si="46"/>
        <v>5000000</v>
      </c>
      <c r="DF73" s="24">
        <f t="shared" si="53"/>
        <v>0</v>
      </c>
      <c r="DG73" s="24">
        <f t="shared" si="53"/>
        <v>5000000</v>
      </c>
      <c r="DH73" s="24">
        <f t="shared" si="53"/>
        <v>0</v>
      </c>
      <c r="DI73" s="24">
        <f t="shared" si="53"/>
        <v>0</v>
      </c>
      <c r="DJ73" s="24">
        <f t="shared" si="53"/>
        <v>0</v>
      </c>
      <c r="DK73" s="24">
        <f t="shared" si="53"/>
        <v>0</v>
      </c>
      <c r="DL73" s="24">
        <f t="shared" si="53"/>
        <v>0</v>
      </c>
      <c r="DM73" s="24">
        <f t="shared" si="53"/>
        <v>0</v>
      </c>
      <c r="DN73" s="24">
        <f t="shared" si="53"/>
        <v>0</v>
      </c>
      <c r="DO73" s="24">
        <f t="shared" si="53"/>
        <v>0</v>
      </c>
      <c r="DP73" s="24">
        <f t="shared" si="53"/>
        <v>0</v>
      </c>
      <c r="DQ73" s="24">
        <f t="shared" si="53"/>
        <v>0</v>
      </c>
      <c r="DR73" s="24">
        <f t="shared" si="53"/>
        <v>0</v>
      </c>
      <c r="DS73" s="24">
        <f t="shared" si="53"/>
        <v>0</v>
      </c>
      <c r="DT73" s="24">
        <f t="shared" si="53"/>
        <v>0</v>
      </c>
      <c r="DU73" s="24">
        <f t="shared" si="51"/>
        <v>0</v>
      </c>
      <c r="DV73" s="24">
        <f t="shared" si="48"/>
        <v>0</v>
      </c>
      <c r="DW73" s="24">
        <f t="shared" si="48"/>
        <v>0</v>
      </c>
      <c r="DX73" s="24">
        <f t="shared" si="48"/>
        <v>0</v>
      </c>
      <c r="DY73" s="24">
        <f t="shared" si="48"/>
        <v>0</v>
      </c>
      <c r="DZ73" s="24">
        <f t="shared" si="48"/>
        <v>0</v>
      </c>
      <c r="EA73" s="24">
        <f t="shared" si="48"/>
        <v>0</v>
      </c>
      <c r="EB73" s="24">
        <f t="shared" si="48"/>
        <v>0</v>
      </c>
    </row>
    <row r="74" spans="1:132" ht="33" customHeight="1" x14ac:dyDescent="0.25">
      <c r="A74" s="227"/>
      <c r="B74" s="225"/>
      <c r="C74" s="33" t="s">
        <v>227</v>
      </c>
      <c r="D74" s="63" t="s">
        <v>228</v>
      </c>
      <c r="E74" s="22">
        <v>520</v>
      </c>
      <c r="F74" s="23" t="s">
        <v>102</v>
      </c>
      <c r="G74" s="24">
        <f t="shared" si="39"/>
        <v>0</v>
      </c>
      <c r="H74" s="25">
        <v>8000000</v>
      </c>
      <c r="I74" s="25">
        <f t="shared" si="49"/>
        <v>8000000</v>
      </c>
      <c r="J74" s="47"/>
      <c r="K74" s="24"/>
      <c r="L74" s="49"/>
      <c r="M74" s="49"/>
      <c r="N74" s="49"/>
      <c r="O74" s="49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49"/>
      <c r="AA74" s="24"/>
      <c r="AB74" s="24"/>
      <c r="AC74" s="24"/>
      <c r="AD74" s="24"/>
      <c r="AE74" s="24"/>
      <c r="AF74" s="24"/>
      <c r="AG74" s="27" t="e">
        <f t="shared" si="54"/>
        <v>#DIV/0!</v>
      </c>
      <c r="AH74" s="24">
        <f t="shared" si="40"/>
        <v>0</v>
      </c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7" t="e">
        <f t="shared" si="56"/>
        <v>#DIV/0!</v>
      </c>
      <c r="BG74" s="24">
        <f t="shared" si="41"/>
        <v>0</v>
      </c>
      <c r="BH74" s="24">
        <f t="shared" si="52"/>
        <v>0</v>
      </c>
      <c r="BI74" s="24">
        <f t="shared" si="52"/>
        <v>0</v>
      </c>
      <c r="BJ74" s="24">
        <f t="shared" si="52"/>
        <v>0</v>
      </c>
      <c r="BK74" s="24">
        <f t="shared" si="52"/>
        <v>0</v>
      </c>
      <c r="BL74" s="24">
        <f t="shared" si="52"/>
        <v>0</v>
      </c>
      <c r="BM74" s="24">
        <f t="shared" si="52"/>
        <v>0</v>
      </c>
      <c r="BN74" s="24">
        <f t="shared" si="52"/>
        <v>0</v>
      </c>
      <c r="BO74" s="24">
        <f t="shared" si="52"/>
        <v>0</v>
      </c>
      <c r="BP74" s="24">
        <f t="shared" si="52"/>
        <v>0</v>
      </c>
      <c r="BQ74" s="24">
        <f t="shared" si="52"/>
        <v>0</v>
      </c>
      <c r="BR74" s="24">
        <f t="shared" si="52"/>
        <v>0</v>
      </c>
      <c r="BS74" s="24">
        <f t="shared" si="52"/>
        <v>0</v>
      </c>
      <c r="BT74" s="24">
        <f t="shared" si="52"/>
        <v>0</v>
      </c>
      <c r="BU74" s="24">
        <f t="shared" si="52"/>
        <v>0</v>
      </c>
      <c r="BV74" s="24">
        <f t="shared" si="52"/>
        <v>0</v>
      </c>
      <c r="BW74" s="24">
        <f t="shared" si="50"/>
        <v>0</v>
      </c>
      <c r="BX74" s="24">
        <f t="shared" si="43"/>
        <v>0</v>
      </c>
      <c r="BY74" s="24">
        <f t="shared" si="43"/>
        <v>0</v>
      </c>
      <c r="BZ74" s="24">
        <f t="shared" si="43"/>
        <v>0</v>
      </c>
      <c r="CA74" s="24">
        <f t="shared" si="43"/>
        <v>0</v>
      </c>
      <c r="CB74" s="24">
        <f t="shared" si="43"/>
        <v>0</v>
      </c>
      <c r="CC74" s="24">
        <f t="shared" si="43"/>
        <v>0</v>
      </c>
      <c r="CD74" s="24">
        <f t="shared" si="43"/>
        <v>0</v>
      </c>
      <c r="CE74" s="27" t="e">
        <f t="shared" si="44"/>
        <v>#DIV/0!</v>
      </c>
      <c r="CF74" s="24">
        <f t="shared" si="45"/>
        <v>0</v>
      </c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7" t="e">
        <f t="shared" si="55"/>
        <v>#DIV/0!</v>
      </c>
      <c r="DE74" s="24">
        <f t="shared" si="46"/>
        <v>0</v>
      </c>
      <c r="DF74" s="24">
        <f t="shared" si="53"/>
        <v>0</v>
      </c>
      <c r="DG74" s="24">
        <f t="shared" si="53"/>
        <v>0</v>
      </c>
      <c r="DH74" s="24">
        <f t="shared" si="53"/>
        <v>0</v>
      </c>
      <c r="DI74" s="24">
        <f t="shared" si="53"/>
        <v>0</v>
      </c>
      <c r="DJ74" s="24">
        <f t="shared" si="53"/>
        <v>0</v>
      </c>
      <c r="DK74" s="24">
        <f t="shared" si="53"/>
        <v>0</v>
      </c>
      <c r="DL74" s="24">
        <f t="shared" si="53"/>
        <v>0</v>
      </c>
      <c r="DM74" s="24">
        <f t="shared" si="53"/>
        <v>0</v>
      </c>
      <c r="DN74" s="24">
        <f t="shared" si="53"/>
        <v>0</v>
      </c>
      <c r="DO74" s="24">
        <f t="shared" si="53"/>
        <v>0</v>
      </c>
      <c r="DP74" s="24">
        <f t="shared" si="53"/>
        <v>0</v>
      </c>
      <c r="DQ74" s="24">
        <f t="shared" si="53"/>
        <v>0</v>
      </c>
      <c r="DR74" s="24">
        <f t="shared" si="53"/>
        <v>0</v>
      </c>
      <c r="DS74" s="24">
        <f t="shared" si="53"/>
        <v>0</v>
      </c>
      <c r="DT74" s="24">
        <f t="shared" si="53"/>
        <v>0</v>
      </c>
      <c r="DU74" s="24">
        <f t="shared" si="51"/>
        <v>0</v>
      </c>
      <c r="DV74" s="24">
        <f t="shared" si="48"/>
        <v>0</v>
      </c>
      <c r="DW74" s="24">
        <f t="shared" si="48"/>
        <v>0</v>
      </c>
      <c r="DX74" s="24">
        <f t="shared" si="48"/>
        <v>0</v>
      </c>
      <c r="DY74" s="24">
        <f t="shared" si="48"/>
        <v>0</v>
      </c>
      <c r="DZ74" s="24">
        <f t="shared" si="48"/>
        <v>0</v>
      </c>
      <c r="EA74" s="24">
        <f t="shared" si="48"/>
        <v>0</v>
      </c>
      <c r="EB74" s="24">
        <f t="shared" si="48"/>
        <v>0</v>
      </c>
    </row>
    <row r="75" spans="1:132" ht="36" customHeight="1" x14ac:dyDescent="0.25">
      <c r="A75" s="227"/>
      <c r="B75" s="223"/>
      <c r="C75" s="33" t="s">
        <v>229</v>
      </c>
      <c r="D75" s="63" t="s">
        <v>230</v>
      </c>
      <c r="E75" s="22">
        <v>520</v>
      </c>
      <c r="F75" s="23" t="s">
        <v>102</v>
      </c>
      <c r="G75" s="24">
        <f t="shared" si="39"/>
        <v>30000000</v>
      </c>
      <c r="H75" s="25">
        <v>25000000</v>
      </c>
      <c r="I75" s="25">
        <f t="shared" si="49"/>
        <v>-5000000</v>
      </c>
      <c r="J75" s="47"/>
      <c r="K75" s="24">
        <v>30000000</v>
      </c>
      <c r="L75" s="49"/>
      <c r="M75" s="49"/>
      <c r="N75" s="49"/>
      <c r="O75" s="49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49"/>
      <c r="AA75" s="24"/>
      <c r="AB75" s="24"/>
      <c r="AC75" s="24"/>
      <c r="AD75" s="24"/>
      <c r="AE75" s="24"/>
      <c r="AF75" s="24"/>
      <c r="AG75" s="27">
        <f t="shared" si="54"/>
        <v>0.97799999999999998</v>
      </c>
      <c r="AH75" s="24">
        <f t="shared" si="40"/>
        <v>29340000</v>
      </c>
      <c r="AI75" s="24"/>
      <c r="AJ75" s="24">
        <f>+'[1]Acuerdo PLAN INVERSIÓN 2021'!$J$1009</f>
        <v>29340000</v>
      </c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7">
        <f t="shared" si="56"/>
        <v>2.200000000000002E-2</v>
      </c>
      <c r="BG75" s="24">
        <f t="shared" si="41"/>
        <v>660000</v>
      </c>
      <c r="BH75" s="24">
        <f t="shared" si="52"/>
        <v>0</v>
      </c>
      <c r="BI75" s="24">
        <f t="shared" si="52"/>
        <v>660000</v>
      </c>
      <c r="BJ75" s="24">
        <f t="shared" si="52"/>
        <v>0</v>
      </c>
      <c r="BK75" s="24">
        <f t="shared" si="52"/>
        <v>0</v>
      </c>
      <c r="BL75" s="24">
        <f t="shared" si="52"/>
        <v>0</v>
      </c>
      <c r="BM75" s="24">
        <f t="shared" si="52"/>
        <v>0</v>
      </c>
      <c r="BN75" s="24">
        <f t="shared" si="52"/>
        <v>0</v>
      </c>
      <c r="BO75" s="24">
        <f t="shared" si="52"/>
        <v>0</v>
      </c>
      <c r="BP75" s="24">
        <f t="shared" si="52"/>
        <v>0</v>
      </c>
      <c r="BQ75" s="24">
        <f t="shared" si="52"/>
        <v>0</v>
      </c>
      <c r="BR75" s="24">
        <f t="shared" si="52"/>
        <v>0</v>
      </c>
      <c r="BS75" s="24">
        <f t="shared" si="52"/>
        <v>0</v>
      </c>
      <c r="BT75" s="24">
        <f t="shared" si="52"/>
        <v>0</v>
      </c>
      <c r="BU75" s="24">
        <f t="shared" si="52"/>
        <v>0</v>
      </c>
      <c r="BV75" s="24">
        <f t="shared" si="52"/>
        <v>0</v>
      </c>
      <c r="BW75" s="24">
        <f t="shared" si="50"/>
        <v>0</v>
      </c>
      <c r="BX75" s="24">
        <f t="shared" si="43"/>
        <v>0</v>
      </c>
      <c r="BY75" s="24">
        <f t="shared" si="43"/>
        <v>0</v>
      </c>
      <c r="BZ75" s="24">
        <f t="shared" si="43"/>
        <v>0</v>
      </c>
      <c r="CA75" s="24">
        <f t="shared" si="43"/>
        <v>0</v>
      </c>
      <c r="CB75" s="24">
        <f t="shared" si="43"/>
        <v>0</v>
      </c>
      <c r="CC75" s="24">
        <f t="shared" si="43"/>
        <v>0</v>
      </c>
      <c r="CD75" s="24">
        <f t="shared" si="43"/>
        <v>0</v>
      </c>
      <c r="CE75" s="27">
        <f t="shared" si="44"/>
        <v>0.97799979999999997</v>
      </c>
      <c r="CF75" s="24">
        <f t="shared" si="45"/>
        <v>29339994</v>
      </c>
      <c r="CG75" s="24"/>
      <c r="CH75" s="24">
        <f>+'[1]Acuerdo PLAN INVERSIÓN 2021'!$H$1007</f>
        <v>29339994</v>
      </c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7">
        <f t="shared" si="55"/>
        <v>2.2000200000000025E-2</v>
      </c>
      <c r="DE75" s="24">
        <f t="shared" si="46"/>
        <v>660006</v>
      </c>
      <c r="DF75" s="24">
        <f t="shared" si="53"/>
        <v>0</v>
      </c>
      <c r="DG75" s="24">
        <f t="shared" si="53"/>
        <v>660006</v>
      </c>
      <c r="DH75" s="24">
        <f t="shared" si="53"/>
        <v>0</v>
      </c>
      <c r="DI75" s="24">
        <f t="shared" si="53"/>
        <v>0</v>
      </c>
      <c r="DJ75" s="24">
        <f t="shared" si="53"/>
        <v>0</v>
      </c>
      <c r="DK75" s="24">
        <f t="shared" si="53"/>
        <v>0</v>
      </c>
      <c r="DL75" s="24">
        <f t="shared" si="53"/>
        <v>0</v>
      </c>
      <c r="DM75" s="24">
        <f t="shared" si="53"/>
        <v>0</v>
      </c>
      <c r="DN75" s="24">
        <f t="shared" si="53"/>
        <v>0</v>
      </c>
      <c r="DO75" s="24">
        <f t="shared" si="53"/>
        <v>0</v>
      </c>
      <c r="DP75" s="24">
        <f t="shared" si="53"/>
        <v>0</v>
      </c>
      <c r="DQ75" s="24">
        <f t="shared" si="53"/>
        <v>0</v>
      </c>
      <c r="DR75" s="24">
        <f t="shared" si="53"/>
        <v>0</v>
      </c>
      <c r="DS75" s="24">
        <f t="shared" si="53"/>
        <v>0</v>
      </c>
      <c r="DT75" s="24">
        <f t="shared" si="53"/>
        <v>0</v>
      </c>
      <c r="DU75" s="24">
        <f t="shared" si="51"/>
        <v>0</v>
      </c>
      <c r="DV75" s="24">
        <f t="shared" si="48"/>
        <v>0</v>
      </c>
      <c r="DW75" s="24">
        <f t="shared" si="48"/>
        <v>0</v>
      </c>
      <c r="DX75" s="24">
        <f t="shared" si="48"/>
        <v>0</v>
      </c>
      <c r="DY75" s="24">
        <f t="shared" si="48"/>
        <v>0</v>
      </c>
      <c r="DZ75" s="24">
        <f t="shared" si="48"/>
        <v>0</v>
      </c>
      <c r="EA75" s="24">
        <f t="shared" si="48"/>
        <v>0</v>
      </c>
      <c r="EB75" s="24">
        <f t="shared" si="48"/>
        <v>0</v>
      </c>
    </row>
    <row r="76" spans="1:132" ht="24.75" customHeight="1" x14ac:dyDescent="0.25">
      <c r="A76" s="227"/>
      <c r="B76" s="64" t="s">
        <v>231</v>
      </c>
      <c r="C76" s="33" t="s">
        <v>232</v>
      </c>
      <c r="D76" s="64" t="s">
        <v>233</v>
      </c>
      <c r="E76" s="22">
        <v>520</v>
      </c>
      <c r="F76" s="23" t="s">
        <v>102</v>
      </c>
      <c r="G76" s="24">
        <f t="shared" si="39"/>
        <v>0</v>
      </c>
      <c r="H76" s="25">
        <v>173643500</v>
      </c>
      <c r="I76" s="25">
        <f t="shared" si="49"/>
        <v>173643500</v>
      </c>
      <c r="J76" s="47"/>
      <c r="K76" s="24"/>
      <c r="L76" s="49"/>
      <c r="M76" s="49"/>
      <c r="N76" s="65"/>
      <c r="O76" s="49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9"/>
      <c r="AA76" s="24"/>
      <c r="AB76" s="24"/>
      <c r="AC76" s="47"/>
      <c r="AD76" s="47"/>
      <c r="AE76" s="47"/>
      <c r="AF76" s="24"/>
      <c r="AG76" s="27" t="e">
        <f t="shared" si="54"/>
        <v>#DIV/0!</v>
      </c>
      <c r="AH76" s="24">
        <f t="shared" si="40"/>
        <v>0</v>
      </c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7" t="e">
        <f t="shared" si="56"/>
        <v>#DIV/0!</v>
      </c>
      <c r="BG76" s="24">
        <f t="shared" si="41"/>
        <v>0</v>
      </c>
      <c r="BH76" s="24">
        <f t="shared" si="52"/>
        <v>0</v>
      </c>
      <c r="BI76" s="24">
        <f t="shared" si="52"/>
        <v>0</v>
      </c>
      <c r="BJ76" s="24">
        <f t="shared" si="52"/>
        <v>0</v>
      </c>
      <c r="BK76" s="24">
        <f t="shared" si="52"/>
        <v>0</v>
      </c>
      <c r="BL76" s="24">
        <f t="shared" si="52"/>
        <v>0</v>
      </c>
      <c r="BM76" s="24">
        <f t="shared" si="52"/>
        <v>0</v>
      </c>
      <c r="BN76" s="24">
        <f t="shared" si="52"/>
        <v>0</v>
      </c>
      <c r="BO76" s="24">
        <f t="shared" si="52"/>
        <v>0</v>
      </c>
      <c r="BP76" s="24">
        <f t="shared" si="52"/>
        <v>0</v>
      </c>
      <c r="BQ76" s="24">
        <f t="shared" si="52"/>
        <v>0</v>
      </c>
      <c r="BR76" s="24">
        <f t="shared" si="52"/>
        <v>0</v>
      </c>
      <c r="BS76" s="24">
        <f t="shared" si="52"/>
        <v>0</v>
      </c>
      <c r="BT76" s="24">
        <f t="shared" si="52"/>
        <v>0</v>
      </c>
      <c r="BU76" s="24">
        <f t="shared" si="52"/>
        <v>0</v>
      </c>
      <c r="BV76" s="24">
        <f t="shared" si="52"/>
        <v>0</v>
      </c>
      <c r="BW76" s="24">
        <f t="shared" si="50"/>
        <v>0</v>
      </c>
      <c r="BX76" s="24">
        <f t="shared" si="43"/>
        <v>0</v>
      </c>
      <c r="BY76" s="24">
        <f t="shared" si="43"/>
        <v>0</v>
      </c>
      <c r="BZ76" s="24">
        <f t="shared" si="43"/>
        <v>0</v>
      </c>
      <c r="CA76" s="24">
        <f t="shared" si="43"/>
        <v>0</v>
      </c>
      <c r="CB76" s="24">
        <f t="shared" si="43"/>
        <v>0</v>
      </c>
      <c r="CC76" s="24">
        <f t="shared" si="43"/>
        <v>0</v>
      </c>
      <c r="CD76" s="24">
        <f t="shared" si="43"/>
        <v>0</v>
      </c>
      <c r="CE76" s="27" t="e">
        <f t="shared" si="44"/>
        <v>#DIV/0!</v>
      </c>
      <c r="CF76" s="24">
        <f t="shared" si="45"/>
        <v>0</v>
      </c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7" t="e">
        <f t="shared" si="55"/>
        <v>#DIV/0!</v>
      </c>
      <c r="DE76" s="24">
        <f t="shared" si="46"/>
        <v>0</v>
      </c>
      <c r="DF76" s="24">
        <f t="shared" si="53"/>
        <v>0</v>
      </c>
      <c r="DG76" s="24">
        <f t="shared" si="53"/>
        <v>0</v>
      </c>
      <c r="DH76" s="24">
        <f t="shared" si="53"/>
        <v>0</v>
      </c>
      <c r="DI76" s="24">
        <f t="shared" si="53"/>
        <v>0</v>
      </c>
      <c r="DJ76" s="24">
        <f t="shared" si="53"/>
        <v>0</v>
      </c>
      <c r="DK76" s="24">
        <f t="shared" si="53"/>
        <v>0</v>
      </c>
      <c r="DL76" s="24">
        <f t="shared" si="53"/>
        <v>0</v>
      </c>
      <c r="DM76" s="24">
        <f t="shared" si="53"/>
        <v>0</v>
      </c>
      <c r="DN76" s="24">
        <f t="shared" si="53"/>
        <v>0</v>
      </c>
      <c r="DO76" s="24">
        <f t="shared" si="53"/>
        <v>0</v>
      </c>
      <c r="DP76" s="24">
        <f t="shared" si="53"/>
        <v>0</v>
      </c>
      <c r="DQ76" s="24">
        <f t="shared" si="53"/>
        <v>0</v>
      </c>
      <c r="DR76" s="24">
        <f t="shared" si="53"/>
        <v>0</v>
      </c>
      <c r="DS76" s="24">
        <f t="shared" si="53"/>
        <v>0</v>
      </c>
      <c r="DT76" s="24">
        <f t="shared" si="53"/>
        <v>0</v>
      </c>
      <c r="DU76" s="24">
        <f t="shared" si="51"/>
        <v>0</v>
      </c>
      <c r="DV76" s="24">
        <f t="shared" si="48"/>
        <v>0</v>
      </c>
      <c r="DW76" s="24">
        <f t="shared" si="48"/>
        <v>0</v>
      </c>
      <c r="DX76" s="24">
        <f t="shared" si="48"/>
        <v>0</v>
      </c>
      <c r="DY76" s="24">
        <f t="shared" si="48"/>
        <v>0</v>
      </c>
      <c r="DZ76" s="24">
        <f t="shared" si="48"/>
        <v>0</v>
      </c>
      <c r="EA76" s="24">
        <f t="shared" si="48"/>
        <v>0</v>
      </c>
      <c r="EB76" s="24">
        <f t="shared" si="48"/>
        <v>0</v>
      </c>
    </row>
    <row r="77" spans="1:132" s="45" customFormat="1" ht="16.899999999999999" customHeight="1" thickBot="1" x14ac:dyDescent="0.3">
      <c r="A77" s="66"/>
      <c r="B77" s="229" t="s">
        <v>234</v>
      </c>
      <c r="C77" s="230"/>
      <c r="D77" s="230"/>
      <c r="E77" s="230"/>
      <c r="F77" s="231"/>
      <c r="G77" s="59">
        <f t="shared" ref="G77:AF77" si="57">SUM(G51:G76)</f>
        <v>2643656067</v>
      </c>
      <c r="H77" s="67">
        <f t="shared" si="57"/>
        <v>6393503250</v>
      </c>
      <c r="I77" s="67">
        <f t="shared" si="57"/>
        <v>3749847183</v>
      </c>
      <c r="J77" s="59">
        <f t="shared" si="57"/>
        <v>0</v>
      </c>
      <c r="K77" s="59">
        <f t="shared" si="57"/>
        <v>780000000</v>
      </c>
      <c r="L77" s="59">
        <f t="shared" si="57"/>
        <v>0</v>
      </c>
      <c r="M77" s="59">
        <f t="shared" si="57"/>
        <v>0</v>
      </c>
      <c r="N77" s="59">
        <f t="shared" si="57"/>
        <v>0</v>
      </c>
      <c r="O77" s="59">
        <f t="shared" si="57"/>
        <v>167645552</v>
      </c>
      <c r="P77" s="59">
        <f t="shared" si="57"/>
        <v>0</v>
      </c>
      <c r="Q77" s="59">
        <f t="shared" si="57"/>
        <v>0</v>
      </c>
      <c r="R77" s="59">
        <f t="shared" si="57"/>
        <v>0</v>
      </c>
      <c r="S77" s="59">
        <f t="shared" si="57"/>
        <v>0</v>
      </c>
      <c r="T77" s="59">
        <f t="shared" si="57"/>
        <v>0</v>
      </c>
      <c r="U77" s="59">
        <f t="shared" si="57"/>
        <v>0</v>
      </c>
      <c r="V77" s="59">
        <f t="shared" si="57"/>
        <v>0</v>
      </c>
      <c r="W77" s="59">
        <f t="shared" si="57"/>
        <v>0</v>
      </c>
      <c r="X77" s="59">
        <f t="shared" si="57"/>
        <v>0</v>
      </c>
      <c r="Y77" s="59">
        <f t="shared" si="57"/>
        <v>1200000000</v>
      </c>
      <c r="Z77" s="59">
        <f t="shared" si="57"/>
        <v>0</v>
      </c>
      <c r="AA77" s="59">
        <f t="shared" si="57"/>
        <v>0</v>
      </c>
      <c r="AB77" s="59">
        <f t="shared" si="57"/>
        <v>0</v>
      </c>
      <c r="AC77" s="59">
        <f t="shared" si="57"/>
        <v>0</v>
      </c>
      <c r="AD77" s="59">
        <f t="shared" si="57"/>
        <v>0</v>
      </c>
      <c r="AE77" s="59">
        <f t="shared" si="57"/>
        <v>0</v>
      </c>
      <c r="AF77" s="59">
        <f t="shared" si="57"/>
        <v>496010515</v>
      </c>
      <c r="AG77" s="44">
        <f t="shared" si="54"/>
        <v>0.64891834282617367</v>
      </c>
      <c r="AH77" s="59">
        <f>SUM(AH51:AH76)</f>
        <v>1715516914</v>
      </c>
      <c r="AI77" s="59">
        <f>SUM(AI51:AI76)</f>
        <v>0</v>
      </c>
      <c r="AJ77" s="59">
        <f>SUM(AJ51:AJ76)</f>
        <v>520028522</v>
      </c>
      <c r="AK77" s="59">
        <f>SUM(AK51:AK76)</f>
        <v>0</v>
      </c>
      <c r="AL77" s="59"/>
      <c r="AM77" s="59">
        <f t="shared" ref="AM77:BE77" si="58">SUM(AM51:AM76)</f>
        <v>0</v>
      </c>
      <c r="AN77" s="59">
        <f t="shared" si="58"/>
        <v>20000000</v>
      </c>
      <c r="AO77" s="59">
        <f t="shared" si="58"/>
        <v>0</v>
      </c>
      <c r="AP77" s="59">
        <f t="shared" si="58"/>
        <v>0</v>
      </c>
      <c r="AQ77" s="59">
        <f t="shared" si="58"/>
        <v>0</v>
      </c>
      <c r="AR77" s="59">
        <f t="shared" si="58"/>
        <v>0</v>
      </c>
      <c r="AS77" s="59">
        <f t="shared" si="58"/>
        <v>0</v>
      </c>
      <c r="AT77" s="59">
        <f t="shared" si="58"/>
        <v>0</v>
      </c>
      <c r="AU77" s="59">
        <f t="shared" si="58"/>
        <v>0</v>
      </c>
      <c r="AV77" s="59">
        <f t="shared" si="58"/>
        <v>0</v>
      </c>
      <c r="AW77" s="59">
        <f t="shared" si="58"/>
        <v>0</v>
      </c>
      <c r="AX77" s="59">
        <f t="shared" si="58"/>
        <v>902710000</v>
      </c>
      <c r="AY77" s="59">
        <f t="shared" si="58"/>
        <v>0</v>
      </c>
      <c r="AZ77" s="59">
        <f t="shared" si="58"/>
        <v>0</v>
      </c>
      <c r="BA77" s="59">
        <f t="shared" si="58"/>
        <v>0</v>
      </c>
      <c r="BB77" s="59">
        <f t="shared" si="58"/>
        <v>0</v>
      </c>
      <c r="BC77" s="59">
        <f t="shared" si="58"/>
        <v>0</v>
      </c>
      <c r="BD77" s="59">
        <f t="shared" si="58"/>
        <v>0</v>
      </c>
      <c r="BE77" s="59">
        <f t="shared" si="58"/>
        <v>272778392</v>
      </c>
      <c r="BF77" s="44">
        <f t="shared" si="56"/>
        <v>0.35108165717382633</v>
      </c>
      <c r="BG77" s="59">
        <f t="shared" ref="BG77:CD77" si="59">SUM(BG51:BG76)</f>
        <v>928139153</v>
      </c>
      <c r="BH77" s="59">
        <f t="shared" si="59"/>
        <v>0</v>
      </c>
      <c r="BI77" s="59">
        <f t="shared" si="59"/>
        <v>259971478</v>
      </c>
      <c r="BJ77" s="59">
        <f t="shared" si="59"/>
        <v>0</v>
      </c>
      <c r="BK77" s="59">
        <f t="shared" si="59"/>
        <v>0</v>
      </c>
      <c r="BL77" s="59">
        <f t="shared" si="59"/>
        <v>0</v>
      </c>
      <c r="BM77" s="59">
        <f t="shared" si="59"/>
        <v>147645552</v>
      </c>
      <c r="BN77" s="59">
        <f t="shared" si="59"/>
        <v>0</v>
      </c>
      <c r="BO77" s="59">
        <f t="shared" si="59"/>
        <v>0</v>
      </c>
      <c r="BP77" s="59">
        <f t="shared" si="59"/>
        <v>0</v>
      </c>
      <c r="BQ77" s="59">
        <f t="shared" si="59"/>
        <v>0</v>
      </c>
      <c r="BR77" s="59">
        <f t="shared" si="59"/>
        <v>0</v>
      </c>
      <c r="BS77" s="59">
        <f t="shared" si="59"/>
        <v>0</v>
      </c>
      <c r="BT77" s="59">
        <f t="shared" si="59"/>
        <v>0</v>
      </c>
      <c r="BU77" s="59">
        <f t="shared" si="59"/>
        <v>0</v>
      </c>
      <c r="BV77" s="59">
        <f t="shared" si="59"/>
        <v>0</v>
      </c>
      <c r="BW77" s="59">
        <f t="shared" si="59"/>
        <v>297290000</v>
      </c>
      <c r="BX77" s="59">
        <f t="shared" si="59"/>
        <v>0</v>
      </c>
      <c r="BY77" s="59">
        <f t="shared" si="59"/>
        <v>0</v>
      </c>
      <c r="BZ77" s="59">
        <f t="shared" si="59"/>
        <v>0</v>
      </c>
      <c r="CA77" s="59">
        <f t="shared" si="59"/>
        <v>0</v>
      </c>
      <c r="CB77" s="59">
        <f t="shared" si="59"/>
        <v>0</v>
      </c>
      <c r="CC77" s="59">
        <f t="shared" si="59"/>
        <v>0</v>
      </c>
      <c r="CD77" s="59">
        <f t="shared" si="59"/>
        <v>223232123</v>
      </c>
      <c r="CE77" s="68">
        <f t="shared" si="44"/>
        <v>0.5040116283023286</v>
      </c>
      <c r="CF77" s="59">
        <f>SUM(CF51:CF76)</f>
        <v>1332433399</v>
      </c>
      <c r="CG77" s="59">
        <f>SUM(CG51:CG76)</f>
        <v>0</v>
      </c>
      <c r="CH77" s="59">
        <f>SUM(CH51:CH76)</f>
        <v>483304142</v>
      </c>
      <c r="CI77" s="59">
        <f>SUM(CI51:CI76)</f>
        <v>0</v>
      </c>
      <c r="CJ77" s="59">
        <f>SUM(CJ51:CJ76)</f>
        <v>0</v>
      </c>
      <c r="CK77" s="59">
        <f t="shared" ref="CK77:DC77" si="60">SUM(CK51:CK76)</f>
        <v>0</v>
      </c>
      <c r="CL77" s="59">
        <f t="shared" si="60"/>
        <v>20000000</v>
      </c>
      <c r="CM77" s="59">
        <f t="shared" si="60"/>
        <v>0</v>
      </c>
      <c r="CN77" s="59">
        <f t="shared" si="60"/>
        <v>0</v>
      </c>
      <c r="CO77" s="59">
        <f t="shared" si="60"/>
        <v>0</v>
      </c>
      <c r="CP77" s="59">
        <f t="shared" si="60"/>
        <v>0</v>
      </c>
      <c r="CQ77" s="59">
        <f t="shared" si="60"/>
        <v>0</v>
      </c>
      <c r="CR77" s="59">
        <f t="shared" si="60"/>
        <v>0</v>
      </c>
      <c r="CS77" s="59">
        <f t="shared" si="60"/>
        <v>0</v>
      </c>
      <c r="CT77" s="59">
        <f t="shared" si="60"/>
        <v>0</v>
      </c>
      <c r="CU77" s="59">
        <f t="shared" si="60"/>
        <v>0</v>
      </c>
      <c r="CV77" s="59">
        <f t="shared" si="60"/>
        <v>583431884</v>
      </c>
      <c r="CW77" s="59">
        <f t="shared" si="60"/>
        <v>0</v>
      </c>
      <c r="CX77" s="59">
        <f t="shared" si="60"/>
        <v>0</v>
      </c>
      <c r="CY77" s="59">
        <f t="shared" si="60"/>
        <v>0</v>
      </c>
      <c r="CZ77" s="59">
        <f t="shared" si="60"/>
        <v>0</v>
      </c>
      <c r="DA77" s="59">
        <f t="shared" si="60"/>
        <v>0</v>
      </c>
      <c r="DB77" s="59">
        <f t="shared" si="60"/>
        <v>0</v>
      </c>
      <c r="DC77" s="59">
        <f t="shared" si="60"/>
        <v>245697373</v>
      </c>
      <c r="DD77" s="44">
        <f t="shared" si="55"/>
        <v>0.4959883716976714</v>
      </c>
      <c r="DE77" s="69">
        <f t="shared" si="46"/>
        <v>1311222668</v>
      </c>
      <c r="DF77" s="59">
        <f t="shared" ref="DF77:EB77" si="61">SUM(DF51:DF76)</f>
        <v>0</v>
      </c>
      <c r="DG77" s="59">
        <f t="shared" si="61"/>
        <v>296695858</v>
      </c>
      <c r="DH77" s="59">
        <f t="shared" si="61"/>
        <v>0</v>
      </c>
      <c r="DI77" s="59">
        <f t="shared" si="61"/>
        <v>0</v>
      </c>
      <c r="DJ77" s="59">
        <f t="shared" si="61"/>
        <v>0</v>
      </c>
      <c r="DK77" s="59">
        <f t="shared" si="61"/>
        <v>147645552</v>
      </c>
      <c r="DL77" s="59">
        <f t="shared" si="61"/>
        <v>0</v>
      </c>
      <c r="DM77" s="59">
        <f t="shared" si="61"/>
        <v>0</v>
      </c>
      <c r="DN77" s="59">
        <f t="shared" si="61"/>
        <v>0</v>
      </c>
      <c r="DO77" s="59">
        <f t="shared" si="61"/>
        <v>0</v>
      </c>
      <c r="DP77" s="59">
        <f t="shared" si="61"/>
        <v>0</v>
      </c>
      <c r="DQ77" s="59">
        <f t="shared" si="61"/>
        <v>0</v>
      </c>
      <c r="DR77" s="59">
        <f t="shared" si="61"/>
        <v>0</v>
      </c>
      <c r="DS77" s="59">
        <f t="shared" si="61"/>
        <v>0</v>
      </c>
      <c r="DT77" s="59">
        <f t="shared" si="61"/>
        <v>0</v>
      </c>
      <c r="DU77" s="59">
        <f t="shared" si="61"/>
        <v>616568116</v>
      </c>
      <c r="DV77" s="59">
        <f t="shared" si="61"/>
        <v>0</v>
      </c>
      <c r="DW77" s="59">
        <f t="shared" si="61"/>
        <v>0</v>
      </c>
      <c r="DX77" s="59">
        <f t="shared" si="61"/>
        <v>0</v>
      </c>
      <c r="DY77" s="59">
        <f t="shared" si="61"/>
        <v>0</v>
      </c>
      <c r="DZ77" s="59">
        <f t="shared" si="61"/>
        <v>0</v>
      </c>
      <c r="EA77" s="59">
        <f t="shared" si="61"/>
        <v>0</v>
      </c>
      <c r="EB77" s="59">
        <f t="shared" si="61"/>
        <v>250313142</v>
      </c>
    </row>
    <row r="78" spans="1:132" s="45" customFormat="1" ht="22.5" customHeight="1" thickTop="1" x14ac:dyDescent="0.25">
      <c r="A78" s="232" t="s">
        <v>235</v>
      </c>
      <c r="B78" s="228" t="s">
        <v>236</v>
      </c>
      <c r="C78" s="51" t="s">
        <v>237</v>
      </c>
      <c r="D78" s="34" t="s">
        <v>238</v>
      </c>
      <c r="E78" s="22">
        <v>301</v>
      </c>
      <c r="F78" s="23" t="s">
        <v>239</v>
      </c>
      <c r="G78" s="24">
        <f t="shared" ref="G78:G96" si="62">SUM(J78:AF78)</f>
        <v>70000000</v>
      </c>
      <c r="H78" s="25">
        <v>120000000</v>
      </c>
      <c r="I78" s="25">
        <f>H78-G78</f>
        <v>50000000</v>
      </c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>
        <v>70000000</v>
      </c>
      <c r="AD78" s="24"/>
      <c r="AE78" s="24"/>
      <c r="AF78" s="24"/>
      <c r="AG78" s="48">
        <f t="shared" si="54"/>
        <v>0.34990475714285713</v>
      </c>
      <c r="AH78" s="24">
        <f t="shared" si="40"/>
        <v>24493333</v>
      </c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>
        <f>+'[2]Acuerdo PLAN INVERSIÓN 2021'!$AA$769</f>
        <v>24493333</v>
      </c>
      <c r="BC78" s="24"/>
      <c r="BD78" s="24"/>
      <c r="BE78" s="24"/>
      <c r="BF78" s="27">
        <f t="shared" si="56"/>
        <v>0.65009524285714293</v>
      </c>
      <c r="BG78" s="24">
        <f t="shared" ref="BG78:BG128" si="63">SUM(BH78:CD78)</f>
        <v>45506667</v>
      </c>
      <c r="BH78" s="24">
        <f t="shared" ref="BH78:BW93" si="64">+J78-AI78</f>
        <v>0</v>
      </c>
      <c r="BI78" s="24">
        <f t="shared" si="64"/>
        <v>0</v>
      </c>
      <c r="BJ78" s="24">
        <f t="shared" si="64"/>
        <v>0</v>
      </c>
      <c r="BK78" s="24">
        <f t="shared" si="64"/>
        <v>0</v>
      </c>
      <c r="BL78" s="24">
        <f t="shared" si="64"/>
        <v>0</v>
      </c>
      <c r="BM78" s="24">
        <f t="shared" si="64"/>
        <v>0</v>
      </c>
      <c r="BN78" s="24">
        <f t="shared" si="64"/>
        <v>0</v>
      </c>
      <c r="BO78" s="24">
        <f t="shared" si="64"/>
        <v>0</v>
      </c>
      <c r="BP78" s="24">
        <f t="shared" si="64"/>
        <v>0</v>
      </c>
      <c r="BQ78" s="24">
        <f t="shared" si="64"/>
        <v>0</v>
      </c>
      <c r="BR78" s="24">
        <f t="shared" si="64"/>
        <v>0</v>
      </c>
      <c r="BS78" s="24">
        <f t="shared" si="64"/>
        <v>0</v>
      </c>
      <c r="BT78" s="24">
        <f t="shared" si="64"/>
        <v>0</v>
      </c>
      <c r="BU78" s="24">
        <f t="shared" si="64"/>
        <v>0</v>
      </c>
      <c r="BV78" s="24">
        <f t="shared" si="64"/>
        <v>0</v>
      </c>
      <c r="BW78" s="24">
        <f t="shared" si="64"/>
        <v>0</v>
      </c>
      <c r="BX78" s="24">
        <f t="shared" ref="BX78:CD96" si="65">+Z78-AY78</f>
        <v>0</v>
      </c>
      <c r="BY78" s="24">
        <f t="shared" si="65"/>
        <v>0</v>
      </c>
      <c r="BZ78" s="24">
        <f t="shared" si="65"/>
        <v>0</v>
      </c>
      <c r="CA78" s="24">
        <f t="shared" si="65"/>
        <v>45506667</v>
      </c>
      <c r="CB78" s="24">
        <f t="shared" si="65"/>
        <v>0</v>
      </c>
      <c r="CC78" s="24">
        <f t="shared" si="65"/>
        <v>0</v>
      </c>
      <c r="CD78" s="24">
        <f t="shared" si="65"/>
        <v>0</v>
      </c>
      <c r="CE78" s="48">
        <f t="shared" si="44"/>
        <v>0.34990475714285713</v>
      </c>
      <c r="CF78" s="24">
        <f>SUM(CG78:DC78)</f>
        <v>24493333</v>
      </c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>
        <f>+'[2]Acuerdo PLAN INVERSIÓN 2021'!$H$767</f>
        <v>24493333</v>
      </c>
      <c r="DA78" s="24"/>
      <c r="DB78" s="24"/>
      <c r="DC78" s="24"/>
      <c r="DD78" s="27">
        <f t="shared" si="55"/>
        <v>0.65009524285714293</v>
      </c>
      <c r="DE78" s="24">
        <f t="shared" si="46"/>
        <v>45506667</v>
      </c>
      <c r="DF78" s="24">
        <f t="shared" ref="DF78:DU93" si="66">+J78-CG78</f>
        <v>0</v>
      </c>
      <c r="DG78" s="24">
        <f t="shared" si="66"/>
        <v>0</v>
      </c>
      <c r="DH78" s="24">
        <f t="shared" si="66"/>
        <v>0</v>
      </c>
      <c r="DI78" s="24">
        <f t="shared" si="66"/>
        <v>0</v>
      </c>
      <c r="DJ78" s="24">
        <f t="shared" si="66"/>
        <v>0</v>
      </c>
      <c r="DK78" s="24">
        <f t="shared" si="66"/>
        <v>0</v>
      </c>
      <c r="DL78" s="24">
        <f t="shared" si="66"/>
        <v>0</v>
      </c>
      <c r="DM78" s="24">
        <f t="shared" si="66"/>
        <v>0</v>
      </c>
      <c r="DN78" s="24">
        <f t="shared" si="66"/>
        <v>0</v>
      </c>
      <c r="DO78" s="24">
        <f t="shared" si="66"/>
        <v>0</v>
      </c>
      <c r="DP78" s="24">
        <f t="shared" si="66"/>
        <v>0</v>
      </c>
      <c r="DQ78" s="24">
        <f t="shared" si="66"/>
        <v>0</v>
      </c>
      <c r="DR78" s="24">
        <f t="shared" si="66"/>
        <v>0</v>
      </c>
      <c r="DS78" s="24">
        <f t="shared" si="66"/>
        <v>0</v>
      </c>
      <c r="DT78" s="24">
        <f t="shared" si="66"/>
        <v>0</v>
      </c>
      <c r="DU78" s="24">
        <f t="shared" si="66"/>
        <v>0</v>
      </c>
      <c r="DV78" s="24">
        <f t="shared" ref="DV78:EB96" si="67">+Z78-CW78</f>
        <v>0</v>
      </c>
      <c r="DW78" s="24">
        <f t="shared" si="67"/>
        <v>0</v>
      </c>
      <c r="DX78" s="24">
        <f t="shared" si="67"/>
        <v>0</v>
      </c>
      <c r="DY78" s="24">
        <f t="shared" si="67"/>
        <v>45506667</v>
      </c>
      <c r="DZ78" s="24">
        <f t="shared" si="67"/>
        <v>0</v>
      </c>
      <c r="EA78" s="24">
        <f t="shared" si="67"/>
        <v>0</v>
      </c>
      <c r="EB78" s="24">
        <f t="shared" si="67"/>
        <v>0</v>
      </c>
    </row>
    <row r="79" spans="1:132" s="45" customFormat="1" ht="18.75" customHeight="1" x14ac:dyDescent="0.25">
      <c r="A79" s="233"/>
      <c r="B79" s="225"/>
      <c r="C79" s="51" t="s">
        <v>240</v>
      </c>
      <c r="D79" s="34" t="s">
        <v>241</v>
      </c>
      <c r="E79" s="22">
        <v>301</v>
      </c>
      <c r="F79" s="23" t="s">
        <v>239</v>
      </c>
      <c r="G79" s="24">
        <f t="shared" si="62"/>
        <v>50000000</v>
      </c>
      <c r="H79" s="25">
        <v>85000000</v>
      </c>
      <c r="I79" s="25">
        <f t="shared" ref="I79:I96" si="68">H79-G79</f>
        <v>35000000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>
        <v>50000000</v>
      </c>
      <c r="AD79" s="24"/>
      <c r="AE79" s="24"/>
      <c r="AF79" s="24"/>
      <c r="AG79" s="27">
        <f t="shared" si="54"/>
        <v>0</v>
      </c>
      <c r="AH79" s="24">
        <f t="shared" si="40"/>
        <v>0</v>
      </c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7">
        <f t="shared" si="56"/>
        <v>1</v>
      </c>
      <c r="BG79" s="24">
        <f t="shared" si="63"/>
        <v>50000000</v>
      </c>
      <c r="BH79" s="24">
        <f t="shared" si="64"/>
        <v>0</v>
      </c>
      <c r="BI79" s="24">
        <f t="shared" si="64"/>
        <v>0</v>
      </c>
      <c r="BJ79" s="24">
        <f t="shared" si="64"/>
        <v>0</v>
      </c>
      <c r="BK79" s="24">
        <f t="shared" si="64"/>
        <v>0</v>
      </c>
      <c r="BL79" s="24">
        <f t="shared" si="64"/>
        <v>0</v>
      </c>
      <c r="BM79" s="24">
        <f t="shared" si="64"/>
        <v>0</v>
      </c>
      <c r="BN79" s="24">
        <f t="shared" si="64"/>
        <v>0</v>
      </c>
      <c r="BO79" s="24">
        <f t="shared" si="64"/>
        <v>0</v>
      </c>
      <c r="BP79" s="24">
        <f t="shared" si="64"/>
        <v>0</v>
      </c>
      <c r="BQ79" s="24">
        <f t="shared" si="64"/>
        <v>0</v>
      </c>
      <c r="BR79" s="24">
        <f t="shared" si="64"/>
        <v>0</v>
      </c>
      <c r="BS79" s="24">
        <f t="shared" si="64"/>
        <v>0</v>
      </c>
      <c r="BT79" s="24">
        <f t="shared" si="64"/>
        <v>0</v>
      </c>
      <c r="BU79" s="24">
        <f t="shared" si="64"/>
        <v>0</v>
      </c>
      <c r="BV79" s="24">
        <f t="shared" si="64"/>
        <v>0</v>
      </c>
      <c r="BW79" s="24">
        <f t="shared" si="64"/>
        <v>0</v>
      </c>
      <c r="BX79" s="24">
        <f t="shared" si="65"/>
        <v>0</v>
      </c>
      <c r="BY79" s="24">
        <f t="shared" si="65"/>
        <v>0</v>
      </c>
      <c r="BZ79" s="24">
        <f t="shared" si="65"/>
        <v>0</v>
      </c>
      <c r="CA79" s="24">
        <f t="shared" si="65"/>
        <v>50000000</v>
      </c>
      <c r="CB79" s="24">
        <f t="shared" si="65"/>
        <v>0</v>
      </c>
      <c r="CC79" s="24">
        <f t="shared" si="65"/>
        <v>0</v>
      </c>
      <c r="CD79" s="24">
        <f t="shared" si="65"/>
        <v>0</v>
      </c>
      <c r="CE79" s="27">
        <f t="shared" si="44"/>
        <v>0</v>
      </c>
      <c r="CF79" s="24">
        <f t="shared" ref="CF79:CF96" si="69">SUM(CG79:DC79)</f>
        <v>0</v>
      </c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7">
        <f t="shared" si="55"/>
        <v>1</v>
      </c>
      <c r="DE79" s="24">
        <f t="shared" si="46"/>
        <v>50000000</v>
      </c>
      <c r="DF79" s="24">
        <f t="shared" si="66"/>
        <v>0</v>
      </c>
      <c r="DG79" s="24">
        <f t="shared" si="66"/>
        <v>0</v>
      </c>
      <c r="DH79" s="24">
        <f t="shared" si="66"/>
        <v>0</v>
      </c>
      <c r="DI79" s="24">
        <f t="shared" si="66"/>
        <v>0</v>
      </c>
      <c r="DJ79" s="24">
        <f t="shared" si="66"/>
        <v>0</v>
      </c>
      <c r="DK79" s="24">
        <f t="shared" si="66"/>
        <v>0</v>
      </c>
      <c r="DL79" s="24">
        <f t="shared" si="66"/>
        <v>0</v>
      </c>
      <c r="DM79" s="24">
        <f t="shared" si="66"/>
        <v>0</v>
      </c>
      <c r="DN79" s="24">
        <f t="shared" si="66"/>
        <v>0</v>
      </c>
      <c r="DO79" s="24">
        <f t="shared" si="66"/>
        <v>0</v>
      </c>
      <c r="DP79" s="24">
        <f t="shared" si="66"/>
        <v>0</v>
      </c>
      <c r="DQ79" s="24">
        <f t="shared" si="66"/>
        <v>0</v>
      </c>
      <c r="DR79" s="24">
        <f t="shared" si="66"/>
        <v>0</v>
      </c>
      <c r="DS79" s="24">
        <f t="shared" si="66"/>
        <v>0</v>
      </c>
      <c r="DT79" s="24">
        <f t="shared" si="66"/>
        <v>0</v>
      </c>
      <c r="DU79" s="24">
        <f t="shared" si="66"/>
        <v>0</v>
      </c>
      <c r="DV79" s="24">
        <f t="shared" si="67"/>
        <v>0</v>
      </c>
      <c r="DW79" s="24">
        <f t="shared" si="67"/>
        <v>0</v>
      </c>
      <c r="DX79" s="24">
        <f t="shared" si="67"/>
        <v>0</v>
      </c>
      <c r="DY79" s="24">
        <f t="shared" si="67"/>
        <v>50000000</v>
      </c>
      <c r="DZ79" s="24">
        <f t="shared" si="67"/>
        <v>0</v>
      </c>
      <c r="EA79" s="24">
        <f t="shared" si="67"/>
        <v>0</v>
      </c>
      <c r="EB79" s="24">
        <f t="shared" si="67"/>
        <v>0</v>
      </c>
    </row>
    <row r="80" spans="1:132" s="45" customFormat="1" ht="16.5" customHeight="1" x14ac:dyDescent="0.25">
      <c r="A80" s="233"/>
      <c r="B80" s="225"/>
      <c r="C80" s="51" t="s">
        <v>242</v>
      </c>
      <c r="D80" s="34" t="s">
        <v>243</v>
      </c>
      <c r="E80" s="22">
        <v>301</v>
      </c>
      <c r="F80" s="23" t="s">
        <v>239</v>
      </c>
      <c r="G80" s="24">
        <f t="shared" si="62"/>
        <v>60000000</v>
      </c>
      <c r="H80" s="25">
        <v>100000000</v>
      </c>
      <c r="I80" s="25">
        <f t="shared" si="68"/>
        <v>40000000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>
        <v>60000000</v>
      </c>
      <c r="AD80" s="24"/>
      <c r="AE80" s="24"/>
      <c r="AF80" s="24"/>
      <c r="AG80" s="27">
        <f t="shared" si="54"/>
        <v>0.42499999999999999</v>
      </c>
      <c r="AH80" s="24">
        <f t="shared" si="40"/>
        <v>25500000</v>
      </c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>
        <f>+'[2]Acuerdo PLAN INVERSIÓN 2021'!$AA$783</f>
        <v>25500000</v>
      </c>
      <c r="BC80" s="24"/>
      <c r="BD80" s="24"/>
      <c r="BE80" s="24"/>
      <c r="BF80" s="27">
        <f t="shared" si="56"/>
        <v>0.57499999999999996</v>
      </c>
      <c r="BG80" s="24">
        <f t="shared" si="63"/>
        <v>34500000</v>
      </c>
      <c r="BH80" s="24">
        <f t="shared" si="64"/>
        <v>0</v>
      </c>
      <c r="BI80" s="24">
        <f t="shared" si="64"/>
        <v>0</v>
      </c>
      <c r="BJ80" s="24">
        <f t="shared" si="64"/>
        <v>0</v>
      </c>
      <c r="BK80" s="24">
        <f t="shared" si="64"/>
        <v>0</v>
      </c>
      <c r="BL80" s="24">
        <f t="shared" si="64"/>
        <v>0</v>
      </c>
      <c r="BM80" s="24">
        <f t="shared" si="64"/>
        <v>0</v>
      </c>
      <c r="BN80" s="24">
        <f t="shared" si="64"/>
        <v>0</v>
      </c>
      <c r="BO80" s="24">
        <f t="shared" si="64"/>
        <v>0</v>
      </c>
      <c r="BP80" s="24">
        <f t="shared" si="64"/>
        <v>0</v>
      </c>
      <c r="BQ80" s="24">
        <f t="shared" si="64"/>
        <v>0</v>
      </c>
      <c r="BR80" s="24">
        <f t="shared" si="64"/>
        <v>0</v>
      </c>
      <c r="BS80" s="24">
        <f t="shared" si="64"/>
        <v>0</v>
      </c>
      <c r="BT80" s="24">
        <f t="shared" si="64"/>
        <v>0</v>
      </c>
      <c r="BU80" s="24">
        <f t="shared" si="64"/>
        <v>0</v>
      </c>
      <c r="BV80" s="24">
        <f t="shared" si="64"/>
        <v>0</v>
      </c>
      <c r="BW80" s="24">
        <f t="shared" si="64"/>
        <v>0</v>
      </c>
      <c r="BX80" s="24">
        <f t="shared" si="65"/>
        <v>0</v>
      </c>
      <c r="BY80" s="24">
        <f t="shared" si="65"/>
        <v>0</v>
      </c>
      <c r="BZ80" s="24">
        <f t="shared" si="65"/>
        <v>0</v>
      </c>
      <c r="CA80" s="24">
        <f t="shared" si="65"/>
        <v>34500000</v>
      </c>
      <c r="CB80" s="24">
        <f t="shared" si="65"/>
        <v>0</v>
      </c>
      <c r="CC80" s="24">
        <f t="shared" si="65"/>
        <v>0</v>
      </c>
      <c r="CD80" s="24">
        <f t="shared" si="65"/>
        <v>0</v>
      </c>
      <c r="CE80" s="27">
        <f t="shared" si="44"/>
        <v>0.42499999999999999</v>
      </c>
      <c r="CF80" s="24">
        <f t="shared" si="69"/>
        <v>25500000</v>
      </c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>
        <f>+'[2]Acuerdo PLAN INVERSIÓN 2021'!$AA$783</f>
        <v>25500000</v>
      </c>
      <c r="DA80" s="24"/>
      <c r="DB80" s="24"/>
      <c r="DC80" s="24"/>
      <c r="DD80" s="27">
        <f t="shared" si="55"/>
        <v>0.57499999999999996</v>
      </c>
      <c r="DE80" s="24">
        <f t="shared" si="46"/>
        <v>34500000</v>
      </c>
      <c r="DF80" s="24">
        <f t="shared" si="66"/>
        <v>0</v>
      </c>
      <c r="DG80" s="24">
        <f t="shared" si="66"/>
        <v>0</v>
      </c>
      <c r="DH80" s="24">
        <f t="shared" si="66"/>
        <v>0</v>
      </c>
      <c r="DI80" s="24">
        <f t="shared" si="66"/>
        <v>0</v>
      </c>
      <c r="DJ80" s="24">
        <f t="shared" si="66"/>
        <v>0</v>
      </c>
      <c r="DK80" s="24">
        <f t="shared" si="66"/>
        <v>0</v>
      </c>
      <c r="DL80" s="24">
        <f t="shared" si="66"/>
        <v>0</v>
      </c>
      <c r="DM80" s="24">
        <f t="shared" si="66"/>
        <v>0</v>
      </c>
      <c r="DN80" s="24">
        <f t="shared" si="66"/>
        <v>0</v>
      </c>
      <c r="DO80" s="24">
        <f t="shared" si="66"/>
        <v>0</v>
      </c>
      <c r="DP80" s="24">
        <f t="shared" si="66"/>
        <v>0</v>
      </c>
      <c r="DQ80" s="24">
        <f t="shared" si="66"/>
        <v>0</v>
      </c>
      <c r="DR80" s="24">
        <f t="shared" si="66"/>
        <v>0</v>
      </c>
      <c r="DS80" s="24">
        <f t="shared" si="66"/>
        <v>0</v>
      </c>
      <c r="DT80" s="24">
        <f t="shared" si="66"/>
        <v>0</v>
      </c>
      <c r="DU80" s="24">
        <f t="shared" si="66"/>
        <v>0</v>
      </c>
      <c r="DV80" s="24">
        <f t="shared" si="67"/>
        <v>0</v>
      </c>
      <c r="DW80" s="24">
        <f t="shared" si="67"/>
        <v>0</v>
      </c>
      <c r="DX80" s="24">
        <f t="shared" si="67"/>
        <v>0</v>
      </c>
      <c r="DY80" s="24">
        <f t="shared" si="67"/>
        <v>34500000</v>
      </c>
      <c r="DZ80" s="24">
        <f t="shared" si="67"/>
        <v>0</v>
      </c>
      <c r="EA80" s="24">
        <f t="shared" si="67"/>
        <v>0</v>
      </c>
      <c r="EB80" s="24">
        <f t="shared" si="67"/>
        <v>0</v>
      </c>
    </row>
    <row r="81" spans="1:132" s="45" customFormat="1" ht="21" customHeight="1" x14ac:dyDescent="0.25">
      <c r="A81" s="233"/>
      <c r="B81" s="225"/>
      <c r="C81" s="51" t="s">
        <v>244</v>
      </c>
      <c r="D81" s="34" t="s">
        <v>245</v>
      </c>
      <c r="E81" s="22">
        <v>301</v>
      </c>
      <c r="F81" s="23" t="s">
        <v>239</v>
      </c>
      <c r="G81" s="24">
        <f t="shared" si="62"/>
        <v>10000000</v>
      </c>
      <c r="H81" s="25">
        <v>20000000</v>
      </c>
      <c r="I81" s="25">
        <f t="shared" si="68"/>
        <v>10000000</v>
      </c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>
        <v>10000000</v>
      </c>
      <c r="AA81" s="24"/>
      <c r="AB81" s="24"/>
      <c r="AC81" s="24"/>
      <c r="AD81" s="24"/>
      <c r="AE81" s="24"/>
      <c r="AF81" s="24"/>
      <c r="AG81" s="27">
        <f t="shared" si="54"/>
        <v>0</v>
      </c>
      <c r="AH81" s="24">
        <f t="shared" si="40"/>
        <v>0</v>
      </c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7">
        <f t="shared" si="56"/>
        <v>1</v>
      </c>
      <c r="BG81" s="24">
        <f t="shared" si="63"/>
        <v>10000000</v>
      </c>
      <c r="BH81" s="24">
        <f t="shared" si="64"/>
        <v>0</v>
      </c>
      <c r="BI81" s="24">
        <f t="shared" si="64"/>
        <v>0</v>
      </c>
      <c r="BJ81" s="24">
        <f t="shared" si="64"/>
        <v>0</v>
      </c>
      <c r="BK81" s="24">
        <f t="shared" si="64"/>
        <v>0</v>
      </c>
      <c r="BL81" s="24">
        <f t="shared" si="64"/>
        <v>0</v>
      </c>
      <c r="BM81" s="24">
        <f t="shared" si="64"/>
        <v>0</v>
      </c>
      <c r="BN81" s="24">
        <f t="shared" si="64"/>
        <v>0</v>
      </c>
      <c r="BO81" s="24">
        <f t="shared" si="64"/>
        <v>0</v>
      </c>
      <c r="BP81" s="24">
        <f t="shared" si="64"/>
        <v>0</v>
      </c>
      <c r="BQ81" s="24">
        <f t="shared" si="64"/>
        <v>0</v>
      </c>
      <c r="BR81" s="24">
        <f t="shared" si="64"/>
        <v>0</v>
      </c>
      <c r="BS81" s="24">
        <f t="shared" si="64"/>
        <v>0</v>
      </c>
      <c r="BT81" s="24">
        <f t="shared" si="64"/>
        <v>0</v>
      </c>
      <c r="BU81" s="24">
        <f t="shared" si="64"/>
        <v>0</v>
      </c>
      <c r="BV81" s="24">
        <f t="shared" si="64"/>
        <v>0</v>
      </c>
      <c r="BW81" s="24">
        <f t="shared" si="64"/>
        <v>0</v>
      </c>
      <c r="BX81" s="24">
        <f t="shared" si="65"/>
        <v>10000000</v>
      </c>
      <c r="BY81" s="24">
        <f t="shared" si="65"/>
        <v>0</v>
      </c>
      <c r="BZ81" s="24">
        <f t="shared" si="65"/>
        <v>0</v>
      </c>
      <c r="CA81" s="24">
        <f t="shared" si="65"/>
        <v>0</v>
      </c>
      <c r="CB81" s="24">
        <f t="shared" si="65"/>
        <v>0</v>
      </c>
      <c r="CC81" s="24">
        <f t="shared" si="65"/>
        <v>0</v>
      </c>
      <c r="CD81" s="24">
        <f t="shared" si="65"/>
        <v>0</v>
      </c>
      <c r="CE81" s="27">
        <f t="shared" si="44"/>
        <v>0</v>
      </c>
      <c r="CF81" s="24">
        <f t="shared" si="69"/>
        <v>0</v>
      </c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7">
        <f t="shared" si="55"/>
        <v>1</v>
      </c>
      <c r="DE81" s="24">
        <f t="shared" si="46"/>
        <v>10000000</v>
      </c>
      <c r="DF81" s="24">
        <f t="shared" si="66"/>
        <v>0</v>
      </c>
      <c r="DG81" s="24">
        <f t="shared" si="66"/>
        <v>0</v>
      </c>
      <c r="DH81" s="24">
        <f t="shared" si="66"/>
        <v>0</v>
      </c>
      <c r="DI81" s="24">
        <f t="shared" si="66"/>
        <v>0</v>
      </c>
      <c r="DJ81" s="24">
        <f t="shared" si="66"/>
        <v>0</v>
      </c>
      <c r="DK81" s="24">
        <f t="shared" si="66"/>
        <v>0</v>
      </c>
      <c r="DL81" s="24">
        <f t="shared" si="66"/>
        <v>0</v>
      </c>
      <c r="DM81" s="24">
        <f t="shared" si="66"/>
        <v>0</v>
      </c>
      <c r="DN81" s="24">
        <f t="shared" si="66"/>
        <v>0</v>
      </c>
      <c r="DO81" s="24">
        <f t="shared" si="66"/>
        <v>0</v>
      </c>
      <c r="DP81" s="24">
        <f t="shared" si="66"/>
        <v>0</v>
      </c>
      <c r="DQ81" s="24">
        <f t="shared" si="66"/>
        <v>0</v>
      </c>
      <c r="DR81" s="24">
        <f t="shared" si="66"/>
        <v>0</v>
      </c>
      <c r="DS81" s="24">
        <f t="shared" si="66"/>
        <v>0</v>
      </c>
      <c r="DT81" s="24">
        <f t="shared" si="66"/>
        <v>0</v>
      </c>
      <c r="DU81" s="24">
        <f t="shared" si="66"/>
        <v>0</v>
      </c>
      <c r="DV81" s="24">
        <f t="shared" si="67"/>
        <v>10000000</v>
      </c>
      <c r="DW81" s="24">
        <f t="shared" si="67"/>
        <v>0</v>
      </c>
      <c r="DX81" s="24">
        <f t="shared" si="67"/>
        <v>0</v>
      </c>
      <c r="DY81" s="24">
        <f t="shared" si="67"/>
        <v>0</v>
      </c>
      <c r="DZ81" s="24">
        <f t="shared" si="67"/>
        <v>0</v>
      </c>
      <c r="EA81" s="24">
        <f t="shared" si="67"/>
        <v>0</v>
      </c>
      <c r="EB81" s="24">
        <f t="shared" si="67"/>
        <v>0</v>
      </c>
    </row>
    <row r="82" spans="1:132" s="45" customFormat="1" ht="19.899999999999999" customHeight="1" x14ac:dyDescent="0.25">
      <c r="A82" s="233"/>
      <c r="B82" s="225"/>
      <c r="C82" s="51" t="s">
        <v>246</v>
      </c>
      <c r="D82" s="34" t="s">
        <v>247</v>
      </c>
      <c r="E82" s="22">
        <v>301</v>
      </c>
      <c r="F82" s="23" t="s">
        <v>239</v>
      </c>
      <c r="G82" s="24">
        <f t="shared" si="62"/>
        <v>10000000</v>
      </c>
      <c r="H82" s="25">
        <v>17000000</v>
      </c>
      <c r="I82" s="25">
        <f t="shared" si="68"/>
        <v>7000000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>
        <v>10000000</v>
      </c>
      <c r="AA82" s="24"/>
      <c r="AB82" s="24"/>
      <c r="AC82" s="24"/>
      <c r="AD82" s="24"/>
      <c r="AE82" s="24"/>
      <c r="AF82" s="24"/>
      <c r="AG82" s="27">
        <f t="shared" si="54"/>
        <v>0</v>
      </c>
      <c r="AH82" s="24">
        <f t="shared" si="40"/>
        <v>0</v>
      </c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7">
        <f t="shared" si="56"/>
        <v>1</v>
      </c>
      <c r="BG82" s="24">
        <f t="shared" si="63"/>
        <v>10000000</v>
      </c>
      <c r="BH82" s="24">
        <f t="shared" si="64"/>
        <v>0</v>
      </c>
      <c r="BI82" s="24">
        <f t="shared" si="64"/>
        <v>0</v>
      </c>
      <c r="BJ82" s="24">
        <f t="shared" si="64"/>
        <v>0</v>
      </c>
      <c r="BK82" s="24">
        <f t="shared" si="64"/>
        <v>0</v>
      </c>
      <c r="BL82" s="24">
        <f t="shared" si="64"/>
        <v>0</v>
      </c>
      <c r="BM82" s="24">
        <f t="shared" si="64"/>
        <v>0</v>
      </c>
      <c r="BN82" s="24">
        <f t="shared" si="64"/>
        <v>0</v>
      </c>
      <c r="BO82" s="24">
        <f t="shared" si="64"/>
        <v>0</v>
      </c>
      <c r="BP82" s="24">
        <f t="shared" si="64"/>
        <v>0</v>
      </c>
      <c r="BQ82" s="24">
        <f t="shared" si="64"/>
        <v>0</v>
      </c>
      <c r="BR82" s="24">
        <f t="shared" si="64"/>
        <v>0</v>
      </c>
      <c r="BS82" s="24">
        <f t="shared" si="64"/>
        <v>0</v>
      </c>
      <c r="BT82" s="24">
        <f t="shared" si="64"/>
        <v>0</v>
      </c>
      <c r="BU82" s="24">
        <f t="shared" si="64"/>
        <v>0</v>
      </c>
      <c r="BV82" s="24">
        <f t="shared" si="64"/>
        <v>0</v>
      </c>
      <c r="BW82" s="24">
        <f t="shared" si="64"/>
        <v>0</v>
      </c>
      <c r="BX82" s="24">
        <f t="shared" si="65"/>
        <v>10000000</v>
      </c>
      <c r="BY82" s="24">
        <f t="shared" si="65"/>
        <v>0</v>
      </c>
      <c r="BZ82" s="24">
        <f t="shared" si="65"/>
        <v>0</v>
      </c>
      <c r="CA82" s="24">
        <f t="shared" si="65"/>
        <v>0</v>
      </c>
      <c r="CB82" s="24">
        <f t="shared" si="65"/>
        <v>0</v>
      </c>
      <c r="CC82" s="24">
        <f t="shared" si="65"/>
        <v>0</v>
      </c>
      <c r="CD82" s="24">
        <f t="shared" si="65"/>
        <v>0</v>
      </c>
      <c r="CE82" s="27">
        <f t="shared" si="44"/>
        <v>0</v>
      </c>
      <c r="CF82" s="24">
        <f t="shared" si="69"/>
        <v>0</v>
      </c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7">
        <f t="shared" si="55"/>
        <v>1</v>
      </c>
      <c r="DE82" s="24">
        <f t="shared" si="46"/>
        <v>10000000</v>
      </c>
      <c r="DF82" s="24">
        <f t="shared" si="66"/>
        <v>0</v>
      </c>
      <c r="DG82" s="24">
        <f t="shared" si="66"/>
        <v>0</v>
      </c>
      <c r="DH82" s="24">
        <f t="shared" si="66"/>
        <v>0</v>
      </c>
      <c r="DI82" s="24">
        <f t="shared" si="66"/>
        <v>0</v>
      </c>
      <c r="DJ82" s="24">
        <f t="shared" si="66"/>
        <v>0</v>
      </c>
      <c r="DK82" s="24">
        <f t="shared" si="66"/>
        <v>0</v>
      </c>
      <c r="DL82" s="24">
        <f t="shared" si="66"/>
        <v>0</v>
      </c>
      <c r="DM82" s="24">
        <f t="shared" si="66"/>
        <v>0</v>
      </c>
      <c r="DN82" s="24">
        <f t="shared" si="66"/>
        <v>0</v>
      </c>
      <c r="DO82" s="24">
        <f t="shared" si="66"/>
        <v>0</v>
      </c>
      <c r="DP82" s="24">
        <f t="shared" si="66"/>
        <v>0</v>
      </c>
      <c r="DQ82" s="24">
        <f t="shared" si="66"/>
        <v>0</v>
      </c>
      <c r="DR82" s="24">
        <f t="shared" si="66"/>
        <v>0</v>
      </c>
      <c r="DS82" s="24">
        <f t="shared" si="66"/>
        <v>0</v>
      </c>
      <c r="DT82" s="24">
        <f t="shared" si="66"/>
        <v>0</v>
      </c>
      <c r="DU82" s="24">
        <f t="shared" si="66"/>
        <v>0</v>
      </c>
      <c r="DV82" s="24">
        <f t="shared" si="67"/>
        <v>10000000</v>
      </c>
      <c r="DW82" s="24">
        <f t="shared" si="67"/>
        <v>0</v>
      </c>
      <c r="DX82" s="24">
        <f t="shared" si="67"/>
        <v>0</v>
      </c>
      <c r="DY82" s="24">
        <f t="shared" si="67"/>
        <v>0</v>
      </c>
      <c r="DZ82" s="24">
        <f t="shared" si="67"/>
        <v>0</v>
      </c>
      <c r="EA82" s="24">
        <f t="shared" si="67"/>
        <v>0</v>
      </c>
      <c r="EB82" s="24">
        <f t="shared" si="67"/>
        <v>0</v>
      </c>
    </row>
    <row r="83" spans="1:132" s="45" customFormat="1" ht="33.6" customHeight="1" x14ac:dyDescent="0.25">
      <c r="A83" s="233"/>
      <c r="B83" s="225"/>
      <c r="C83" s="51" t="s">
        <v>248</v>
      </c>
      <c r="D83" s="34" t="s">
        <v>249</v>
      </c>
      <c r="E83" s="22">
        <v>301</v>
      </c>
      <c r="F83" s="23" t="s">
        <v>239</v>
      </c>
      <c r="G83" s="24">
        <f t="shared" si="62"/>
        <v>15000000</v>
      </c>
      <c r="H83" s="25">
        <v>41000000</v>
      </c>
      <c r="I83" s="25">
        <f t="shared" si="68"/>
        <v>26000000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>
        <v>15000000</v>
      </c>
      <c r="AA83" s="24"/>
      <c r="AB83" s="24"/>
      <c r="AC83" s="24"/>
      <c r="AD83" s="24"/>
      <c r="AE83" s="24"/>
      <c r="AF83" s="24"/>
      <c r="AG83" s="27">
        <f t="shared" si="54"/>
        <v>0.81599999999999995</v>
      </c>
      <c r="AH83" s="24">
        <f t="shared" si="40"/>
        <v>12240000</v>
      </c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>
        <f>+'[2]Acuerdo PLAN INVERSIÓN 2021'!$Z$801</f>
        <v>12240000</v>
      </c>
      <c r="BC83" s="24"/>
      <c r="BD83" s="24"/>
      <c r="BE83" s="24"/>
      <c r="BF83" s="27">
        <f t="shared" si="56"/>
        <v>0.18400000000000005</v>
      </c>
      <c r="BG83" s="24">
        <f t="shared" si="63"/>
        <v>2760000</v>
      </c>
      <c r="BH83" s="24">
        <f t="shared" si="64"/>
        <v>0</v>
      </c>
      <c r="BI83" s="24">
        <f t="shared" si="64"/>
        <v>0</v>
      </c>
      <c r="BJ83" s="24">
        <f t="shared" si="64"/>
        <v>0</v>
      </c>
      <c r="BK83" s="24">
        <f t="shared" si="64"/>
        <v>0</v>
      </c>
      <c r="BL83" s="24">
        <f t="shared" si="64"/>
        <v>0</v>
      </c>
      <c r="BM83" s="24">
        <f t="shared" si="64"/>
        <v>0</v>
      </c>
      <c r="BN83" s="24">
        <f t="shared" si="64"/>
        <v>0</v>
      </c>
      <c r="BO83" s="24">
        <f t="shared" si="64"/>
        <v>0</v>
      </c>
      <c r="BP83" s="24">
        <f t="shared" si="64"/>
        <v>0</v>
      </c>
      <c r="BQ83" s="24">
        <f t="shared" si="64"/>
        <v>0</v>
      </c>
      <c r="BR83" s="24">
        <f t="shared" si="64"/>
        <v>0</v>
      </c>
      <c r="BS83" s="24">
        <f t="shared" si="64"/>
        <v>0</v>
      </c>
      <c r="BT83" s="24">
        <f t="shared" si="64"/>
        <v>0</v>
      </c>
      <c r="BU83" s="24">
        <f t="shared" si="64"/>
        <v>0</v>
      </c>
      <c r="BV83" s="24">
        <f t="shared" si="64"/>
        <v>0</v>
      </c>
      <c r="BW83" s="24">
        <f t="shared" si="64"/>
        <v>0</v>
      </c>
      <c r="BX83" s="24">
        <f t="shared" si="65"/>
        <v>15000000</v>
      </c>
      <c r="BY83" s="24">
        <f t="shared" si="65"/>
        <v>0</v>
      </c>
      <c r="BZ83" s="24">
        <f t="shared" si="65"/>
        <v>0</v>
      </c>
      <c r="CA83" s="24">
        <f t="shared" si="65"/>
        <v>-12240000</v>
      </c>
      <c r="CB83" s="24">
        <f t="shared" si="65"/>
        <v>0</v>
      </c>
      <c r="CC83" s="24">
        <f t="shared" si="65"/>
        <v>0</v>
      </c>
      <c r="CD83" s="24">
        <f t="shared" si="65"/>
        <v>0</v>
      </c>
      <c r="CE83" s="27">
        <f t="shared" si="44"/>
        <v>0.40799999999999997</v>
      </c>
      <c r="CF83" s="24">
        <f t="shared" si="69"/>
        <v>6120000</v>
      </c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>
        <f>+'[2]Acuerdo PLAN INVERSIÓN 2021'!$H$799</f>
        <v>6120000</v>
      </c>
      <c r="DA83" s="24"/>
      <c r="DB83" s="24"/>
      <c r="DC83" s="24"/>
      <c r="DD83" s="27">
        <f t="shared" si="55"/>
        <v>0.59200000000000008</v>
      </c>
      <c r="DE83" s="24">
        <f t="shared" si="46"/>
        <v>8880000</v>
      </c>
      <c r="DF83" s="24">
        <f t="shared" si="66"/>
        <v>0</v>
      </c>
      <c r="DG83" s="24">
        <f t="shared" si="66"/>
        <v>0</v>
      </c>
      <c r="DH83" s="24">
        <f t="shared" si="66"/>
        <v>0</v>
      </c>
      <c r="DI83" s="24">
        <f t="shared" si="66"/>
        <v>0</v>
      </c>
      <c r="DJ83" s="24">
        <f t="shared" si="66"/>
        <v>0</v>
      </c>
      <c r="DK83" s="24">
        <f t="shared" si="66"/>
        <v>0</v>
      </c>
      <c r="DL83" s="24">
        <f t="shared" si="66"/>
        <v>0</v>
      </c>
      <c r="DM83" s="24">
        <f t="shared" si="66"/>
        <v>0</v>
      </c>
      <c r="DN83" s="24">
        <f t="shared" si="66"/>
        <v>0</v>
      </c>
      <c r="DO83" s="24">
        <f t="shared" si="66"/>
        <v>0</v>
      </c>
      <c r="DP83" s="24">
        <f t="shared" si="66"/>
        <v>0</v>
      </c>
      <c r="DQ83" s="24">
        <f t="shared" si="66"/>
        <v>0</v>
      </c>
      <c r="DR83" s="24">
        <f t="shared" si="66"/>
        <v>0</v>
      </c>
      <c r="DS83" s="24">
        <f t="shared" si="66"/>
        <v>0</v>
      </c>
      <c r="DT83" s="24">
        <f t="shared" si="66"/>
        <v>0</v>
      </c>
      <c r="DU83" s="24">
        <f t="shared" si="66"/>
        <v>0</v>
      </c>
      <c r="DV83" s="24">
        <f t="shared" si="67"/>
        <v>15000000</v>
      </c>
      <c r="DW83" s="24">
        <f t="shared" si="67"/>
        <v>0</v>
      </c>
      <c r="DX83" s="24">
        <f t="shared" si="67"/>
        <v>0</v>
      </c>
      <c r="DY83" s="24">
        <f t="shared" si="67"/>
        <v>-6120000</v>
      </c>
      <c r="DZ83" s="24">
        <f t="shared" si="67"/>
        <v>0</v>
      </c>
      <c r="EA83" s="24">
        <f t="shared" si="67"/>
        <v>0</v>
      </c>
      <c r="EB83" s="24">
        <f t="shared" si="67"/>
        <v>0</v>
      </c>
    </row>
    <row r="84" spans="1:132" s="45" customFormat="1" ht="33" customHeight="1" x14ac:dyDescent="0.25">
      <c r="A84" s="233"/>
      <c r="B84" s="223"/>
      <c r="C84" s="51" t="s">
        <v>250</v>
      </c>
      <c r="D84" s="34" t="s">
        <v>251</v>
      </c>
      <c r="E84" s="52">
        <v>301</v>
      </c>
      <c r="F84" s="54" t="s">
        <v>239</v>
      </c>
      <c r="G84" s="24">
        <f t="shared" si="62"/>
        <v>70000000</v>
      </c>
      <c r="H84" s="25">
        <v>141000000</v>
      </c>
      <c r="I84" s="25">
        <f t="shared" si="68"/>
        <v>71000000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>
        <v>70000000</v>
      </c>
      <c r="AD84" s="24"/>
      <c r="AE84" s="24"/>
      <c r="AF84" s="24"/>
      <c r="AG84" s="27">
        <f t="shared" si="54"/>
        <v>0.51500000000000001</v>
      </c>
      <c r="AH84" s="24">
        <f t="shared" si="40"/>
        <v>36050000</v>
      </c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>
        <f>+'[2]Acuerdo PLAN INVERSIÓN 2021'!$G$805</f>
        <v>36050000</v>
      </c>
      <c r="BC84" s="24"/>
      <c r="BD84" s="24"/>
      <c r="BE84" s="24"/>
      <c r="BF84" s="70">
        <f t="shared" si="56"/>
        <v>0.48499999999999999</v>
      </c>
      <c r="BG84" s="24">
        <f t="shared" si="63"/>
        <v>33950000</v>
      </c>
      <c r="BH84" s="24">
        <f t="shared" si="64"/>
        <v>0</v>
      </c>
      <c r="BI84" s="24">
        <f t="shared" si="64"/>
        <v>0</v>
      </c>
      <c r="BJ84" s="24">
        <f t="shared" si="64"/>
        <v>0</v>
      </c>
      <c r="BK84" s="24">
        <f t="shared" si="64"/>
        <v>0</v>
      </c>
      <c r="BL84" s="24">
        <f t="shared" si="64"/>
        <v>0</v>
      </c>
      <c r="BM84" s="24">
        <f t="shared" si="64"/>
        <v>0</v>
      </c>
      <c r="BN84" s="24">
        <f t="shared" si="64"/>
        <v>0</v>
      </c>
      <c r="BO84" s="24">
        <f t="shared" si="64"/>
        <v>0</v>
      </c>
      <c r="BP84" s="24">
        <f t="shared" si="64"/>
        <v>0</v>
      </c>
      <c r="BQ84" s="24">
        <f t="shared" si="64"/>
        <v>0</v>
      </c>
      <c r="BR84" s="24">
        <f t="shared" si="64"/>
        <v>0</v>
      </c>
      <c r="BS84" s="24">
        <f t="shared" si="64"/>
        <v>0</v>
      </c>
      <c r="BT84" s="24">
        <f t="shared" si="64"/>
        <v>0</v>
      </c>
      <c r="BU84" s="24">
        <f t="shared" si="64"/>
        <v>0</v>
      </c>
      <c r="BV84" s="24">
        <f t="shared" si="64"/>
        <v>0</v>
      </c>
      <c r="BW84" s="24">
        <f t="shared" si="64"/>
        <v>0</v>
      </c>
      <c r="BX84" s="24">
        <f t="shared" si="65"/>
        <v>0</v>
      </c>
      <c r="BY84" s="24">
        <f t="shared" si="65"/>
        <v>0</v>
      </c>
      <c r="BZ84" s="24">
        <f t="shared" si="65"/>
        <v>0</v>
      </c>
      <c r="CA84" s="24">
        <f t="shared" si="65"/>
        <v>33950000</v>
      </c>
      <c r="CB84" s="24">
        <f t="shared" si="65"/>
        <v>0</v>
      </c>
      <c r="CC84" s="24">
        <f t="shared" si="65"/>
        <v>0</v>
      </c>
      <c r="CD84" s="24">
        <f t="shared" si="65"/>
        <v>0</v>
      </c>
      <c r="CE84" s="27">
        <f t="shared" si="44"/>
        <v>0.51499998571428574</v>
      </c>
      <c r="CF84" s="24">
        <f t="shared" si="69"/>
        <v>36049999</v>
      </c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>
        <f>+'[1]Acuerdo PLAN INVERSIÓN 2021'!$H$1063</f>
        <v>36049999</v>
      </c>
      <c r="DA84" s="24"/>
      <c r="DB84" s="24"/>
      <c r="DC84" s="24"/>
      <c r="DD84" s="70">
        <f t="shared" si="55"/>
        <v>0.48500001428571426</v>
      </c>
      <c r="DE84" s="24">
        <f t="shared" si="46"/>
        <v>33950001</v>
      </c>
      <c r="DF84" s="24">
        <f t="shared" si="66"/>
        <v>0</v>
      </c>
      <c r="DG84" s="24">
        <f t="shared" si="66"/>
        <v>0</v>
      </c>
      <c r="DH84" s="24">
        <f t="shared" si="66"/>
        <v>0</v>
      </c>
      <c r="DI84" s="24">
        <f t="shared" si="66"/>
        <v>0</v>
      </c>
      <c r="DJ84" s="24">
        <f t="shared" si="66"/>
        <v>0</v>
      </c>
      <c r="DK84" s="24">
        <f t="shared" si="66"/>
        <v>0</v>
      </c>
      <c r="DL84" s="24">
        <f t="shared" si="66"/>
        <v>0</v>
      </c>
      <c r="DM84" s="24">
        <f t="shared" si="66"/>
        <v>0</v>
      </c>
      <c r="DN84" s="24">
        <f t="shared" si="66"/>
        <v>0</v>
      </c>
      <c r="DO84" s="24">
        <f t="shared" si="66"/>
        <v>0</v>
      </c>
      <c r="DP84" s="24">
        <f t="shared" si="66"/>
        <v>0</v>
      </c>
      <c r="DQ84" s="24">
        <f t="shared" si="66"/>
        <v>0</v>
      </c>
      <c r="DR84" s="24">
        <f t="shared" si="66"/>
        <v>0</v>
      </c>
      <c r="DS84" s="24">
        <f t="shared" si="66"/>
        <v>0</v>
      </c>
      <c r="DT84" s="24">
        <f t="shared" si="66"/>
        <v>0</v>
      </c>
      <c r="DU84" s="24">
        <f t="shared" si="66"/>
        <v>0</v>
      </c>
      <c r="DV84" s="24">
        <f t="shared" si="67"/>
        <v>0</v>
      </c>
      <c r="DW84" s="24">
        <f t="shared" si="67"/>
        <v>0</v>
      </c>
      <c r="DX84" s="24">
        <f t="shared" si="67"/>
        <v>0</v>
      </c>
      <c r="DY84" s="24">
        <f t="shared" si="67"/>
        <v>33950001</v>
      </c>
      <c r="DZ84" s="24">
        <f t="shared" si="67"/>
        <v>0</v>
      </c>
      <c r="EA84" s="24">
        <f t="shared" si="67"/>
        <v>0</v>
      </c>
      <c r="EB84" s="24">
        <f t="shared" si="67"/>
        <v>0</v>
      </c>
    </row>
    <row r="85" spans="1:132" ht="27.75" customHeight="1" x14ac:dyDescent="0.25">
      <c r="A85" s="233"/>
      <c r="B85" s="222" t="s">
        <v>252</v>
      </c>
      <c r="C85" s="71" t="s">
        <v>253</v>
      </c>
      <c r="D85" s="34" t="s">
        <v>254</v>
      </c>
      <c r="E85" s="22">
        <v>301</v>
      </c>
      <c r="F85" s="23" t="s">
        <v>255</v>
      </c>
      <c r="G85" s="24">
        <f t="shared" si="62"/>
        <v>63000000</v>
      </c>
      <c r="H85" s="25">
        <v>97200000</v>
      </c>
      <c r="I85" s="25">
        <f t="shared" si="68"/>
        <v>34200000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>
        <v>60000000</v>
      </c>
      <c r="AD85" s="24"/>
      <c r="AE85" s="24"/>
      <c r="AF85" s="24">
        <v>3000000</v>
      </c>
      <c r="AG85" s="27">
        <f t="shared" si="54"/>
        <v>0</v>
      </c>
      <c r="AH85" s="24">
        <f t="shared" si="40"/>
        <v>0</v>
      </c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7">
        <f t="shared" si="56"/>
        <v>1</v>
      </c>
      <c r="BG85" s="24">
        <f t="shared" si="63"/>
        <v>63000000</v>
      </c>
      <c r="BH85" s="24">
        <f t="shared" si="64"/>
        <v>0</v>
      </c>
      <c r="BI85" s="24">
        <f t="shared" si="64"/>
        <v>0</v>
      </c>
      <c r="BJ85" s="24">
        <f t="shared" si="64"/>
        <v>0</v>
      </c>
      <c r="BK85" s="24">
        <f t="shared" si="64"/>
        <v>0</v>
      </c>
      <c r="BL85" s="24">
        <f t="shared" si="64"/>
        <v>0</v>
      </c>
      <c r="BM85" s="24">
        <f t="shared" si="64"/>
        <v>0</v>
      </c>
      <c r="BN85" s="24">
        <f t="shared" si="64"/>
        <v>0</v>
      </c>
      <c r="BO85" s="24">
        <f t="shared" si="64"/>
        <v>0</v>
      </c>
      <c r="BP85" s="24">
        <f t="shared" si="64"/>
        <v>0</v>
      </c>
      <c r="BQ85" s="24">
        <f t="shared" si="64"/>
        <v>0</v>
      </c>
      <c r="BR85" s="24">
        <f t="shared" si="64"/>
        <v>0</v>
      </c>
      <c r="BS85" s="24">
        <f t="shared" si="64"/>
        <v>0</v>
      </c>
      <c r="BT85" s="24">
        <f t="shared" si="64"/>
        <v>0</v>
      </c>
      <c r="BU85" s="24">
        <f t="shared" si="64"/>
        <v>0</v>
      </c>
      <c r="BV85" s="24">
        <f t="shared" si="64"/>
        <v>0</v>
      </c>
      <c r="BW85" s="24">
        <f t="shared" si="64"/>
        <v>0</v>
      </c>
      <c r="BX85" s="24">
        <f t="shared" si="65"/>
        <v>0</v>
      </c>
      <c r="BY85" s="24">
        <f t="shared" si="65"/>
        <v>0</v>
      </c>
      <c r="BZ85" s="24">
        <f t="shared" si="65"/>
        <v>0</v>
      </c>
      <c r="CA85" s="24">
        <f t="shared" si="65"/>
        <v>60000000</v>
      </c>
      <c r="CB85" s="24">
        <f t="shared" si="65"/>
        <v>0</v>
      </c>
      <c r="CC85" s="24">
        <f t="shared" si="65"/>
        <v>0</v>
      </c>
      <c r="CD85" s="24">
        <f t="shared" si="65"/>
        <v>3000000</v>
      </c>
      <c r="CE85" s="27">
        <f t="shared" si="44"/>
        <v>0</v>
      </c>
      <c r="CF85" s="24">
        <f t="shared" si="69"/>
        <v>0</v>
      </c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7">
        <f t="shared" si="55"/>
        <v>1</v>
      </c>
      <c r="DE85" s="24">
        <f t="shared" si="46"/>
        <v>63000000</v>
      </c>
      <c r="DF85" s="24">
        <f t="shared" si="66"/>
        <v>0</v>
      </c>
      <c r="DG85" s="24">
        <f t="shared" si="66"/>
        <v>0</v>
      </c>
      <c r="DH85" s="24">
        <f t="shared" si="66"/>
        <v>0</v>
      </c>
      <c r="DI85" s="24">
        <f t="shared" si="66"/>
        <v>0</v>
      </c>
      <c r="DJ85" s="24">
        <f t="shared" si="66"/>
        <v>0</v>
      </c>
      <c r="DK85" s="24">
        <f t="shared" si="66"/>
        <v>0</v>
      </c>
      <c r="DL85" s="24">
        <f t="shared" si="66"/>
        <v>0</v>
      </c>
      <c r="DM85" s="24">
        <f t="shared" si="66"/>
        <v>0</v>
      </c>
      <c r="DN85" s="24">
        <f t="shared" si="66"/>
        <v>0</v>
      </c>
      <c r="DO85" s="24">
        <f t="shared" si="66"/>
        <v>0</v>
      </c>
      <c r="DP85" s="24">
        <f t="shared" si="66"/>
        <v>0</v>
      </c>
      <c r="DQ85" s="24">
        <f t="shared" si="66"/>
        <v>0</v>
      </c>
      <c r="DR85" s="24">
        <f t="shared" si="66"/>
        <v>0</v>
      </c>
      <c r="DS85" s="24">
        <f t="shared" si="66"/>
        <v>0</v>
      </c>
      <c r="DT85" s="24">
        <f t="shared" si="66"/>
        <v>0</v>
      </c>
      <c r="DU85" s="24">
        <f t="shared" si="66"/>
        <v>0</v>
      </c>
      <c r="DV85" s="24">
        <f t="shared" si="67"/>
        <v>0</v>
      </c>
      <c r="DW85" s="24">
        <f t="shared" si="67"/>
        <v>0</v>
      </c>
      <c r="DX85" s="24">
        <f t="shared" si="67"/>
        <v>0</v>
      </c>
      <c r="DY85" s="24">
        <f t="shared" si="67"/>
        <v>60000000</v>
      </c>
      <c r="DZ85" s="24">
        <f t="shared" si="67"/>
        <v>0</v>
      </c>
      <c r="EA85" s="24">
        <f t="shared" si="67"/>
        <v>0</v>
      </c>
      <c r="EB85" s="24">
        <f t="shared" si="67"/>
        <v>3000000</v>
      </c>
    </row>
    <row r="86" spans="1:132" ht="20.25" customHeight="1" x14ac:dyDescent="0.25">
      <c r="A86" s="233"/>
      <c r="B86" s="225"/>
      <c r="C86" s="71" t="s">
        <v>256</v>
      </c>
      <c r="D86" s="34" t="s">
        <v>257</v>
      </c>
      <c r="E86" s="22">
        <v>301</v>
      </c>
      <c r="F86" s="23" t="s">
        <v>239</v>
      </c>
      <c r="G86" s="24">
        <f t="shared" si="62"/>
        <v>300000000</v>
      </c>
      <c r="H86" s="25">
        <v>421000000</v>
      </c>
      <c r="I86" s="25">
        <f t="shared" si="68"/>
        <v>121000000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>
        <v>300000000</v>
      </c>
      <c r="AD86" s="24"/>
      <c r="AE86" s="24"/>
      <c r="AF86" s="24"/>
      <c r="AG86" s="27">
        <f t="shared" si="54"/>
        <v>0.47939999999999999</v>
      </c>
      <c r="AH86" s="24">
        <f t="shared" si="40"/>
        <v>143820000</v>
      </c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>
        <f>+'[2]Acuerdo PLAN INVERSIÓN 2021'!$AA$823</f>
        <v>143820000</v>
      </c>
      <c r="BC86" s="24"/>
      <c r="BD86" s="24"/>
      <c r="BE86" s="24"/>
      <c r="BF86" s="27">
        <f t="shared" si="56"/>
        <v>0.52059999999999995</v>
      </c>
      <c r="BG86" s="24">
        <f t="shared" si="63"/>
        <v>156180000</v>
      </c>
      <c r="BH86" s="24">
        <f t="shared" si="64"/>
        <v>0</v>
      </c>
      <c r="BI86" s="24">
        <f t="shared" si="64"/>
        <v>0</v>
      </c>
      <c r="BJ86" s="24">
        <f t="shared" si="64"/>
        <v>0</v>
      </c>
      <c r="BK86" s="24">
        <f t="shared" si="64"/>
        <v>0</v>
      </c>
      <c r="BL86" s="24">
        <f t="shared" si="64"/>
        <v>0</v>
      </c>
      <c r="BM86" s="24">
        <f t="shared" si="64"/>
        <v>0</v>
      </c>
      <c r="BN86" s="24">
        <f t="shared" si="64"/>
        <v>0</v>
      </c>
      <c r="BO86" s="24">
        <f t="shared" si="64"/>
        <v>0</v>
      </c>
      <c r="BP86" s="24">
        <f t="shared" si="64"/>
        <v>0</v>
      </c>
      <c r="BQ86" s="24">
        <f t="shared" si="64"/>
        <v>0</v>
      </c>
      <c r="BR86" s="24">
        <f t="shared" si="64"/>
        <v>0</v>
      </c>
      <c r="BS86" s="24">
        <f t="shared" si="64"/>
        <v>0</v>
      </c>
      <c r="BT86" s="24">
        <f t="shared" si="64"/>
        <v>0</v>
      </c>
      <c r="BU86" s="24">
        <f t="shared" si="64"/>
        <v>0</v>
      </c>
      <c r="BV86" s="24">
        <f t="shared" si="64"/>
        <v>0</v>
      </c>
      <c r="BW86" s="24">
        <f t="shared" si="64"/>
        <v>0</v>
      </c>
      <c r="BX86" s="24">
        <f t="shared" si="65"/>
        <v>0</v>
      </c>
      <c r="BY86" s="24">
        <f t="shared" si="65"/>
        <v>0</v>
      </c>
      <c r="BZ86" s="24">
        <f t="shared" si="65"/>
        <v>0</v>
      </c>
      <c r="CA86" s="24">
        <f t="shared" si="65"/>
        <v>156180000</v>
      </c>
      <c r="CB86" s="24">
        <f t="shared" si="65"/>
        <v>0</v>
      </c>
      <c r="CC86" s="24">
        <f t="shared" si="65"/>
        <v>0</v>
      </c>
      <c r="CD86" s="24">
        <f t="shared" si="65"/>
        <v>0</v>
      </c>
      <c r="CE86" s="27">
        <f t="shared" si="44"/>
        <v>0.47939999999999999</v>
      </c>
      <c r="CF86" s="24">
        <f t="shared" si="69"/>
        <v>143820000</v>
      </c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>
        <f>+'[2]Acuerdo PLAN INVERSIÓN 2021'!$H$821</f>
        <v>143820000</v>
      </c>
      <c r="DA86" s="24"/>
      <c r="DB86" s="24"/>
      <c r="DC86" s="24"/>
      <c r="DD86" s="27">
        <f t="shared" si="55"/>
        <v>0.52059999999999995</v>
      </c>
      <c r="DE86" s="24">
        <f t="shared" si="46"/>
        <v>156180000</v>
      </c>
      <c r="DF86" s="24">
        <f t="shared" si="66"/>
        <v>0</v>
      </c>
      <c r="DG86" s="24">
        <f t="shared" si="66"/>
        <v>0</v>
      </c>
      <c r="DH86" s="24">
        <f t="shared" si="66"/>
        <v>0</v>
      </c>
      <c r="DI86" s="24">
        <f t="shared" si="66"/>
        <v>0</v>
      </c>
      <c r="DJ86" s="24">
        <f t="shared" si="66"/>
        <v>0</v>
      </c>
      <c r="DK86" s="24">
        <f t="shared" si="66"/>
        <v>0</v>
      </c>
      <c r="DL86" s="24">
        <f t="shared" si="66"/>
        <v>0</v>
      </c>
      <c r="DM86" s="24">
        <f t="shared" si="66"/>
        <v>0</v>
      </c>
      <c r="DN86" s="24">
        <f t="shared" si="66"/>
        <v>0</v>
      </c>
      <c r="DO86" s="24">
        <f t="shared" si="66"/>
        <v>0</v>
      </c>
      <c r="DP86" s="24">
        <f t="shared" si="66"/>
        <v>0</v>
      </c>
      <c r="DQ86" s="24">
        <f t="shared" si="66"/>
        <v>0</v>
      </c>
      <c r="DR86" s="24">
        <f t="shared" si="66"/>
        <v>0</v>
      </c>
      <c r="DS86" s="24">
        <f t="shared" si="66"/>
        <v>0</v>
      </c>
      <c r="DT86" s="24">
        <f t="shared" si="66"/>
        <v>0</v>
      </c>
      <c r="DU86" s="24">
        <f t="shared" si="66"/>
        <v>0</v>
      </c>
      <c r="DV86" s="24">
        <f t="shared" si="67"/>
        <v>0</v>
      </c>
      <c r="DW86" s="24">
        <f t="shared" si="67"/>
        <v>0</v>
      </c>
      <c r="DX86" s="24">
        <f t="shared" si="67"/>
        <v>0</v>
      </c>
      <c r="DY86" s="24">
        <f t="shared" si="67"/>
        <v>156180000</v>
      </c>
      <c r="DZ86" s="24">
        <f t="shared" si="67"/>
        <v>0</v>
      </c>
      <c r="EA86" s="24">
        <f t="shared" si="67"/>
        <v>0</v>
      </c>
      <c r="EB86" s="24">
        <f t="shared" si="67"/>
        <v>0</v>
      </c>
    </row>
    <row r="87" spans="1:132" ht="31.5" customHeight="1" x14ac:dyDescent="0.25">
      <c r="A87" s="233"/>
      <c r="B87" s="223"/>
      <c r="C87" s="71" t="s">
        <v>258</v>
      </c>
      <c r="D87" s="34" t="s">
        <v>259</v>
      </c>
      <c r="E87" s="22">
        <v>301</v>
      </c>
      <c r="F87" s="23" t="s">
        <v>260</v>
      </c>
      <c r="G87" s="24">
        <f t="shared" si="62"/>
        <v>105000000</v>
      </c>
      <c r="H87" s="25">
        <v>130000000</v>
      </c>
      <c r="I87" s="25">
        <f t="shared" si="68"/>
        <v>25000000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>
        <v>100000000</v>
      </c>
      <c r="AD87" s="24"/>
      <c r="AE87" s="24"/>
      <c r="AF87" s="24">
        <v>5000000</v>
      </c>
      <c r="AG87" s="27">
        <f t="shared" si="54"/>
        <v>0</v>
      </c>
      <c r="AH87" s="24">
        <f t="shared" si="40"/>
        <v>0</v>
      </c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7">
        <f t="shared" si="56"/>
        <v>1</v>
      </c>
      <c r="BG87" s="24">
        <f t="shared" si="63"/>
        <v>105000000</v>
      </c>
      <c r="BH87" s="24">
        <f t="shared" si="64"/>
        <v>0</v>
      </c>
      <c r="BI87" s="24">
        <f t="shared" si="64"/>
        <v>0</v>
      </c>
      <c r="BJ87" s="24">
        <f t="shared" si="64"/>
        <v>0</v>
      </c>
      <c r="BK87" s="24">
        <f t="shared" si="64"/>
        <v>0</v>
      </c>
      <c r="BL87" s="24">
        <f t="shared" si="64"/>
        <v>0</v>
      </c>
      <c r="BM87" s="24">
        <f t="shared" si="64"/>
        <v>0</v>
      </c>
      <c r="BN87" s="24">
        <f t="shared" si="64"/>
        <v>0</v>
      </c>
      <c r="BO87" s="24">
        <f t="shared" si="64"/>
        <v>0</v>
      </c>
      <c r="BP87" s="24">
        <f t="shared" si="64"/>
        <v>0</v>
      </c>
      <c r="BQ87" s="24">
        <f t="shared" si="64"/>
        <v>0</v>
      </c>
      <c r="BR87" s="24">
        <f t="shared" si="64"/>
        <v>0</v>
      </c>
      <c r="BS87" s="24">
        <f t="shared" si="64"/>
        <v>0</v>
      </c>
      <c r="BT87" s="24">
        <f t="shared" si="64"/>
        <v>0</v>
      </c>
      <c r="BU87" s="24">
        <f t="shared" si="64"/>
        <v>0</v>
      </c>
      <c r="BV87" s="24">
        <f t="shared" si="64"/>
        <v>0</v>
      </c>
      <c r="BW87" s="24">
        <f t="shared" si="64"/>
        <v>0</v>
      </c>
      <c r="BX87" s="24">
        <f t="shared" si="65"/>
        <v>0</v>
      </c>
      <c r="BY87" s="24">
        <f t="shared" si="65"/>
        <v>0</v>
      </c>
      <c r="BZ87" s="24">
        <f t="shared" si="65"/>
        <v>0</v>
      </c>
      <c r="CA87" s="24">
        <f t="shared" si="65"/>
        <v>100000000</v>
      </c>
      <c r="CB87" s="24">
        <f t="shared" si="65"/>
        <v>0</v>
      </c>
      <c r="CC87" s="24">
        <f t="shared" si="65"/>
        <v>0</v>
      </c>
      <c r="CD87" s="24">
        <f t="shared" si="65"/>
        <v>5000000</v>
      </c>
      <c r="CE87" s="27">
        <f t="shared" si="44"/>
        <v>0</v>
      </c>
      <c r="CF87" s="24">
        <f t="shared" si="69"/>
        <v>0</v>
      </c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7">
        <f t="shared" si="55"/>
        <v>1</v>
      </c>
      <c r="DE87" s="24">
        <f t="shared" si="46"/>
        <v>105000000</v>
      </c>
      <c r="DF87" s="24">
        <f t="shared" si="66"/>
        <v>0</v>
      </c>
      <c r="DG87" s="24">
        <f t="shared" si="66"/>
        <v>0</v>
      </c>
      <c r="DH87" s="24">
        <f t="shared" si="66"/>
        <v>0</v>
      </c>
      <c r="DI87" s="24">
        <f t="shared" si="66"/>
        <v>0</v>
      </c>
      <c r="DJ87" s="24">
        <f t="shared" si="66"/>
        <v>0</v>
      </c>
      <c r="DK87" s="24">
        <f t="shared" si="66"/>
        <v>0</v>
      </c>
      <c r="DL87" s="24">
        <f t="shared" si="66"/>
        <v>0</v>
      </c>
      <c r="DM87" s="24">
        <f t="shared" si="66"/>
        <v>0</v>
      </c>
      <c r="DN87" s="24">
        <f t="shared" si="66"/>
        <v>0</v>
      </c>
      <c r="DO87" s="24">
        <f t="shared" si="66"/>
        <v>0</v>
      </c>
      <c r="DP87" s="24">
        <f t="shared" si="66"/>
        <v>0</v>
      </c>
      <c r="DQ87" s="24">
        <f t="shared" si="66"/>
        <v>0</v>
      </c>
      <c r="DR87" s="24">
        <f t="shared" si="66"/>
        <v>0</v>
      </c>
      <c r="DS87" s="24">
        <f t="shared" si="66"/>
        <v>0</v>
      </c>
      <c r="DT87" s="24">
        <f t="shared" si="66"/>
        <v>0</v>
      </c>
      <c r="DU87" s="24">
        <f t="shared" si="66"/>
        <v>0</v>
      </c>
      <c r="DV87" s="24">
        <f t="shared" si="67"/>
        <v>0</v>
      </c>
      <c r="DW87" s="24">
        <f t="shared" si="67"/>
        <v>0</v>
      </c>
      <c r="DX87" s="24">
        <f t="shared" si="67"/>
        <v>0</v>
      </c>
      <c r="DY87" s="24">
        <f t="shared" si="67"/>
        <v>100000000</v>
      </c>
      <c r="DZ87" s="24">
        <f t="shared" si="67"/>
        <v>0</v>
      </c>
      <c r="EA87" s="24">
        <f t="shared" si="67"/>
        <v>0</v>
      </c>
      <c r="EB87" s="24">
        <f t="shared" si="67"/>
        <v>5000000</v>
      </c>
    </row>
    <row r="88" spans="1:132" s="45" customFormat="1" ht="19.149999999999999" customHeight="1" x14ac:dyDescent="0.25">
      <c r="A88" s="233"/>
      <c r="B88" s="222" t="s">
        <v>261</v>
      </c>
      <c r="C88" s="51" t="s">
        <v>262</v>
      </c>
      <c r="D88" s="34" t="s">
        <v>263</v>
      </c>
      <c r="E88" s="52">
        <v>301</v>
      </c>
      <c r="F88" s="54" t="s">
        <v>239</v>
      </c>
      <c r="G88" s="24">
        <f t="shared" si="62"/>
        <v>147441291</v>
      </c>
      <c r="H88" s="25">
        <v>205624500</v>
      </c>
      <c r="I88" s="25">
        <f t="shared" si="68"/>
        <v>58183209</v>
      </c>
      <c r="J88" s="72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72">
        <v>147441291</v>
      </c>
      <c r="AD88" s="24"/>
      <c r="AE88" s="24"/>
      <c r="AF88" s="24"/>
      <c r="AG88" s="27">
        <f t="shared" si="54"/>
        <v>0</v>
      </c>
      <c r="AH88" s="24">
        <f t="shared" si="40"/>
        <v>0</v>
      </c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70">
        <f t="shared" si="56"/>
        <v>1</v>
      </c>
      <c r="BG88" s="24">
        <f t="shared" si="63"/>
        <v>147441291</v>
      </c>
      <c r="BH88" s="24">
        <f t="shared" si="64"/>
        <v>0</v>
      </c>
      <c r="BI88" s="24">
        <f t="shared" si="64"/>
        <v>0</v>
      </c>
      <c r="BJ88" s="24">
        <f t="shared" si="64"/>
        <v>0</v>
      </c>
      <c r="BK88" s="24">
        <f t="shared" si="64"/>
        <v>0</v>
      </c>
      <c r="BL88" s="24">
        <f t="shared" si="64"/>
        <v>0</v>
      </c>
      <c r="BM88" s="24">
        <f t="shared" si="64"/>
        <v>0</v>
      </c>
      <c r="BN88" s="24">
        <f t="shared" si="64"/>
        <v>0</v>
      </c>
      <c r="BO88" s="24">
        <f t="shared" si="64"/>
        <v>0</v>
      </c>
      <c r="BP88" s="24">
        <f t="shared" si="64"/>
        <v>0</v>
      </c>
      <c r="BQ88" s="24">
        <f t="shared" si="64"/>
        <v>0</v>
      </c>
      <c r="BR88" s="24">
        <f t="shared" si="64"/>
        <v>0</v>
      </c>
      <c r="BS88" s="24">
        <f t="shared" si="64"/>
        <v>0</v>
      </c>
      <c r="BT88" s="24">
        <f t="shared" si="64"/>
        <v>0</v>
      </c>
      <c r="BU88" s="24">
        <f t="shared" si="64"/>
        <v>0</v>
      </c>
      <c r="BV88" s="24">
        <f t="shared" si="64"/>
        <v>0</v>
      </c>
      <c r="BW88" s="24">
        <f t="shared" si="64"/>
        <v>0</v>
      </c>
      <c r="BX88" s="24">
        <f t="shared" si="65"/>
        <v>0</v>
      </c>
      <c r="BY88" s="24">
        <f t="shared" si="65"/>
        <v>0</v>
      </c>
      <c r="BZ88" s="24">
        <f t="shared" si="65"/>
        <v>0</v>
      </c>
      <c r="CA88" s="24">
        <f t="shared" si="65"/>
        <v>147441291</v>
      </c>
      <c r="CB88" s="24">
        <f t="shared" si="65"/>
        <v>0</v>
      </c>
      <c r="CC88" s="24">
        <f t="shared" si="65"/>
        <v>0</v>
      </c>
      <c r="CD88" s="24">
        <f t="shared" si="65"/>
        <v>0</v>
      </c>
      <c r="CE88" s="27">
        <f t="shared" si="44"/>
        <v>0</v>
      </c>
      <c r="CF88" s="24">
        <f t="shared" si="69"/>
        <v>0</v>
      </c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70">
        <f t="shared" si="55"/>
        <v>1</v>
      </c>
      <c r="DE88" s="24">
        <f t="shared" si="46"/>
        <v>147441291</v>
      </c>
      <c r="DF88" s="24">
        <f t="shared" si="66"/>
        <v>0</v>
      </c>
      <c r="DG88" s="24">
        <f t="shared" si="66"/>
        <v>0</v>
      </c>
      <c r="DH88" s="24">
        <f t="shared" si="66"/>
        <v>0</v>
      </c>
      <c r="DI88" s="24">
        <f t="shared" si="66"/>
        <v>0</v>
      </c>
      <c r="DJ88" s="24">
        <f t="shared" si="66"/>
        <v>0</v>
      </c>
      <c r="DK88" s="24">
        <f t="shared" si="66"/>
        <v>0</v>
      </c>
      <c r="DL88" s="24">
        <f t="shared" si="66"/>
        <v>0</v>
      </c>
      <c r="DM88" s="24">
        <f t="shared" si="66"/>
        <v>0</v>
      </c>
      <c r="DN88" s="24">
        <f t="shared" si="66"/>
        <v>0</v>
      </c>
      <c r="DO88" s="24">
        <f t="shared" si="66"/>
        <v>0</v>
      </c>
      <c r="DP88" s="24">
        <f t="shared" si="66"/>
        <v>0</v>
      </c>
      <c r="DQ88" s="24">
        <f t="shared" si="66"/>
        <v>0</v>
      </c>
      <c r="DR88" s="24">
        <f t="shared" si="66"/>
        <v>0</v>
      </c>
      <c r="DS88" s="24">
        <f t="shared" si="66"/>
        <v>0</v>
      </c>
      <c r="DT88" s="24">
        <f t="shared" si="66"/>
        <v>0</v>
      </c>
      <c r="DU88" s="24">
        <f t="shared" si="66"/>
        <v>0</v>
      </c>
      <c r="DV88" s="24">
        <f t="shared" si="67"/>
        <v>0</v>
      </c>
      <c r="DW88" s="24">
        <f t="shared" si="67"/>
        <v>0</v>
      </c>
      <c r="DX88" s="24">
        <f t="shared" si="67"/>
        <v>0</v>
      </c>
      <c r="DY88" s="24">
        <f t="shared" si="67"/>
        <v>147441291</v>
      </c>
      <c r="DZ88" s="24">
        <f t="shared" si="67"/>
        <v>0</v>
      </c>
      <c r="EA88" s="24">
        <f t="shared" si="67"/>
        <v>0</v>
      </c>
      <c r="EB88" s="24">
        <f t="shared" si="67"/>
        <v>0</v>
      </c>
    </row>
    <row r="89" spans="1:132" ht="28.5" customHeight="1" x14ac:dyDescent="0.25">
      <c r="A89" s="233"/>
      <c r="B89" s="223"/>
      <c r="C89" s="51" t="s">
        <v>264</v>
      </c>
      <c r="D89" s="21" t="s">
        <v>265</v>
      </c>
      <c r="E89" s="22">
        <v>301</v>
      </c>
      <c r="F89" s="23" t="s">
        <v>266</v>
      </c>
      <c r="G89" s="24">
        <f t="shared" si="62"/>
        <v>303000000</v>
      </c>
      <c r="H89" s="25">
        <v>411249000</v>
      </c>
      <c r="I89" s="25">
        <f t="shared" si="68"/>
        <v>108249000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>
        <v>300000000</v>
      </c>
      <c r="AD89" s="24"/>
      <c r="AE89" s="24"/>
      <c r="AF89" s="24">
        <v>3000000</v>
      </c>
      <c r="AG89" s="27">
        <f t="shared" si="54"/>
        <v>0.53103960396039607</v>
      </c>
      <c r="AH89" s="24">
        <f t="shared" si="40"/>
        <v>160905000</v>
      </c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>
        <f>+'[2]Acuerdo PLAN INVERSIÓN 2021'!$AA$856</f>
        <v>160905000</v>
      </c>
      <c r="BC89" s="24"/>
      <c r="BD89" s="24"/>
      <c r="BE89" s="24"/>
      <c r="BF89" s="27">
        <f t="shared" si="56"/>
        <v>0.46896039603960393</v>
      </c>
      <c r="BG89" s="24">
        <f t="shared" si="63"/>
        <v>142095000</v>
      </c>
      <c r="BH89" s="24">
        <f t="shared" si="64"/>
        <v>0</v>
      </c>
      <c r="BI89" s="24">
        <f t="shared" si="64"/>
        <v>0</v>
      </c>
      <c r="BJ89" s="24">
        <f t="shared" si="64"/>
        <v>0</v>
      </c>
      <c r="BK89" s="24">
        <f t="shared" si="64"/>
        <v>0</v>
      </c>
      <c r="BL89" s="24">
        <f t="shared" si="64"/>
        <v>0</v>
      </c>
      <c r="BM89" s="24">
        <f t="shared" si="64"/>
        <v>0</v>
      </c>
      <c r="BN89" s="24">
        <f t="shared" si="64"/>
        <v>0</v>
      </c>
      <c r="BO89" s="24">
        <f t="shared" si="64"/>
        <v>0</v>
      </c>
      <c r="BP89" s="24">
        <f t="shared" si="64"/>
        <v>0</v>
      </c>
      <c r="BQ89" s="24">
        <f t="shared" si="64"/>
        <v>0</v>
      </c>
      <c r="BR89" s="24">
        <f t="shared" si="64"/>
        <v>0</v>
      </c>
      <c r="BS89" s="24">
        <f t="shared" si="64"/>
        <v>0</v>
      </c>
      <c r="BT89" s="24">
        <f t="shared" si="64"/>
        <v>0</v>
      </c>
      <c r="BU89" s="24">
        <f t="shared" si="64"/>
        <v>0</v>
      </c>
      <c r="BV89" s="24">
        <f t="shared" si="64"/>
        <v>0</v>
      </c>
      <c r="BW89" s="24">
        <f t="shared" si="64"/>
        <v>0</v>
      </c>
      <c r="BX89" s="24">
        <f t="shared" si="65"/>
        <v>0</v>
      </c>
      <c r="BY89" s="24">
        <f t="shared" si="65"/>
        <v>0</v>
      </c>
      <c r="BZ89" s="24">
        <f t="shared" si="65"/>
        <v>0</v>
      </c>
      <c r="CA89" s="24">
        <f t="shared" si="65"/>
        <v>139095000</v>
      </c>
      <c r="CB89" s="24">
        <f t="shared" si="65"/>
        <v>0</v>
      </c>
      <c r="CC89" s="24">
        <f t="shared" si="65"/>
        <v>0</v>
      </c>
      <c r="CD89" s="24">
        <f t="shared" si="65"/>
        <v>3000000</v>
      </c>
      <c r="CE89" s="27">
        <f t="shared" si="44"/>
        <v>0.5309020891089109</v>
      </c>
      <c r="CF89" s="24">
        <f t="shared" si="69"/>
        <v>160863333</v>
      </c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>
        <f>+'[2]Acuerdo PLAN INVERSIÓN 2021'!$H$854</f>
        <v>160863333</v>
      </c>
      <c r="DA89" s="24"/>
      <c r="DB89" s="24"/>
      <c r="DC89" s="24"/>
      <c r="DD89" s="27">
        <f t="shared" si="55"/>
        <v>0.4690979108910891</v>
      </c>
      <c r="DE89" s="24">
        <f t="shared" si="46"/>
        <v>142136667</v>
      </c>
      <c r="DF89" s="24">
        <f t="shared" si="66"/>
        <v>0</v>
      </c>
      <c r="DG89" s="24">
        <f t="shared" si="66"/>
        <v>0</v>
      </c>
      <c r="DH89" s="24">
        <f t="shared" si="66"/>
        <v>0</v>
      </c>
      <c r="DI89" s="24">
        <f t="shared" si="66"/>
        <v>0</v>
      </c>
      <c r="DJ89" s="24">
        <f t="shared" si="66"/>
        <v>0</v>
      </c>
      <c r="DK89" s="24">
        <f t="shared" si="66"/>
        <v>0</v>
      </c>
      <c r="DL89" s="24">
        <f t="shared" si="66"/>
        <v>0</v>
      </c>
      <c r="DM89" s="24">
        <f t="shared" si="66"/>
        <v>0</v>
      </c>
      <c r="DN89" s="24">
        <f t="shared" si="66"/>
        <v>0</v>
      </c>
      <c r="DO89" s="24">
        <f t="shared" si="66"/>
        <v>0</v>
      </c>
      <c r="DP89" s="24">
        <f t="shared" si="66"/>
        <v>0</v>
      </c>
      <c r="DQ89" s="24">
        <f t="shared" si="66"/>
        <v>0</v>
      </c>
      <c r="DR89" s="24">
        <f t="shared" si="66"/>
        <v>0</v>
      </c>
      <c r="DS89" s="24">
        <f t="shared" si="66"/>
        <v>0</v>
      </c>
      <c r="DT89" s="24">
        <f t="shared" si="66"/>
        <v>0</v>
      </c>
      <c r="DU89" s="24">
        <f t="shared" si="66"/>
        <v>0</v>
      </c>
      <c r="DV89" s="24">
        <f t="shared" si="67"/>
        <v>0</v>
      </c>
      <c r="DW89" s="24">
        <f t="shared" si="67"/>
        <v>0</v>
      </c>
      <c r="DX89" s="24">
        <f t="shared" si="67"/>
        <v>0</v>
      </c>
      <c r="DY89" s="24">
        <f t="shared" si="67"/>
        <v>139136667</v>
      </c>
      <c r="DZ89" s="24">
        <f t="shared" si="67"/>
        <v>0</v>
      </c>
      <c r="EA89" s="24">
        <f t="shared" si="67"/>
        <v>0</v>
      </c>
      <c r="EB89" s="24">
        <f t="shared" si="67"/>
        <v>3000000</v>
      </c>
    </row>
    <row r="90" spans="1:132" ht="55.5" customHeight="1" x14ac:dyDescent="0.25">
      <c r="A90" s="233"/>
      <c r="B90" s="222" t="s">
        <v>267</v>
      </c>
      <c r="C90" s="51" t="s">
        <v>268</v>
      </c>
      <c r="D90" s="34" t="s">
        <v>269</v>
      </c>
      <c r="E90" s="22">
        <v>301</v>
      </c>
      <c r="F90" s="23" t="s">
        <v>270</v>
      </c>
      <c r="G90" s="24">
        <f t="shared" si="62"/>
        <v>74083538</v>
      </c>
      <c r="H90" s="25">
        <v>70000000</v>
      </c>
      <c r="I90" s="25">
        <f t="shared" si="68"/>
        <v>-4083538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>
        <v>40000000</v>
      </c>
      <c r="AA90" s="24"/>
      <c r="AB90" s="24"/>
      <c r="AC90" s="24"/>
      <c r="AD90" s="24"/>
      <c r="AE90" s="24"/>
      <c r="AF90" s="24">
        <v>34083538</v>
      </c>
      <c r="AG90" s="27">
        <f t="shared" si="54"/>
        <v>0.2655110775082043</v>
      </c>
      <c r="AH90" s="24">
        <f t="shared" si="40"/>
        <v>19670000</v>
      </c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>
        <f>+'[2]Acuerdo PLAN INVERSIÓN 2021'!$Z$882</f>
        <v>1670000</v>
      </c>
      <c r="AZ90" s="24"/>
      <c r="BA90" s="24"/>
      <c r="BB90" s="24"/>
      <c r="BC90" s="24"/>
      <c r="BD90" s="24"/>
      <c r="BE90" s="24">
        <f>+'[1]Acuerdo PLAN INVERSIÓN 2021'!$AE$1140</f>
        <v>18000000</v>
      </c>
      <c r="BF90" s="27">
        <f t="shared" si="56"/>
        <v>0.73448892249179565</v>
      </c>
      <c r="BG90" s="24">
        <f t="shared" si="63"/>
        <v>54413538</v>
      </c>
      <c r="BH90" s="24">
        <f t="shared" si="64"/>
        <v>0</v>
      </c>
      <c r="BI90" s="24">
        <f t="shared" si="64"/>
        <v>0</v>
      </c>
      <c r="BJ90" s="24">
        <f t="shared" si="64"/>
        <v>0</v>
      </c>
      <c r="BK90" s="24">
        <f t="shared" si="64"/>
        <v>0</v>
      </c>
      <c r="BL90" s="24">
        <f t="shared" si="64"/>
        <v>0</v>
      </c>
      <c r="BM90" s="24">
        <f t="shared" si="64"/>
        <v>0</v>
      </c>
      <c r="BN90" s="24">
        <f t="shared" si="64"/>
        <v>0</v>
      </c>
      <c r="BO90" s="24">
        <f t="shared" si="64"/>
        <v>0</v>
      </c>
      <c r="BP90" s="24">
        <f t="shared" si="64"/>
        <v>0</v>
      </c>
      <c r="BQ90" s="24">
        <f t="shared" si="64"/>
        <v>0</v>
      </c>
      <c r="BR90" s="24">
        <f t="shared" si="64"/>
        <v>0</v>
      </c>
      <c r="BS90" s="24">
        <f t="shared" si="64"/>
        <v>0</v>
      </c>
      <c r="BT90" s="24">
        <f t="shared" si="64"/>
        <v>0</v>
      </c>
      <c r="BU90" s="24">
        <f t="shared" si="64"/>
        <v>0</v>
      </c>
      <c r="BV90" s="24">
        <f t="shared" si="64"/>
        <v>0</v>
      </c>
      <c r="BW90" s="24">
        <f t="shared" si="64"/>
        <v>0</v>
      </c>
      <c r="BX90" s="24">
        <f t="shared" si="65"/>
        <v>38330000</v>
      </c>
      <c r="BY90" s="24">
        <f t="shared" si="65"/>
        <v>0</v>
      </c>
      <c r="BZ90" s="24">
        <f t="shared" si="65"/>
        <v>0</v>
      </c>
      <c r="CA90" s="24">
        <f t="shared" si="65"/>
        <v>0</v>
      </c>
      <c r="CB90" s="24">
        <f t="shared" si="65"/>
        <v>0</v>
      </c>
      <c r="CC90" s="24">
        <f t="shared" si="65"/>
        <v>0</v>
      </c>
      <c r="CD90" s="24">
        <f t="shared" si="65"/>
        <v>16083538</v>
      </c>
      <c r="CE90" s="27">
        <f t="shared" si="44"/>
        <v>2.2542119951128686E-2</v>
      </c>
      <c r="CF90" s="24">
        <f t="shared" si="69"/>
        <v>1670000</v>
      </c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>
        <f>+'[2]Acuerdo PLAN INVERSIÓN 2021'!$H$880</f>
        <v>1670000</v>
      </c>
      <c r="CX90" s="24"/>
      <c r="CY90" s="24"/>
      <c r="CZ90" s="24"/>
      <c r="DA90" s="24"/>
      <c r="DB90" s="24"/>
      <c r="DC90" s="24"/>
      <c r="DD90" s="27">
        <f t="shared" si="55"/>
        <v>0.97745788004887135</v>
      </c>
      <c r="DE90" s="24">
        <f t="shared" si="46"/>
        <v>72413538</v>
      </c>
      <c r="DF90" s="24">
        <f t="shared" si="66"/>
        <v>0</v>
      </c>
      <c r="DG90" s="24">
        <f t="shared" si="66"/>
        <v>0</v>
      </c>
      <c r="DH90" s="24">
        <f t="shared" si="66"/>
        <v>0</v>
      </c>
      <c r="DI90" s="24">
        <f t="shared" si="66"/>
        <v>0</v>
      </c>
      <c r="DJ90" s="24">
        <f t="shared" si="66"/>
        <v>0</v>
      </c>
      <c r="DK90" s="24">
        <f t="shared" si="66"/>
        <v>0</v>
      </c>
      <c r="DL90" s="24">
        <f t="shared" si="66"/>
        <v>0</v>
      </c>
      <c r="DM90" s="24">
        <f t="shared" si="66"/>
        <v>0</v>
      </c>
      <c r="DN90" s="24">
        <f t="shared" si="66"/>
        <v>0</v>
      </c>
      <c r="DO90" s="24">
        <f t="shared" si="66"/>
        <v>0</v>
      </c>
      <c r="DP90" s="24">
        <f t="shared" si="66"/>
        <v>0</v>
      </c>
      <c r="DQ90" s="24">
        <f t="shared" si="66"/>
        <v>0</v>
      </c>
      <c r="DR90" s="24">
        <f t="shared" si="66"/>
        <v>0</v>
      </c>
      <c r="DS90" s="24">
        <f t="shared" si="66"/>
        <v>0</v>
      </c>
      <c r="DT90" s="24">
        <f t="shared" si="66"/>
        <v>0</v>
      </c>
      <c r="DU90" s="24">
        <f t="shared" si="66"/>
        <v>0</v>
      </c>
      <c r="DV90" s="24">
        <f t="shared" si="67"/>
        <v>38330000</v>
      </c>
      <c r="DW90" s="24">
        <f t="shared" si="67"/>
        <v>0</v>
      </c>
      <c r="DX90" s="24">
        <f t="shared" si="67"/>
        <v>0</v>
      </c>
      <c r="DY90" s="24">
        <f t="shared" si="67"/>
        <v>0</v>
      </c>
      <c r="DZ90" s="24">
        <f t="shared" si="67"/>
        <v>0</v>
      </c>
      <c r="EA90" s="24">
        <f t="shared" si="67"/>
        <v>0</v>
      </c>
      <c r="EB90" s="24">
        <f t="shared" si="67"/>
        <v>34083538</v>
      </c>
    </row>
    <row r="91" spans="1:132" ht="21" customHeight="1" x14ac:dyDescent="0.25">
      <c r="A91" s="233"/>
      <c r="B91" s="225"/>
      <c r="C91" s="51" t="s">
        <v>271</v>
      </c>
      <c r="D91" s="34" t="s">
        <v>272</v>
      </c>
      <c r="E91" s="22">
        <v>301</v>
      </c>
      <c r="F91" s="23" t="s">
        <v>239</v>
      </c>
      <c r="G91" s="24">
        <f t="shared" si="62"/>
        <v>60000000</v>
      </c>
      <c r="H91" s="25">
        <v>96000000</v>
      </c>
      <c r="I91" s="25">
        <f t="shared" si="68"/>
        <v>36000000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>
        <v>60000000</v>
      </c>
      <c r="AA91" s="24"/>
      <c r="AB91" s="24"/>
      <c r="AC91" s="24"/>
      <c r="AD91" s="24"/>
      <c r="AE91" s="24"/>
      <c r="AF91" s="24"/>
      <c r="AG91" s="27">
        <f t="shared" si="54"/>
        <v>0.38716666666666666</v>
      </c>
      <c r="AH91" s="24">
        <f t="shared" si="40"/>
        <v>23230000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>
        <f>+'[2]Acuerdo PLAN INVERSIÓN 2021'!$Z$887</f>
        <v>23230000</v>
      </c>
      <c r="AZ91" s="24"/>
      <c r="BA91" s="24"/>
      <c r="BB91" s="24"/>
      <c r="BC91" s="24"/>
      <c r="BD91" s="24"/>
      <c r="BE91" s="24"/>
      <c r="BF91" s="27">
        <f t="shared" si="56"/>
        <v>0.61283333333333334</v>
      </c>
      <c r="BG91" s="24">
        <f t="shared" si="63"/>
        <v>36770000</v>
      </c>
      <c r="BH91" s="24">
        <f t="shared" si="64"/>
        <v>0</v>
      </c>
      <c r="BI91" s="24">
        <f t="shared" si="64"/>
        <v>0</v>
      </c>
      <c r="BJ91" s="24">
        <f t="shared" si="64"/>
        <v>0</v>
      </c>
      <c r="BK91" s="24">
        <f t="shared" si="64"/>
        <v>0</v>
      </c>
      <c r="BL91" s="24">
        <f t="shared" si="64"/>
        <v>0</v>
      </c>
      <c r="BM91" s="24">
        <f t="shared" si="64"/>
        <v>0</v>
      </c>
      <c r="BN91" s="24">
        <f t="shared" si="64"/>
        <v>0</v>
      </c>
      <c r="BO91" s="24">
        <f t="shared" si="64"/>
        <v>0</v>
      </c>
      <c r="BP91" s="24">
        <f t="shared" si="64"/>
        <v>0</v>
      </c>
      <c r="BQ91" s="24">
        <f t="shared" si="64"/>
        <v>0</v>
      </c>
      <c r="BR91" s="24">
        <f t="shared" si="64"/>
        <v>0</v>
      </c>
      <c r="BS91" s="24">
        <f t="shared" si="64"/>
        <v>0</v>
      </c>
      <c r="BT91" s="24">
        <f t="shared" si="64"/>
        <v>0</v>
      </c>
      <c r="BU91" s="24">
        <f t="shared" si="64"/>
        <v>0</v>
      </c>
      <c r="BV91" s="24">
        <f t="shared" si="64"/>
        <v>0</v>
      </c>
      <c r="BW91" s="24">
        <f t="shared" si="64"/>
        <v>0</v>
      </c>
      <c r="BX91" s="24">
        <f t="shared" si="65"/>
        <v>36770000</v>
      </c>
      <c r="BY91" s="24">
        <f t="shared" si="65"/>
        <v>0</v>
      </c>
      <c r="BZ91" s="24">
        <f t="shared" si="65"/>
        <v>0</v>
      </c>
      <c r="CA91" s="24">
        <f t="shared" si="65"/>
        <v>0</v>
      </c>
      <c r="CB91" s="24">
        <f t="shared" si="65"/>
        <v>0</v>
      </c>
      <c r="CC91" s="24">
        <f t="shared" si="65"/>
        <v>0</v>
      </c>
      <c r="CD91" s="24">
        <f t="shared" si="65"/>
        <v>0</v>
      </c>
      <c r="CE91" s="27">
        <f t="shared" si="44"/>
        <v>0.38716666666666666</v>
      </c>
      <c r="CF91" s="24">
        <f t="shared" si="69"/>
        <v>23230000</v>
      </c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>
        <f>+'[2]Acuerdo PLAN INVERSIÓN 2021'!$H$885</f>
        <v>23230000</v>
      </c>
      <c r="CX91" s="24"/>
      <c r="CY91" s="24"/>
      <c r="CZ91" s="24"/>
      <c r="DA91" s="24"/>
      <c r="DB91" s="24"/>
      <c r="DC91" s="24"/>
      <c r="DD91" s="27">
        <f t="shared" si="55"/>
        <v>0.61283333333333334</v>
      </c>
      <c r="DE91" s="24">
        <f t="shared" si="46"/>
        <v>36770000</v>
      </c>
      <c r="DF91" s="24">
        <f t="shared" si="66"/>
        <v>0</v>
      </c>
      <c r="DG91" s="24">
        <f t="shared" si="66"/>
        <v>0</v>
      </c>
      <c r="DH91" s="24">
        <f t="shared" si="66"/>
        <v>0</v>
      </c>
      <c r="DI91" s="24">
        <f t="shared" si="66"/>
        <v>0</v>
      </c>
      <c r="DJ91" s="24">
        <f t="shared" si="66"/>
        <v>0</v>
      </c>
      <c r="DK91" s="24">
        <f t="shared" si="66"/>
        <v>0</v>
      </c>
      <c r="DL91" s="24">
        <f t="shared" si="66"/>
        <v>0</v>
      </c>
      <c r="DM91" s="24">
        <f t="shared" si="66"/>
        <v>0</v>
      </c>
      <c r="DN91" s="24">
        <f t="shared" si="66"/>
        <v>0</v>
      </c>
      <c r="DO91" s="24">
        <f t="shared" si="66"/>
        <v>0</v>
      </c>
      <c r="DP91" s="24">
        <f t="shared" si="66"/>
        <v>0</v>
      </c>
      <c r="DQ91" s="24">
        <f t="shared" si="66"/>
        <v>0</v>
      </c>
      <c r="DR91" s="24">
        <f t="shared" si="66"/>
        <v>0</v>
      </c>
      <c r="DS91" s="24">
        <f t="shared" si="66"/>
        <v>0</v>
      </c>
      <c r="DT91" s="24">
        <f t="shared" si="66"/>
        <v>0</v>
      </c>
      <c r="DU91" s="24">
        <f t="shared" si="66"/>
        <v>0</v>
      </c>
      <c r="DV91" s="24">
        <f t="shared" si="67"/>
        <v>36770000</v>
      </c>
      <c r="DW91" s="24">
        <f t="shared" si="67"/>
        <v>0</v>
      </c>
      <c r="DX91" s="24">
        <f t="shared" si="67"/>
        <v>0</v>
      </c>
      <c r="DY91" s="24">
        <f t="shared" si="67"/>
        <v>0</v>
      </c>
      <c r="DZ91" s="24">
        <f t="shared" si="67"/>
        <v>0</v>
      </c>
      <c r="EA91" s="24">
        <f t="shared" si="67"/>
        <v>0</v>
      </c>
      <c r="EB91" s="24">
        <f t="shared" si="67"/>
        <v>0</v>
      </c>
    </row>
    <row r="92" spans="1:132" ht="19.149999999999999" customHeight="1" x14ac:dyDescent="0.25">
      <c r="A92" s="233"/>
      <c r="B92" s="223"/>
      <c r="C92" s="51" t="s">
        <v>273</v>
      </c>
      <c r="D92" s="34" t="s">
        <v>274</v>
      </c>
      <c r="E92" s="22">
        <v>301</v>
      </c>
      <c r="F92" s="23" t="s">
        <v>239</v>
      </c>
      <c r="G92" s="24">
        <f t="shared" si="62"/>
        <v>10000000</v>
      </c>
      <c r="H92" s="25">
        <v>20000000</v>
      </c>
      <c r="I92" s="25">
        <f t="shared" si="68"/>
        <v>10000000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>
        <v>10000000</v>
      </c>
      <c r="AA92" s="24"/>
      <c r="AB92" s="24"/>
      <c r="AC92" s="24"/>
      <c r="AD92" s="24"/>
      <c r="AE92" s="24"/>
      <c r="AF92" s="24"/>
      <c r="AG92" s="27">
        <f t="shared" si="54"/>
        <v>0</v>
      </c>
      <c r="AH92" s="24">
        <f t="shared" si="40"/>
        <v>0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7">
        <f t="shared" si="56"/>
        <v>1</v>
      </c>
      <c r="BG92" s="24">
        <f t="shared" si="63"/>
        <v>10000000</v>
      </c>
      <c r="BH92" s="24">
        <f t="shared" si="64"/>
        <v>0</v>
      </c>
      <c r="BI92" s="24">
        <f t="shared" si="64"/>
        <v>0</v>
      </c>
      <c r="BJ92" s="24">
        <f t="shared" si="64"/>
        <v>0</v>
      </c>
      <c r="BK92" s="24">
        <f t="shared" si="64"/>
        <v>0</v>
      </c>
      <c r="BL92" s="24">
        <f t="shared" si="64"/>
        <v>0</v>
      </c>
      <c r="BM92" s="24">
        <f t="shared" si="64"/>
        <v>0</v>
      </c>
      <c r="BN92" s="24">
        <f t="shared" si="64"/>
        <v>0</v>
      </c>
      <c r="BO92" s="24">
        <f t="shared" si="64"/>
        <v>0</v>
      </c>
      <c r="BP92" s="24">
        <f t="shared" si="64"/>
        <v>0</v>
      </c>
      <c r="BQ92" s="24">
        <f t="shared" si="64"/>
        <v>0</v>
      </c>
      <c r="BR92" s="24">
        <f t="shared" si="64"/>
        <v>0</v>
      </c>
      <c r="BS92" s="24">
        <f t="shared" si="64"/>
        <v>0</v>
      </c>
      <c r="BT92" s="24">
        <f t="shared" si="64"/>
        <v>0</v>
      </c>
      <c r="BU92" s="24">
        <f t="shared" si="64"/>
        <v>0</v>
      </c>
      <c r="BV92" s="24">
        <f t="shared" si="64"/>
        <v>0</v>
      </c>
      <c r="BW92" s="24">
        <f t="shared" si="64"/>
        <v>0</v>
      </c>
      <c r="BX92" s="24">
        <f t="shared" si="65"/>
        <v>10000000</v>
      </c>
      <c r="BY92" s="24">
        <f t="shared" si="65"/>
        <v>0</v>
      </c>
      <c r="BZ92" s="24">
        <f t="shared" si="65"/>
        <v>0</v>
      </c>
      <c r="CA92" s="24">
        <f t="shared" si="65"/>
        <v>0</v>
      </c>
      <c r="CB92" s="24">
        <f t="shared" si="65"/>
        <v>0</v>
      </c>
      <c r="CC92" s="24">
        <f t="shared" si="65"/>
        <v>0</v>
      </c>
      <c r="CD92" s="24">
        <f t="shared" si="65"/>
        <v>0</v>
      </c>
      <c r="CE92" s="27">
        <f t="shared" si="44"/>
        <v>0</v>
      </c>
      <c r="CF92" s="24">
        <f t="shared" si="69"/>
        <v>0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7">
        <f t="shared" si="55"/>
        <v>1</v>
      </c>
      <c r="DE92" s="24">
        <f t="shared" si="46"/>
        <v>10000000</v>
      </c>
      <c r="DF92" s="24">
        <f t="shared" si="66"/>
        <v>0</v>
      </c>
      <c r="DG92" s="24">
        <f t="shared" si="66"/>
        <v>0</v>
      </c>
      <c r="DH92" s="24">
        <f t="shared" si="66"/>
        <v>0</v>
      </c>
      <c r="DI92" s="24">
        <f t="shared" si="66"/>
        <v>0</v>
      </c>
      <c r="DJ92" s="24">
        <f t="shared" si="66"/>
        <v>0</v>
      </c>
      <c r="DK92" s="24">
        <f t="shared" si="66"/>
        <v>0</v>
      </c>
      <c r="DL92" s="24">
        <f t="shared" si="66"/>
        <v>0</v>
      </c>
      <c r="DM92" s="24">
        <f t="shared" si="66"/>
        <v>0</v>
      </c>
      <c r="DN92" s="24">
        <f t="shared" si="66"/>
        <v>0</v>
      </c>
      <c r="DO92" s="24">
        <f t="shared" si="66"/>
        <v>0</v>
      </c>
      <c r="DP92" s="24">
        <f t="shared" si="66"/>
        <v>0</v>
      </c>
      <c r="DQ92" s="24">
        <f t="shared" si="66"/>
        <v>0</v>
      </c>
      <c r="DR92" s="24">
        <f t="shared" si="66"/>
        <v>0</v>
      </c>
      <c r="DS92" s="24">
        <f t="shared" si="66"/>
        <v>0</v>
      </c>
      <c r="DT92" s="24">
        <f t="shared" si="66"/>
        <v>0</v>
      </c>
      <c r="DU92" s="24">
        <f t="shared" si="66"/>
        <v>0</v>
      </c>
      <c r="DV92" s="24">
        <f t="shared" si="67"/>
        <v>10000000</v>
      </c>
      <c r="DW92" s="24">
        <f t="shared" si="67"/>
        <v>0</v>
      </c>
      <c r="DX92" s="24">
        <f t="shared" si="67"/>
        <v>0</v>
      </c>
      <c r="DY92" s="24">
        <f t="shared" si="67"/>
        <v>0</v>
      </c>
      <c r="DZ92" s="24">
        <f t="shared" si="67"/>
        <v>0</v>
      </c>
      <c r="EA92" s="24">
        <f t="shared" si="67"/>
        <v>0</v>
      </c>
      <c r="EB92" s="24">
        <f t="shared" si="67"/>
        <v>0</v>
      </c>
    </row>
    <row r="93" spans="1:132" ht="22.15" customHeight="1" x14ac:dyDescent="0.25">
      <c r="A93" s="233"/>
      <c r="B93" s="235" t="s">
        <v>275</v>
      </c>
      <c r="C93" s="51" t="s">
        <v>276</v>
      </c>
      <c r="D93" s="21" t="s">
        <v>277</v>
      </c>
      <c r="E93" s="52">
        <v>301</v>
      </c>
      <c r="F93" s="54" t="s">
        <v>239</v>
      </c>
      <c r="G93" s="24">
        <f t="shared" si="62"/>
        <v>40000000</v>
      </c>
      <c r="H93" s="25">
        <v>65000000</v>
      </c>
      <c r="I93" s="25">
        <f t="shared" si="68"/>
        <v>25000000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>
        <v>40000000</v>
      </c>
      <c r="AA93" s="24"/>
      <c r="AB93" s="24"/>
      <c r="AC93" s="24"/>
      <c r="AD93" s="24"/>
      <c r="AE93" s="24"/>
      <c r="AF93" s="24"/>
      <c r="AG93" s="27">
        <f t="shared" si="54"/>
        <v>0.89249999999999996</v>
      </c>
      <c r="AH93" s="24">
        <f t="shared" si="40"/>
        <v>35700000</v>
      </c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>
        <f>+'[2]Acuerdo PLAN INVERSIÓN 2021'!$G$903</f>
        <v>35700000</v>
      </c>
      <c r="AZ93" s="24"/>
      <c r="BA93" s="24"/>
      <c r="BB93" s="24"/>
      <c r="BC93" s="24"/>
      <c r="BD93" s="24"/>
      <c r="BE93" s="24"/>
      <c r="BF93" s="27">
        <f t="shared" si="56"/>
        <v>0.10750000000000004</v>
      </c>
      <c r="BG93" s="24">
        <f t="shared" si="63"/>
        <v>4300000</v>
      </c>
      <c r="BH93" s="24">
        <f t="shared" si="64"/>
        <v>0</v>
      </c>
      <c r="BI93" s="24">
        <f t="shared" si="64"/>
        <v>0</v>
      </c>
      <c r="BJ93" s="24">
        <f t="shared" si="64"/>
        <v>0</v>
      </c>
      <c r="BK93" s="24">
        <f t="shared" si="64"/>
        <v>0</v>
      </c>
      <c r="BL93" s="24">
        <f t="shared" si="64"/>
        <v>0</v>
      </c>
      <c r="BM93" s="24">
        <f t="shared" si="64"/>
        <v>0</v>
      </c>
      <c r="BN93" s="24">
        <f t="shared" si="64"/>
        <v>0</v>
      </c>
      <c r="BO93" s="24">
        <f t="shared" si="64"/>
        <v>0</v>
      </c>
      <c r="BP93" s="24">
        <f t="shared" si="64"/>
        <v>0</v>
      </c>
      <c r="BQ93" s="24">
        <f t="shared" si="64"/>
        <v>0</v>
      </c>
      <c r="BR93" s="24">
        <f t="shared" si="64"/>
        <v>0</v>
      </c>
      <c r="BS93" s="24">
        <f t="shared" si="64"/>
        <v>0</v>
      </c>
      <c r="BT93" s="24">
        <f t="shared" si="64"/>
        <v>0</v>
      </c>
      <c r="BU93" s="24">
        <f t="shared" si="64"/>
        <v>0</v>
      </c>
      <c r="BV93" s="24">
        <f t="shared" si="64"/>
        <v>0</v>
      </c>
      <c r="BW93" s="24">
        <f t="shared" ref="BW93:BW96" si="70">+Y93-AX93</f>
        <v>0</v>
      </c>
      <c r="BX93" s="24">
        <f t="shared" si="65"/>
        <v>4300000</v>
      </c>
      <c r="BY93" s="24">
        <f t="shared" si="65"/>
        <v>0</v>
      </c>
      <c r="BZ93" s="24">
        <f t="shared" si="65"/>
        <v>0</v>
      </c>
      <c r="CA93" s="24">
        <f t="shared" si="65"/>
        <v>0</v>
      </c>
      <c r="CB93" s="24">
        <f t="shared" si="65"/>
        <v>0</v>
      </c>
      <c r="CC93" s="24">
        <f t="shared" si="65"/>
        <v>0</v>
      </c>
      <c r="CD93" s="24">
        <f t="shared" si="65"/>
        <v>0</v>
      </c>
      <c r="CE93" s="27">
        <f t="shared" si="44"/>
        <v>0.88749999999999996</v>
      </c>
      <c r="CF93" s="24">
        <f t="shared" si="69"/>
        <v>35500000</v>
      </c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>
        <f>+'[2]Acuerdo PLAN INVERSIÓN 2021'!$H$903</f>
        <v>35500000</v>
      </c>
      <c r="CX93" s="24"/>
      <c r="CY93" s="24"/>
      <c r="CZ93" s="24"/>
      <c r="DA93" s="24"/>
      <c r="DB93" s="24"/>
      <c r="DC93" s="24"/>
      <c r="DD93" s="27">
        <f t="shared" si="55"/>
        <v>0.11250000000000004</v>
      </c>
      <c r="DE93" s="24">
        <f t="shared" si="46"/>
        <v>4500000</v>
      </c>
      <c r="DF93" s="24">
        <f t="shared" si="66"/>
        <v>0</v>
      </c>
      <c r="DG93" s="24">
        <f t="shared" si="66"/>
        <v>0</v>
      </c>
      <c r="DH93" s="24">
        <f t="shared" si="66"/>
        <v>0</v>
      </c>
      <c r="DI93" s="24">
        <f t="shared" si="66"/>
        <v>0</v>
      </c>
      <c r="DJ93" s="24">
        <f t="shared" si="66"/>
        <v>0</v>
      </c>
      <c r="DK93" s="24">
        <f t="shared" si="66"/>
        <v>0</v>
      </c>
      <c r="DL93" s="24">
        <f t="shared" si="66"/>
        <v>0</v>
      </c>
      <c r="DM93" s="24">
        <f t="shared" si="66"/>
        <v>0</v>
      </c>
      <c r="DN93" s="24">
        <f t="shared" si="66"/>
        <v>0</v>
      </c>
      <c r="DO93" s="24">
        <f t="shared" si="66"/>
        <v>0</v>
      </c>
      <c r="DP93" s="24">
        <f t="shared" si="66"/>
        <v>0</v>
      </c>
      <c r="DQ93" s="24">
        <f t="shared" si="66"/>
        <v>0</v>
      </c>
      <c r="DR93" s="24">
        <f t="shared" si="66"/>
        <v>0</v>
      </c>
      <c r="DS93" s="24">
        <f t="shared" si="66"/>
        <v>0</v>
      </c>
      <c r="DT93" s="24">
        <f t="shared" si="66"/>
        <v>0</v>
      </c>
      <c r="DU93" s="24">
        <f t="shared" ref="DU93:DU96" si="71">+Y93-CV93</f>
        <v>0</v>
      </c>
      <c r="DV93" s="24">
        <f t="shared" si="67"/>
        <v>4500000</v>
      </c>
      <c r="DW93" s="24">
        <f t="shared" si="67"/>
        <v>0</v>
      </c>
      <c r="DX93" s="24">
        <f t="shared" si="67"/>
        <v>0</v>
      </c>
      <c r="DY93" s="24">
        <f t="shared" si="67"/>
        <v>0</v>
      </c>
      <c r="DZ93" s="24">
        <f t="shared" si="67"/>
        <v>0</v>
      </c>
      <c r="EA93" s="24">
        <f t="shared" si="67"/>
        <v>0</v>
      </c>
      <c r="EB93" s="24">
        <f t="shared" si="67"/>
        <v>0</v>
      </c>
    </row>
    <row r="94" spans="1:132" ht="18.75" customHeight="1" x14ac:dyDescent="0.25">
      <c r="A94" s="233"/>
      <c r="B94" s="236"/>
      <c r="C94" s="51" t="s">
        <v>278</v>
      </c>
      <c r="D94" s="73" t="s">
        <v>279</v>
      </c>
      <c r="E94" s="22">
        <v>301</v>
      </c>
      <c r="F94" s="23" t="s">
        <v>239</v>
      </c>
      <c r="G94" s="24">
        <f t="shared" si="62"/>
        <v>1500000000</v>
      </c>
      <c r="H94" s="25">
        <v>1662500000</v>
      </c>
      <c r="I94" s="25">
        <f t="shared" si="68"/>
        <v>162500000</v>
      </c>
      <c r="J94" s="74">
        <v>804086833</v>
      </c>
      <c r="K94" s="74"/>
      <c r="L94" s="74"/>
      <c r="M94" s="2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5">
        <v>695913167</v>
      </c>
      <c r="AD94" s="74"/>
      <c r="AE94" s="74"/>
      <c r="AF94" s="74"/>
      <c r="AG94" s="27">
        <f t="shared" si="54"/>
        <v>0</v>
      </c>
      <c r="AH94" s="24">
        <f t="shared" si="40"/>
        <v>0</v>
      </c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27">
        <f t="shared" si="56"/>
        <v>1</v>
      </c>
      <c r="BG94" s="24">
        <f t="shared" si="63"/>
        <v>1500000000</v>
      </c>
      <c r="BH94" s="24">
        <f t="shared" ref="BH94:BV96" si="72">+J94-AI94</f>
        <v>804086833</v>
      </c>
      <c r="BI94" s="24">
        <f t="shared" si="72"/>
        <v>0</v>
      </c>
      <c r="BJ94" s="24">
        <f t="shared" si="72"/>
        <v>0</v>
      </c>
      <c r="BK94" s="24">
        <f t="shared" si="72"/>
        <v>0</v>
      </c>
      <c r="BL94" s="24">
        <f t="shared" si="72"/>
        <v>0</v>
      </c>
      <c r="BM94" s="24">
        <f t="shared" si="72"/>
        <v>0</v>
      </c>
      <c r="BN94" s="24">
        <f t="shared" si="72"/>
        <v>0</v>
      </c>
      <c r="BO94" s="24">
        <f t="shared" si="72"/>
        <v>0</v>
      </c>
      <c r="BP94" s="24">
        <f t="shared" si="72"/>
        <v>0</v>
      </c>
      <c r="BQ94" s="24">
        <f t="shared" si="72"/>
        <v>0</v>
      </c>
      <c r="BR94" s="24">
        <f t="shared" si="72"/>
        <v>0</v>
      </c>
      <c r="BS94" s="24">
        <f t="shared" si="72"/>
        <v>0</v>
      </c>
      <c r="BT94" s="24">
        <f t="shared" si="72"/>
        <v>0</v>
      </c>
      <c r="BU94" s="24">
        <f t="shared" si="72"/>
        <v>0</v>
      </c>
      <c r="BV94" s="24">
        <f t="shared" si="72"/>
        <v>0</v>
      </c>
      <c r="BW94" s="24">
        <f t="shared" si="70"/>
        <v>0</v>
      </c>
      <c r="BX94" s="24">
        <f t="shared" si="65"/>
        <v>0</v>
      </c>
      <c r="BY94" s="24">
        <f t="shared" si="65"/>
        <v>0</v>
      </c>
      <c r="BZ94" s="24">
        <f t="shared" si="65"/>
        <v>0</v>
      </c>
      <c r="CA94" s="24">
        <f t="shared" si="65"/>
        <v>695913167</v>
      </c>
      <c r="CB94" s="24">
        <f t="shared" si="65"/>
        <v>0</v>
      </c>
      <c r="CC94" s="24">
        <f t="shared" si="65"/>
        <v>0</v>
      </c>
      <c r="CD94" s="24">
        <f t="shared" si="65"/>
        <v>0</v>
      </c>
      <c r="CE94" s="27">
        <f t="shared" si="44"/>
        <v>0</v>
      </c>
      <c r="CF94" s="24">
        <f t="shared" si="69"/>
        <v>0</v>
      </c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74"/>
      <c r="DC94" s="74"/>
      <c r="DD94" s="27">
        <f t="shared" si="55"/>
        <v>1</v>
      </c>
      <c r="DE94" s="24">
        <f t="shared" si="46"/>
        <v>1500000000</v>
      </c>
      <c r="DF94" s="24">
        <f t="shared" ref="DF94:DT96" si="73">+J94-CG94</f>
        <v>804086833</v>
      </c>
      <c r="DG94" s="24">
        <f t="shared" si="73"/>
        <v>0</v>
      </c>
      <c r="DH94" s="24">
        <f t="shared" si="73"/>
        <v>0</v>
      </c>
      <c r="DI94" s="24">
        <f t="shared" si="73"/>
        <v>0</v>
      </c>
      <c r="DJ94" s="24">
        <f t="shared" si="73"/>
        <v>0</v>
      </c>
      <c r="DK94" s="24">
        <f t="shared" si="73"/>
        <v>0</v>
      </c>
      <c r="DL94" s="24">
        <f t="shared" si="73"/>
        <v>0</v>
      </c>
      <c r="DM94" s="24">
        <f t="shared" si="73"/>
        <v>0</v>
      </c>
      <c r="DN94" s="24">
        <f t="shared" si="73"/>
        <v>0</v>
      </c>
      <c r="DO94" s="24">
        <f t="shared" si="73"/>
        <v>0</v>
      </c>
      <c r="DP94" s="24">
        <f t="shared" si="73"/>
        <v>0</v>
      </c>
      <c r="DQ94" s="24">
        <f t="shared" si="73"/>
        <v>0</v>
      </c>
      <c r="DR94" s="24">
        <f t="shared" si="73"/>
        <v>0</v>
      </c>
      <c r="DS94" s="24">
        <f t="shared" si="73"/>
        <v>0</v>
      </c>
      <c r="DT94" s="24">
        <f t="shared" si="73"/>
        <v>0</v>
      </c>
      <c r="DU94" s="24">
        <f t="shared" si="71"/>
        <v>0</v>
      </c>
      <c r="DV94" s="24">
        <f t="shared" si="67"/>
        <v>0</v>
      </c>
      <c r="DW94" s="24">
        <f t="shared" si="67"/>
        <v>0</v>
      </c>
      <c r="DX94" s="24">
        <f t="shared" si="67"/>
        <v>0</v>
      </c>
      <c r="DY94" s="24">
        <f t="shared" si="67"/>
        <v>695913167</v>
      </c>
      <c r="DZ94" s="24">
        <f t="shared" si="67"/>
        <v>0</v>
      </c>
      <c r="EA94" s="24">
        <f t="shared" si="67"/>
        <v>0</v>
      </c>
      <c r="EB94" s="24">
        <f t="shared" si="67"/>
        <v>0</v>
      </c>
    </row>
    <row r="95" spans="1:132" ht="18" customHeight="1" x14ac:dyDescent="0.25">
      <c r="A95" s="233"/>
      <c r="B95" s="236"/>
      <c r="C95" s="51" t="s">
        <v>280</v>
      </c>
      <c r="D95" s="73" t="s">
        <v>281</v>
      </c>
      <c r="E95" s="22">
        <v>301</v>
      </c>
      <c r="F95" s="23" t="s">
        <v>239</v>
      </c>
      <c r="G95" s="24">
        <f t="shared" si="62"/>
        <v>400000000</v>
      </c>
      <c r="H95" s="25">
        <v>780000000</v>
      </c>
      <c r="I95" s="25">
        <f t="shared" si="68"/>
        <v>380000000</v>
      </c>
      <c r="J95" s="74"/>
      <c r="K95" s="74">
        <v>248478958</v>
      </c>
      <c r="L95" s="74"/>
      <c r="M95" s="2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>
        <v>151521042</v>
      </c>
      <c r="AA95" s="74"/>
      <c r="AB95" s="74"/>
      <c r="AC95" s="24"/>
      <c r="AD95" s="74"/>
      <c r="AE95" s="74"/>
      <c r="AF95" s="76"/>
      <c r="AG95" s="27">
        <f t="shared" si="54"/>
        <v>0.33303833500000002</v>
      </c>
      <c r="AH95" s="24">
        <f t="shared" si="40"/>
        <v>133215334</v>
      </c>
      <c r="AI95" s="74"/>
      <c r="AJ95" s="74">
        <f>+'[2]Acuerdo PLAN INVERSIÓN 2021'!$J$921</f>
        <v>129183334</v>
      </c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>
        <f>+'[1]Acuerdo PLAN INVERSIÓN 2021'!$Z$1184</f>
        <v>4032000</v>
      </c>
      <c r="AZ95" s="74"/>
      <c r="BA95" s="74"/>
      <c r="BB95" s="74"/>
      <c r="BC95" s="74"/>
      <c r="BD95" s="74"/>
      <c r="BE95" s="74"/>
      <c r="BF95" s="27">
        <f t="shared" si="56"/>
        <v>0.66696166499999998</v>
      </c>
      <c r="BG95" s="24">
        <f t="shared" si="63"/>
        <v>266784666</v>
      </c>
      <c r="BH95" s="24">
        <f t="shared" si="72"/>
        <v>0</v>
      </c>
      <c r="BI95" s="24">
        <f t="shared" si="72"/>
        <v>119295624</v>
      </c>
      <c r="BJ95" s="24">
        <f t="shared" si="72"/>
        <v>0</v>
      </c>
      <c r="BK95" s="24">
        <f t="shared" si="72"/>
        <v>0</v>
      </c>
      <c r="BL95" s="24">
        <f t="shared" si="72"/>
        <v>0</v>
      </c>
      <c r="BM95" s="24">
        <f t="shared" si="72"/>
        <v>0</v>
      </c>
      <c r="BN95" s="24">
        <f t="shared" si="72"/>
        <v>0</v>
      </c>
      <c r="BO95" s="24">
        <f t="shared" si="72"/>
        <v>0</v>
      </c>
      <c r="BP95" s="24">
        <f t="shared" si="72"/>
        <v>0</v>
      </c>
      <c r="BQ95" s="24">
        <f t="shared" si="72"/>
        <v>0</v>
      </c>
      <c r="BR95" s="24">
        <f t="shared" si="72"/>
        <v>0</v>
      </c>
      <c r="BS95" s="24">
        <f t="shared" si="72"/>
        <v>0</v>
      </c>
      <c r="BT95" s="24">
        <f t="shared" si="72"/>
        <v>0</v>
      </c>
      <c r="BU95" s="24">
        <f t="shared" si="72"/>
        <v>0</v>
      </c>
      <c r="BV95" s="24">
        <f t="shared" si="72"/>
        <v>0</v>
      </c>
      <c r="BW95" s="24">
        <f t="shared" si="70"/>
        <v>0</v>
      </c>
      <c r="BX95" s="24">
        <f t="shared" si="65"/>
        <v>147489042</v>
      </c>
      <c r="BY95" s="24">
        <f t="shared" si="65"/>
        <v>0</v>
      </c>
      <c r="BZ95" s="24">
        <f t="shared" si="65"/>
        <v>0</v>
      </c>
      <c r="CA95" s="24">
        <f t="shared" si="65"/>
        <v>0</v>
      </c>
      <c r="CB95" s="24">
        <f t="shared" si="65"/>
        <v>0</v>
      </c>
      <c r="CC95" s="24">
        <f t="shared" si="65"/>
        <v>0</v>
      </c>
      <c r="CD95" s="24">
        <f t="shared" si="65"/>
        <v>0</v>
      </c>
      <c r="CE95" s="27">
        <f t="shared" si="44"/>
        <v>0.32254165750000002</v>
      </c>
      <c r="CF95" s="24">
        <f t="shared" si="69"/>
        <v>129016663</v>
      </c>
      <c r="CG95" s="74"/>
      <c r="CH95" s="74">
        <f>+'[1]Acuerdo PLAN INVERSIÓN 2021'!$H$1185+'[1]Acuerdo PLAN INVERSIÓN 2021'!$H$1188+'[1]Acuerdo PLAN INVERSIÓN 2021'!$H$1192+'[1]Acuerdo PLAN INVERSIÓN 2021'!$H$1195+'[1]Acuerdo PLAN INVERSIÓN 2021'!$H$1199+'[1]Acuerdo PLAN INVERSIÓN 2021'!$H$1202+'[1]Acuerdo PLAN INVERSIÓN 2021'!$H$1205+'[1]Acuerdo PLAN INVERSIÓN 2021'!$H$1208</f>
        <v>129016663</v>
      </c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27">
        <f t="shared" si="55"/>
        <v>0.67745834250000003</v>
      </c>
      <c r="DE95" s="24">
        <f t="shared" si="46"/>
        <v>270983337</v>
      </c>
      <c r="DF95" s="24">
        <f t="shared" si="73"/>
        <v>0</v>
      </c>
      <c r="DG95" s="24">
        <f t="shared" si="73"/>
        <v>119462295</v>
      </c>
      <c r="DH95" s="24">
        <f t="shared" si="73"/>
        <v>0</v>
      </c>
      <c r="DI95" s="24">
        <f t="shared" si="73"/>
        <v>0</v>
      </c>
      <c r="DJ95" s="24">
        <f t="shared" si="73"/>
        <v>0</v>
      </c>
      <c r="DK95" s="24">
        <f t="shared" si="73"/>
        <v>0</v>
      </c>
      <c r="DL95" s="24">
        <f t="shared" si="73"/>
        <v>0</v>
      </c>
      <c r="DM95" s="24">
        <f t="shared" si="73"/>
        <v>0</v>
      </c>
      <c r="DN95" s="24">
        <f t="shared" si="73"/>
        <v>0</v>
      </c>
      <c r="DO95" s="24">
        <f t="shared" si="73"/>
        <v>0</v>
      </c>
      <c r="DP95" s="24">
        <f t="shared" si="73"/>
        <v>0</v>
      </c>
      <c r="DQ95" s="24">
        <f t="shared" si="73"/>
        <v>0</v>
      </c>
      <c r="DR95" s="24">
        <f t="shared" si="73"/>
        <v>0</v>
      </c>
      <c r="DS95" s="24">
        <f t="shared" si="73"/>
        <v>0</v>
      </c>
      <c r="DT95" s="24">
        <f t="shared" si="73"/>
        <v>0</v>
      </c>
      <c r="DU95" s="24">
        <f t="shared" si="71"/>
        <v>0</v>
      </c>
      <c r="DV95" s="24">
        <f t="shared" si="67"/>
        <v>151521042</v>
      </c>
      <c r="DW95" s="24">
        <f t="shared" si="67"/>
        <v>0</v>
      </c>
      <c r="DX95" s="24">
        <f t="shared" si="67"/>
        <v>0</v>
      </c>
      <c r="DY95" s="24">
        <f t="shared" si="67"/>
        <v>0</v>
      </c>
      <c r="DZ95" s="24">
        <f t="shared" si="67"/>
        <v>0</v>
      </c>
      <c r="EA95" s="24">
        <f t="shared" si="67"/>
        <v>0</v>
      </c>
      <c r="EB95" s="24">
        <f t="shared" si="67"/>
        <v>0</v>
      </c>
    </row>
    <row r="96" spans="1:132" ht="20.25" customHeight="1" x14ac:dyDescent="0.25">
      <c r="A96" s="234"/>
      <c r="B96" s="237"/>
      <c r="C96" s="51" t="s">
        <v>282</v>
      </c>
      <c r="D96" s="73" t="s">
        <v>283</v>
      </c>
      <c r="E96" s="22">
        <v>301</v>
      </c>
      <c r="F96" s="23" t="s">
        <v>239</v>
      </c>
      <c r="G96" s="24">
        <f t="shared" si="62"/>
        <v>120000000</v>
      </c>
      <c r="H96" s="25">
        <v>200000000</v>
      </c>
      <c r="I96" s="25">
        <f t="shared" si="68"/>
        <v>80000000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>
        <v>120000000</v>
      </c>
      <c r="AA96" s="74"/>
      <c r="AB96" s="74"/>
      <c r="AC96" s="24"/>
      <c r="AD96" s="74"/>
      <c r="AE96" s="74"/>
      <c r="AF96" s="74"/>
      <c r="AG96" s="27">
        <f t="shared" si="54"/>
        <v>0.91374999999999995</v>
      </c>
      <c r="AH96" s="24">
        <f t="shared" si="40"/>
        <v>109650000</v>
      </c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>
        <f>+'[2]Acuerdo PLAN INVERSIÓN 2021'!$Z$948</f>
        <v>109650000</v>
      </c>
      <c r="AZ96" s="74"/>
      <c r="BA96" s="74"/>
      <c r="BB96" s="74"/>
      <c r="BC96" s="74"/>
      <c r="BD96" s="74"/>
      <c r="BE96" s="74"/>
      <c r="BF96" s="27">
        <f t="shared" si="56"/>
        <v>8.6250000000000049E-2</v>
      </c>
      <c r="BG96" s="24">
        <f t="shared" si="63"/>
        <v>10350000</v>
      </c>
      <c r="BH96" s="24">
        <f t="shared" si="72"/>
        <v>0</v>
      </c>
      <c r="BI96" s="24">
        <f t="shared" si="72"/>
        <v>0</v>
      </c>
      <c r="BJ96" s="24">
        <f t="shared" si="72"/>
        <v>0</v>
      </c>
      <c r="BK96" s="24">
        <f t="shared" si="72"/>
        <v>0</v>
      </c>
      <c r="BL96" s="24">
        <f t="shared" si="72"/>
        <v>0</v>
      </c>
      <c r="BM96" s="24">
        <f t="shared" si="72"/>
        <v>0</v>
      </c>
      <c r="BN96" s="24">
        <f t="shared" si="72"/>
        <v>0</v>
      </c>
      <c r="BO96" s="24">
        <f t="shared" si="72"/>
        <v>0</v>
      </c>
      <c r="BP96" s="24">
        <f t="shared" si="72"/>
        <v>0</v>
      </c>
      <c r="BQ96" s="24">
        <f t="shared" si="72"/>
        <v>0</v>
      </c>
      <c r="BR96" s="24">
        <f t="shared" si="72"/>
        <v>0</v>
      </c>
      <c r="BS96" s="24">
        <f t="shared" si="72"/>
        <v>0</v>
      </c>
      <c r="BT96" s="24">
        <f t="shared" si="72"/>
        <v>0</v>
      </c>
      <c r="BU96" s="24">
        <f t="shared" si="72"/>
        <v>0</v>
      </c>
      <c r="BV96" s="24">
        <f t="shared" si="72"/>
        <v>0</v>
      </c>
      <c r="BW96" s="24">
        <f t="shared" si="70"/>
        <v>0</v>
      </c>
      <c r="BX96" s="24">
        <f t="shared" si="65"/>
        <v>10350000</v>
      </c>
      <c r="BY96" s="24">
        <f t="shared" si="65"/>
        <v>0</v>
      </c>
      <c r="BZ96" s="24">
        <f t="shared" si="65"/>
        <v>0</v>
      </c>
      <c r="CA96" s="24">
        <f t="shared" si="65"/>
        <v>0</v>
      </c>
      <c r="CB96" s="24">
        <f t="shared" si="65"/>
        <v>0</v>
      </c>
      <c r="CC96" s="24">
        <f t="shared" si="65"/>
        <v>0</v>
      </c>
      <c r="CD96" s="24">
        <f t="shared" si="65"/>
        <v>0</v>
      </c>
      <c r="CE96" s="27">
        <f t="shared" si="44"/>
        <v>0.90702777499999998</v>
      </c>
      <c r="CF96" s="24">
        <f t="shared" si="69"/>
        <v>108843333</v>
      </c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4">
        <f>+'[2]Acuerdo PLAN INVERSIÓN 2021'!$H$946</f>
        <v>108843333</v>
      </c>
      <c r="CX96" s="74"/>
      <c r="CY96" s="74"/>
      <c r="CZ96" s="74"/>
      <c r="DA96" s="74"/>
      <c r="DB96" s="74"/>
      <c r="DC96" s="74"/>
      <c r="DD96" s="27">
        <f t="shared" si="55"/>
        <v>9.2972225000000019E-2</v>
      </c>
      <c r="DE96" s="24">
        <f t="shared" si="46"/>
        <v>11156667</v>
      </c>
      <c r="DF96" s="24">
        <f t="shared" si="73"/>
        <v>0</v>
      </c>
      <c r="DG96" s="24">
        <f t="shared" si="73"/>
        <v>0</v>
      </c>
      <c r="DH96" s="24">
        <f t="shared" si="73"/>
        <v>0</v>
      </c>
      <c r="DI96" s="24">
        <f t="shared" si="73"/>
        <v>0</v>
      </c>
      <c r="DJ96" s="24">
        <f t="shared" si="73"/>
        <v>0</v>
      </c>
      <c r="DK96" s="24">
        <f t="shared" si="73"/>
        <v>0</v>
      </c>
      <c r="DL96" s="24">
        <f t="shared" si="73"/>
        <v>0</v>
      </c>
      <c r="DM96" s="24">
        <f t="shared" si="73"/>
        <v>0</v>
      </c>
      <c r="DN96" s="24">
        <f t="shared" si="73"/>
        <v>0</v>
      </c>
      <c r="DO96" s="24">
        <f t="shared" si="73"/>
        <v>0</v>
      </c>
      <c r="DP96" s="24">
        <f t="shared" si="73"/>
        <v>0</v>
      </c>
      <c r="DQ96" s="24">
        <f t="shared" si="73"/>
        <v>0</v>
      </c>
      <c r="DR96" s="24">
        <f t="shared" si="73"/>
        <v>0</v>
      </c>
      <c r="DS96" s="24">
        <f t="shared" si="73"/>
        <v>0</v>
      </c>
      <c r="DT96" s="24">
        <f t="shared" si="73"/>
        <v>0</v>
      </c>
      <c r="DU96" s="24">
        <f t="shared" si="71"/>
        <v>0</v>
      </c>
      <c r="DV96" s="24">
        <f t="shared" si="67"/>
        <v>11156667</v>
      </c>
      <c r="DW96" s="24">
        <f t="shared" si="67"/>
        <v>0</v>
      </c>
      <c r="DX96" s="24">
        <f t="shared" si="67"/>
        <v>0</v>
      </c>
      <c r="DY96" s="24">
        <f t="shared" si="67"/>
        <v>0</v>
      </c>
      <c r="DZ96" s="24">
        <f t="shared" si="67"/>
        <v>0</v>
      </c>
      <c r="EA96" s="24">
        <f t="shared" si="67"/>
        <v>0</v>
      </c>
      <c r="EB96" s="24">
        <f t="shared" si="67"/>
        <v>0</v>
      </c>
    </row>
    <row r="97" spans="1:132" s="45" customFormat="1" ht="21" customHeight="1" thickBot="1" x14ac:dyDescent="0.3">
      <c r="A97" s="66"/>
      <c r="B97" s="246" t="s">
        <v>284</v>
      </c>
      <c r="C97" s="247"/>
      <c r="D97" s="247"/>
      <c r="E97" s="247"/>
      <c r="F97" s="248"/>
      <c r="G97" s="59">
        <f t="shared" ref="G97:AF97" si="74">SUM(G78:G96)</f>
        <v>3407524829</v>
      </c>
      <c r="H97" s="59">
        <f t="shared" si="74"/>
        <v>4682573500</v>
      </c>
      <c r="I97" s="59">
        <f t="shared" si="74"/>
        <v>1275048671</v>
      </c>
      <c r="J97" s="59">
        <f t="shared" si="74"/>
        <v>804086833</v>
      </c>
      <c r="K97" s="59">
        <f t="shared" si="74"/>
        <v>248478958</v>
      </c>
      <c r="L97" s="59">
        <f t="shared" si="74"/>
        <v>0</v>
      </c>
      <c r="M97" s="59">
        <f t="shared" si="74"/>
        <v>0</v>
      </c>
      <c r="N97" s="59">
        <f t="shared" si="74"/>
        <v>0</v>
      </c>
      <c r="O97" s="59">
        <f t="shared" si="74"/>
        <v>0</v>
      </c>
      <c r="P97" s="59">
        <f t="shared" si="74"/>
        <v>0</v>
      </c>
      <c r="Q97" s="59">
        <f t="shared" si="74"/>
        <v>0</v>
      </c>
      <c r="R97" s="59">
        <f t="shared" si="74"/>
        <v>0</v>
      </c>
      <c r="S97" s="59">
        <f t="shared" si="74"/>
        <v>0</v>
      </c>
      <c r="T97" s="59">
        <f t="shared" si="74"/>
        <v>0</v>
      </c>
      <c r="U97" s="59">
        <f t="shared" si="74"/>
        <v>0</v>
      </c>
      <c r="V97" s="59">
        <f t="shared" si="74"/>
        <v>0</v>
      </c>
      <c r="W97" s="59">
        <f t="shared" si="74"/>
        <v>0</v>
      </c>
      <c r="X97" s="59">
        <f t="shared" si="74"/>
        <v>0</v>
      </c>
      <c r="Y97" s="59">
        <f t="shared" si="74"/>
        <v>0</v>
      </c>
      <c r="Z97" s="59">
        <f t="shared" si="74"/>
        <v>456521042</v>
      </c>
      <c r="AA97" s="59">
        <f t="shared" si="74"/>
        <v>0</v>
      </c>
      <c r="AB97" s="59">
        <f t="shared" si="74"/>
        <v>0</v>
      </c>
      <c r="AC97" s="59">
        <f t="shared" si="74"/>
        <v>1853354458</v>
      </c>
      <c r="AD97" s="59">
        <f t="shared" si="74"/>
        <v>0</v>
      </c>
      <c r="AE97" s="59">
        <f t="shared" si="74"/>
        <v>0</v>
      </c>
      <c r="AF97" s="59">
        <f t="shared" si="74"/>
        <v>45083538</v>
      </c>
      <c r="AG97" s="44">
        <f t="shared" si="54"/>
        <v>0.21260994515265497</v>
      </c>
      <c r="AH97" s="59">
        <f>SUM(AH78:AH96)</f>
        <v>724473667</v>
      </c>
      <c r="AI97" s="59">
        <f>SUM(AI78:AI96)</f>
        <v>0</v>
      </c>
      <c r="AJ97" s="59">
        <f>SUM(AJ78:AJ96)</f>
        <v>129183334</v>
      </c>
      <c r="AK97" s="59">
        <f>SUM(AK78:AK96)</f>
        <v>0</v>
      </c>
      <c r="AL97" s="59">
        <f>SUM(AL78:AL96)</f>
        <v>0</v>
      </c>
      <c r="AM97" s="59">
        <f t="shared" ref="AM97:BE97" si="75">SUM(AM78:AM96)</f>
        <v>0</v>
      </c>
      <c r="AN97" s="59">
        <f t="shared" si="75"/>
        <v>0</v>
      </c>
      <c r="AO97" s="59">
        <f t="shared" si="75"/>
        <v>0</v>
      </c>
      <c r="AP97" s="59">
        <f t="shared" si="75"/>
        <v>0</v>
      </c>
      <c r="AQ97" s="59">
        <f t="shared" si="75"/>
        <v>0</v>
      </c>
      <c r="AR97" s="59">
        <f t="shared" si="75"/>
        <v>0</v>
      </c>
      <c r="AS97" s="59">
        <f t="shared" si="75"/>
        <v>0</v>
      </c>
      <c r="AT97" s="59">
        <f t="shared" si="75"/>
        <v>0</v>
      </c>
      <c r="AU97" s="59">
        <f t="shared" si="75"/>
        <v>0</v>
      </c>
      <c r="AV97" s="59">
        <f t="shared" si="75"/>
        <v>0</v>
      </c>
      <c r="AW97" s="59">
        <f t="shared" si="75"/>
        <v>0</v>
      </c>
      <c r="AX97" s="59">
        <f t="shared" si="75"/>
        <v>0</v>
      </c>
      <c r="AY97" s="59">
        <f t="shared" si="75"/>
        <v>174282000</v>
      </c>
      <c r="AZ97" s="59">
        <f t="shared" si="75"/>
        <v>0</v>
      </c>
      <c r="BA97" s="59">
        <f t="shared" si="75"/>
        <v>0</v>
      </c>
      <c r="BB97" s="59">
        <f t="shared" si="75"/>
        <v>403008333</v>
      </c>
      <c r="BC97" s="59">
        <f t="shared" si="75"/>
        <v>0</v>
      </c>
      <c r="BD97" s="59">
        <f t="shared" si="75"/>
        <v>0</v>
      </c>
      <c r="BE97" s="59">
        <f t="shared" si="75"/>
        <v>18000000</v>
      </c>
      <c r="BF97" s="68">
        <f t="shared" si="56"/>
        <v>0.78739005484734503</v>
      </c>
      <c r="BG97" s="59">
        <f t="shared" ref="BG97:CD97" si="76">SUM(BG78:BG96)</f>
        <v>2683051162</v>
      </c>
      <c r="BH97" s="59">
        <f t="shared" si="76"/>
        <v>804086833</v>
      </c>
      <c r="BI97" s="59">
        <f t="shared" si="76"/>
        <v>119295624</v>
      </c>
      <c r="BJ97" s="59">
        <f t="shared" si="76"/>
        <v>0</v>
      </c>
      <c r="BK97" s="59">
        <f t="shared" si="76"/>
        <v>0</v>
      </c>
      <c r="BL97" s="59">
        <f t="shared" si="76"/>
        <v>0</v>
      </c>
      <c r="BM97" s="59">
        <f t="shared" si="76"/>
        <v>0</v>
      </c>
      <c r="BN97" s="59">
        <f t="shared" si="76"/>
        <v>0</v>
      </c>
      <c r="BO97" s="59">
        <f t="shared" si="76"/>
        <v>0</v>
      </c>
      <c r="BP97" s="59">
        <f t="shared" si="76"/>
        <v>0</v>
      </c>
      <c r="BQ97" s="59">
        <f t="shared" si="76"/>
        <v>0</v>
      </c>
      <c r="BR97" s="59">
        <f t="shared" si="76"/>
        <v>0</v>
      </c>
      <c r="BS97" s="59">
        <f t="shared" si="76"/>
        <v>0</v>
      </c>
      <c r="BT97" s="59">
        <f t="shared" si="76"/>
        <v>0</v>
      </c>
      <c r="BU97" s="59">
        <f t="shared" si="76"/>
        <v>0</v>
      </c>
      <c r="BV97" s="59">
        <f t="shared" si="76"/>
        <v>0</v>
      </c>
      <c r="BW97" s="59">
        <f t="shared" si="76"/>
        <v>0</v>
      </c>
      <c r="BX97" s="59">
        <f t="shared" si="76"/>
        <v>282239042</v>
      </c>
      <c r="BY97" s="59">
        <f t="shared" si="76"/>
        <v>0</v>
      </c>
      <c r="BZ97" s="59">
        <f t="shared" si="76"/>
        <v>0</v>
      </c>
      <c r="CA97" s="59">
        <f t="shared" si="76"/>
        <v>1450346125</v>
      </c>
      <c r="CB97" s="59">
        <f t="shared" si="76"/>
        <v>0</v>
      </c>
      <c r="CC97" s="59">
        <f t="shared" si="76"/>
        <v>0</v>
      </c>
      <c r="CD97" s="59">
        <f t="shared" si="76"/>
        <v>27083538</v>
      </c>
      <c r="CE97" s="68">
        <f t="shared" si="44"/>
        <v>0.20399166429668883</v>
      </c>
      <c r="CF97" s="59">
        <f>SUM(CF78:CF96)</f>
        <v>695106661</v>
      </c>
      <c r="CG97" s="59">
        <f>SUM(CG78:CG96)</f>
        <v>0</v>
      </c>
      <c r="CH97" s="59">
        <f t="shared" ref="CH97:DB97" si="77">SUM(CH78:CH96)</f>
        <v>129016663</v>
      </c>
      <c r="CI97" s="59">
        <f t="shared" si="77"/>
        <v>0</v>
      </c>
      <c r="CJ97" s="59">
        <f t="shared" si="77"/>
        <v>0</v>
      </c>
      <c r="CK97" s="59">
        <f t="shared" si="77"/>
        <v>0</v>
      </c>
      <c r="CL97" s="59">
        <f t="shared" si="77"/>
        <v>0</v>
      </c>
      <c r="CM97" s="59">
        <f t="shared" si="77"/>
        <v>0</v>
      </c>
      <c r="CN97" s="59">
        <f t="shared" si="77"/>
        <v>0</v>
      </c>
      <c r="CO97" s="59">
        <f t="shared" si="77"/>
        <v>0</v>
      </c>
      <c r="CP97" s="59">
        <f t="shared" si="77"/>
        <v>0</v>
      </c>
      <c r="CQ97" s="59">
        <f t="shared" si="77"/>
        <v>0</v>
      </c>
      <c r="CR97" s="59">
        <f t="shared" si="77"/>
        <v>0</v>
      </c>
      <c r="CS97" s="59">
        <f t="shared" si="77"/>
        <v>0</v>
      </c>
      <c r="CT97" s="59">
        <f t="shared" si="77"/>
        <v>0</v>
      </c>
      <c r="CU97" s="59">
        <f t="shared" si="77"/>
        <v>0</v>
      </c>
      <c r="CV97" s="59">
        <f t="shared" si="77"/>
        <v>0</v>
      </c>
      <c r="CW97" s="59">
        <f>SUM(CW78:CW96)</f>
        <v>169243333</v>
      </c>
      <c r="CX97" s="59">
        <f t="shared" si="77"/>
        <v>0</v>
      </c>
      <c r="CY97" s="59">
        <f>SUM(CY78:CY96)</f>
        <v>0</v>
      </c>
      <c r="CZ97" s="59">
        <f t="shared" si="77"/>
        <v>396846665</v>
      </c>
      <c r="DA97" s="59">
        <f t="shared" si="77"/>
        <v>0</v>
      </c>
      <c r="DB97" s="59">
        <f t="shared" si="77"/>
        <v>0</v>
      </c>
      <c r="DC97" s="59">
        <f>SUM(DC78:DC96)</f>
        <v>0</v>
      </c>
      <c r="DD97" s="44">
        <f t="shared" si="55"/>
        <v>0.7960083357033112</v>
      </c>
      <c r="DE97" s="59">
        <f t="shared" ref="DE97:EB97" si="78">SUM(DE78:DE96)</f>
        <v>2712418168</v>
      </c>
      <c r="DF97" s="59">
        <f t="shared" si="78"/>
        <v>804086833</v>
      </c>
      <c r="DG97" s="59">
        <f t="shared" si="78"/>
        <v>119462295</v>
      </c>
      <c r="DH97" s="59">
        <f t="shared" si="78"/>
        <v>0</v>
      </c>
      <c r="DI97" s="59">
        <f t="shared" si="78"/>
        <v>0</v>
      </c>
      <c r="DJ97" s="59">
        <f t="shared" si="78"/>
        <v>0</v>
      </c>
      <c r="DK97" s="59">
        <f t="shared" si="78"/>
        <v>0</v>
      </c>
      <c r="DL97" s="59">
        <f t="shared" si="78"/>
        <v>0</v>
      </c>
      <c r="DM97" s="59">
        <f t="shared" si="78"/>
        <v>0</v>
      </c>
      <c r="DN97" s="59">
        <f t="shared" si="78"/>
        <v>0</v>
      </c>
      <c r="DO97" s="59">
        <f t="shared" si="78"/>
        <v>0</v>
      </c>
      <c r="DP97" s="59">
        <f t="shared" si="78"/>
        <v>0</v>
      </c>
      <c r="DQ97" s="59">
        <f t="shared" si="78"/>
        <v>0</v>
      </c>
      <c r="DR97" s="59">
        <f t="shared" si="78"/>
        <v>0</v>
      </c>
      <c r="DS97" s="59">
        <f t="shared" si="78"/>
        <v>0</v>
      </c>
      <c r="DT97" s="59">
        <f t="shared" si="78"/>
        <v>0</v>
      </c>
      <c r="DU97" s="59">
        <f t="shared" si="78"/>
        <v>0</v>
      </c>
      <c r="DV97" s="59">
        <f t="shared" si="78"/>
        <v>287277709</v>
      </c>
      <c r="DW97" s="59">
        <f t="shared" si="78"/>
        <v>0</v>
      </c>
      <c r="DX97" s="59">
        <f t="shared" si="78"/>
        <v>0</v>
      </c>
      <c r="DY97" s="59">
        <f t="shared" si="78"/>
        <v>1456507793</v>
      </c>
      <c r="DZ97" s="59">
        <f t="shared" si="78"/>
        <v>0</v>
      </c>
      <c r="EA97" s="59">
        <f t="shared" si="78"/>
        <v>0</v>
      </c>
      <c r="EB97" s="59">
        <f t="shared" si="78"/>
        <v>45083538</v>
      </c>
    </row>
    <row r="98" spans="1:132" ht="20.45" customHeight="1" thickTop="1" x14ac:dyDescent="0.25">
      <c r="A98" s="202"/>
      <c r="B98" s="249" t="s">
        <v>285</v>
      </c>
      <c r="C98" s="51" t="s">
        <v>286</v>
      </c>
      <c r="D98" s="21" t="s">
        <v>287</v>
      </c>
      <c r="E98" s="77">
        <v>111</v>
      </c>
      <c r="F98" s="23" t="s">
        <v>239</v>
      </c>
      <c r="G98" s="24">
        <f t="shared" ref="G98:G128" si="79">SUM(J98:AF98)</f>
        <v>6856843769</v>
      </c>
      <c r="H98" s="25">
        <v>2559000000</v>
      </c>
      <c r="I98" s="25">
        <f>H98-G98</f>
        <v>-4297843769</v>
      </c>
      <c r="J98" s="24"/>
      <c r="K98" s="24"/>
      <c r="L98" s="24"/>
      <c r="M98" s="24"/>
      <c r="N98" s="24">
        <v>6856843769</v>
      </c>
      <c r="O98" s="24"/>
      <c r="P98" s="24"/>
      <c r="Q98" s="24"/>
      <c r="R98" s="26"/>
      <c r="S98" s="26"/>
      <c r="T98" s="26"/>
      <c r="U98" s="24"/>
      <c r="V98" s="24"/>
      <c r="W98" s="24"/>
      <c r="X98" s="24"/>
      <c r="Y98" s="24"/>
      <c r="Z98" s="24"/>
      <c r="AA98" s="26"/>
      <c r="AB98" s="26"/>
      <c r="AC98" s="26"/>
      <c r="AD98" s="26"/>
      <c r="AE98" s="26"/>
      <c r="AF98" s="26"/>
      <c r="AG98" s="48">
        <f t="shared" si="54"/>
        <v>0</v>
      </c>
      <c r="AH98" s="24">
        <f t="shared" si="40"/>
        <v>0</v>
      </c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7">
        <f t="shared" si="56"/>
        <v>1</v>
      </c>
      <c r="BG98" s="24">
        <f t="shared" si="63"/>
        <v>6856843769</v>
      </c>
      <c r="BH98" s="24">
        <f t="shared" ref="BH98:BW113" si="80">+J98-AI98</f>
        <v>0</v>
      </c>
      <c r="BI98" s="24">
        <f t="shared" si="80"/>
        <v>0</v>
      </c>
      <c r="BJ98" s="24">
        <f t="shared" si="80"/>
        <v>0</v>
      </c>
      <c r="BK98" s="24">
        <f t="shared" si="80"/>
        <v>0</v>
      </c>
      <c r="BL98" s="24">
        <f t="shared" si="80"/>
        <v>6856843769</v>
      </c>
      <c r="BM98" s="24">
        <f t="shared" si="80"/>
        <v>0</v>
      </c>
      <c r="BN98" s="24">
        <f t="shared" si="80"/>
        <v>0</v>
      </c>
      <c r="BO98" s="24">
        <f t="shared" si="80"/>
        <v>0</v>
      </c>
      <c r="BP98" s="24">
        <f t="shared" si="80"/>
        <v>0</v>
      </c>
      <c r="BQ98" s="24">
        <f t="shared" si="80"/>
        <v>0</v>
      </c>
      <c r="BR98" s="24">
        <f t="shared" si="80"/>
        <v>0</v>
      </c>
      <c r="BS98" s="24">
        <f t="shared" si="80"/>
        <v>0</v>
      </c>
      <c r="BT98" s="24">
        <f t="shared" si="80"/>
        <v>0</v>
      </c>
      <c r="BU98" s="24">
        <f t="shared" si="80"/>
        <v>0</v>
      </c>
      <c r="BV98" s="24">
        <f t="shared" si="80"/>
        <v>0</v>
      </c>
      <c r="BW98" s="24">
        <f t="shared" si="80"/>
        <v>0</v>
      </c>
      <c r="BX98" s="24">
        <f t="shared" ref="BX98:CD128" si="81">+Z98-AY98</f>
        <v>0</v>
      </c>
      <c r="BY98" s="24">
        <f t="shared" si="81"/>
        <v>0</v>
      </c>
      <c r="BZ98" s="24">
        <f t="shared" si="81"/>
        <v>0</v>
      </c>
      <c r="CA98" s="24">
        <f t="shared" si="81"/>
        <v>0</v>
      </c>
      <c r="CB98" s="24">
        <f t="shared" si="81"/>
        <v>0</v>
      </c>
      <c r="CC98" s="24">
        <f t="shared" si="81"/>
        <v>0</v>
      </c>
      <c r="CD98" s="24">
        <f t="shared" si="81"/>
        <v>0</v>
      </c>
      <c r="CE98" s="48">
        <f t="shared" si="44"/>
        <v>0</v>
      </c>
      <c r="CF98" s="24">
        <f t="shared" si="45"/>
        <v>0</v>
      </c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7">
        <f t="shared" si="55"/>
        <v>1</v>
      </c>
      <c r="DE98" s="24">
        <f t="shared" ref="DE98:DE128" si="82">SUM(DF98:EB98)</f>
        <v>6856843769</v>
      </c>
      <c r="DF98" s="24">
        <f t="shared" ref="DF98:DU113" si="83">+J98-CG98</f>
        <v>0</v>
      </c>
      <c r="DG98" s="24">
        <f t="shared" si="83"/>
        <v>0</v>
      </c>
      <c r="DH98" s="24">
        <f t="shared" si="83"/>
        <v>0</v>
      </c>
      <c r="DI98" s="24">
        <f t="shared" si="83"/>
        <v>0</v>
      </c>
      <c r="DJ98" s="24">
        <f t="shared" si="83"/>
        <v>6856843769</v>
      </c>
      <c r="DK98" s="24">
        <f t="shared" si="83"/>
        <v>0</v>
      </c>
      <c r="DL98" s="24">
        <f t="shared" si="83"/>
        <v>0</v>
      </c>
      <c r="DM98" s="24">
        <f t="shared" si="83"/>
        <v>0</v>
      </c>
      <c r="DN98" s="24">
        <f t="shared" si="83"/>
        <v>0</v>
      </c>
      <c r="DO98" s="24">
        <f t="shared" si="83"/>
        <v>0</v>
      </c>
      <c r="DP98" s="24">
        <f t="shared" si="83"/>
        <v>0</v>
      </c>
      <c r="DQ98" s="24">
        <f t="shared" si="83"/>
        <v>0</v>
      </c>
      <c r="DR98" s="24">
        <f t="shared" si="83"/>
        <v>0</v>
      </c>
      <c r="DS98" s="24">
        <f t="shared" si="83"/>
        <v>0</v>
      </c>
      <c r="DT98" s="24">
        <f t="shared" si="83"/>
        <v>0</v>
      </c>
      <c r="DU98" s="24">
        <f t="shared" si="83"/>
        <v>0</v>
      </c>
      <c r="DV98" s="24">
        <f t="shared" ref="DV98:EB128" si="84">+Z98-CW98</f>
        <v>0</v>
      </c>
      <c r="DW98" s="24">
        <f t="shared" si="84"/>
        <v>0</v>
      </c>
      <c r="DX98" s="24">
        <f t="shared" si="84"/>
        <v>0</v>
      </c>
      <c r="DY98" s="24">
        <f t="shared" si="84"/>
        <v>0</v>
      </c>
      <c r="DZ98" s="24">
        <f t="shared" si="84"/>
        <v>0</v>
      </c>
      <c r="EA98" s="24">
        <f t="shared" si="84"/>
        <v>0</v>
      </c>
      <c r="EB98" s="24">
        <f t="shared" si="84"/>
        <v>0</v>
      </c>
    </row>
    <row r="99" spans="1:132" s="79" customFormat="1" ht="19.899999999999999" customHeight="1" x14ac:dyDescent="0.25">
      <c r="A99" s="202"/>
      <c r="B99" s="249"/>
      <c r="C99" s="51" t="s">
        <v>288</v>
      </c>
      <c r="D99" s="21" t="s">
        <v>289</v>
      </c>
      <c r="E99" s="78">
        <v>111</v>
      </c>
      <c r="F99" s="23" t="s">
        <v>239</v>
      </c>
      <c r="G99" s="24">
        <f t="shared" si="79"/>
        <v>0</v>
      </c>
      <c r="H99" s="25">
        <v>500136000</v>
      </c>
      <c r="I99" s="25">
        <f t="shared" ref="I99:I128" si="85">H99-G99</f>
        <v>500136000</v>
      </c>
      <c r="J99" s="24"/>
      <c r="K99" s="24"/>
      <c r="L99" s="24"/>
      <c r="M99" s="24"/>
      <c r="N99" s="24"/>
      <c r="O99" s="24"/>
      <c r="P99" s="24"/>
      <c r="Q99" s="24"/>
      <c r="R99" s="26"/>
      <c r="S99" s="26"/>
      <c r="T99" s="26"/>
      <c r="U99" s="24"/>
      <c r="V99" s="24"/>
      <c r="W99" s="24"/>
      <c r="X99" s="24"/>
      <c r="Y99" s="24"/>
      <c r="Z99" s="24"/>
      <c r="AA99" s="26"/>
      <c r="AB99" s="26"/>
      <c r="AC99" s="26"/>
      <c r="AD99" s="26"/>
      <c r="AE99" s="26"/>
      <c r="AF99" s="26"/>
      <c r="AG99" s="27" t="e">
        <f t="shared" si="54"/>
        <v>#DIV/0!</v>
      </c>
      <c r="AH99" s="24">
        <f t="shared" si="40"/>
        <v>0</v>
      </c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7" t="e">
        <f t="shared" si="56"/>
        <v>#DIV/0!</v>
      </c>
      <c r="BG99" s="24">
        <f t="shared" si="63"/>
        <v>0</v>
      </c>
      <c r="BH99" s="24">
        <f t="shared" si="80"/>
        <v>0</v>
      </c>
      <c r="BI99" s="24">
        <f t="shared" si="80"/>
        <v>0</v>
      </c>
      <c r="BJ99" s="24">
        <f t="shared" si="80"/>
        <v>0</v>
      </c>
      <c r="BK99" s="24">
        <f t="shared" si="80"/>
        <v>0</v>
      </c>
      <c r="BL99" s="24">
        <f t="shared" si="80"/>
        <v>0</v>
      </c>
      <c r="BM99" s="24">
        <f t="shared" si="80"/>
        <v>0</v>
      </c>
      <c r="BN99" s="24">
        <f t="shared" si="80"/>
        <v>0</v>
      </c>
      <c r="BO99" s="24">
        <f t="shared" si="80"/>
        <v>0</v>
      </c>
      <c r="BP99" s="24">
        <f t="shared" si="80"/>
        <v>0</v>
      </c>
      <c r="BQ99" s="24">
        <f t="shared" si="80"/>
        <v>0</v>
      </c>
      <c r="BR99" s="24">
        <f t="shared" si="80"/>
        <v>0</v>
      </c>
      <c r="BS99" s="24">
        <f t="shared" si="80"/>
        <v>0</v>
      </c>
      <c r="BT99" s="24">
        <f t="shared" si="80"/>
        <v>0</v>
      </c>
      <c r="BU99" s="24">
        <f t="shared" si="80"/>
        <v>0</v>
      </c>
      <c r="BV99" s="24">
        <f t="shared" si="80"/>
        <v>0</v>
      </c>
      <c r="BW99" s="24">
        <f t="shared" si="80"/>
        <v>0</v>
      </c>
      <c r="BX99" s="24">
        <f t="shared" si="81"/>
        <v>0</v>
      </c>
      <c r="BY99" s="24">
        <f t="shared" si="81"/>
        <v>0</v>
      </c>
      <c r="BZ99" s="24">
        <f t="shared" si="81"/>
        <v>0</v>
      </c>
      <c r="CA99" s="24">
        <f t="shared" si="81"/>
        <v>0</v>
      </c>
      <c r="CB99" s="24">
        <f t="shared" si="81"/>
        <v>0</v>
      </c>
      <c r="CC99" s="24">
        <f t="shared" si="81"/>
        <v>0</v>
      </c>
      <c r="CD99" s="24">
        <f t="shared" si="81"/>
        <v>0</v>
      </c>
      <c r="CE99" s="27" t="e">
        <f t="shared" si="44"/>
        <v>#DIV/0!</v>
      </c>
      <c r="CF99" s="24">
        <f t="shared" si="45"/>
        <v>0</v>
      </c>
      <c r="CG99" s="26"/>
      <c r="CH99" s="26"/>
      <c r="CI99" s="26"/>
      <c r="CJ99" s="26"/>
      <c r="CK99" s="26"/>
      <c r="CL99" s="26"/>
      <c r="CM99" s="26"/>
      <c r="CN99" s="24"/>
      <c r="CO99" s="24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7" t="e">
        <f t="shared" si="55"/>
        <v>#DIV/0!</v>
      </c>
      <c r="DE99" s="24">
        <f t="shared" si="82"/>
        <v>0</v>
      </c>
      <c r="DF99" s="24">
        <f t="shared" si="83"/>
        <v>0</v>
      </c>
      <c r="DG99" s="24">
        <f t="shared" si="83"/>
        <v>0</v>
      </c>
      <c r="DH99" s="24">
        <f t="shared" si="83"/>
        <v>0</v>
      </c>
      <c r="DI99" s="24">
        <f t="shared" si="83"/>
        <v>0</v>
      </c>
      <c r="DJ99" s="24">
        <f t="shared" si="83"/>
        <v>0</v>
      </c>
      <c r="DK99" s="24">
        <f t="shared" si="83"/>
        <v>0</v>
      </c>
      <c r="DL99" s="24">
        <f t="shared" si="83"/>
        <v>0</v>
      </c>
      <c r="DM99" s="24">
        <f t="shared" si="83"/>
        <v>0</v>
      </c>
      <c r="DN99" s="24">
        <f t="shared" si="83"/>
        <v>0</v>
      </c>
      <c r="DO99" s="24">
        <f t="shared" si="83"/>
        <v>0</v>
      </c>
      <c r="DP99" s="24">
        <f t="shared" si="83"/>
        <v>0</v>
      </c>
      <c r="DQ99" s="24">
        <f t="shared" si="83"/>
        <v>0</v>
      </c>
      <c r="DR99" s="24">
        <f t="shared" si="83"/>
        <v>0</v>
      </c>
      <c r="DS99" s="24">
        <f t="shared" si="83"/>
        <v>0</v>
      </c>
      <c r="DT99" s="24">
        <f t="shared" si="83"/>
        <v>0</v>
      </c>
      <c r="DU99" s="24">
        <f t="shared" si="83"/>
        <v>0</v>
      </c>
      <c r="DV99" s="24">
        <f t="shared" si="84"/>
        <v>0</v>
      </c>
      <c r="DW99" s="24">
        <f t="shared" si="84"/>
        <v>0</v>
      </c>
      <c r="DX99" s="24">
        <f t="shared" si="84"/>
        <v>0</v>
      </c>
      <c r="DY99" s="24">
        <f t="shared" si="84"/>
        <v>0</v>
      </c>
      <c r="DZ99" s="24">
        <f t="shared" si="84"/>
        <v>0</v>
      </c>
      <c r="EA99" s="24">
        <f t="shared" si="84"/>
        <v>0</v>
      </c>
      <c r="EB99" s="24">
        <f t="shared" si="84"/>
        <v>0</v>
      </c>
    </row>
    <row r="100" spans="1:132" ht="19.899999999999999" customHeight="1" x14ac:dyDescent="0.25">
      <c r="A100" s="202"/>
      <c r="B100" s="249"/>
      <c r="C100" s="51" t="s">
        <v>290</v>
      </c>
      <c r="D100" s="21" t="s">
        <v>291</v>
      </c>
      <c r="E100" s="78">
        <v>111</v>
      </c>
      <c r="F100" s="23" t="s">
        <v>239</v>
      </c>
      <c r="G100" s="24">
        <f t="shared" si="79"/>
        <v>0</v>
      </c>
      <c r="H100" s="25">
        <v>350000000</v>
      </c>
      <c r="I100" s="25">
        <f t="shared" si="85"/>
        <v>350000000</v>
      </c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6"/>
      <c r="AB100" s="26"/>
      <c r="AC100" s="26"/>
      <c r="AD100" s="26"/>
      <c r="AE100" s="26"/>
      <c r="AF100" s="26"/>
      <c r="AG100" s="27" t="e">
        <f t="shared" si="54"/>
        <v>#DIV/0!</v>
      </c>
      <c r="AH100" s="24">
        <f t="shared" si="40"/>
        <v>0</v>
      </c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7" t="e">
        <f t="shared" si="56"/>
        <v>#DIV/0!</v>
      </c>
      <c r="BG100" s="24">
        <f t="shared" si="63"/>
        <v>0</v>
      </c>
      <c r="BH100" s="24">
        <f t="shared" si="80"/>
        <v>0</v>
      </c>
      <c r="BI100" s="24">
        <f t="shared" si="80"/>
        <v>0</v>
      </c>
      <c r="BJ100" s="24">
        <f t="shared" si="80"/>
        <v>0</v>
      </c>
      <c r="BK100" s="24">
        <f t="shared" si="80"/>
        <v>0</v>
      </c>
      <c r="BL100" s="24">
        <f t="shared" si="80"/>
        <v>0</v>
      </c>
      <c r="BM100" s="24">
        <f t="shared" si="80"/>
        <v>0</v>
      </c>
      <c r="BN100" s="24">
        <f t="shared" si="80"/>
        <v>0</v>
      </c>
      <c r="BO100" s="24">
        <f t="shared" si="80"/>
        <v>0</v>
      </c>
      <c r="BP100" s="24">
        <f t="shared" si="80"/>
        <v>0</v>
      </c>
      <c r="BQ100" s="24">
        <f t="shared" si="80"/>
        <v>0</v>
      </c>
      <c r="BR100" s="24">
        <f t="shared" si="80"/>
        <v>0</v>
      </c>
      <c r="BS100" s="24">
        <f t="shared" si="80"/>
        <v>0</v>
      </c>
      <c r="BT100" s="24">
        <f t="shared" si="80"/>
        <v>0</v>
      </c>
      <c r="BU100" s="24">
        <f t="shared" si="80"/>
        <v>0</v>
      </c>
      <c r="BV100" s="24">
        <f t="shared" si="80"/>
        <v>0</v>
      </c>
      <c r="BW100" s="24">
        <f t="shared" si="80"/>
        <v>0</v>
      </c>
      <c r="BX100" s="24">
        <f t="shared" si="81"/>
        <v>0</v>
      </c>
      <c r="BY100" s="24">
        <f t="shared" si="81"/>
        <v>0</v>
      </c>
      <c r="BZ100" s="24">
        <f t="shared" si="81"/>
        <v>0</v>
      </c>
      <c r="CA100" s="24">
        <f t="shared" si="81"/>
        <v>0</v>
      </c>
      <c r="CB100" s="24">
        <f t="shared" si="81"/>
        <v>0</v>
      </c>
      <c r="CC100" s="24">
        <f t="shared" si="81"/>
        <v>0</v>
      </c>
      <c r="CD100" s="24">
        <f t="shared" si="81"/>
        <v>0</v>
      </c>
      <c r="CE100" s="27" t="e">
        <f t="shared" si="44"/>
        <v>#DIV/0!</v>
      </c>
      <c r="CF100" s="24">
        <f t="shared" si="45"/>
        <v>0</v>
      </c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6"/>
      <c r="DD100" s="27" t="e">
        <f t="shared" si="55"/>
        <v>#DIV/0!</v>
      </c>
      <c r="DE100" s="24">
        <f t="shared" si="82"/>
        <v>0</v>
      </c>
      <c r="DF100" s="24">
        <f t="shared" si="83"/>
        <v>0</v>
      </c>
      <c r="DG100" s="24">
        <f t="shared" si="83"/>
        <v>0</v>
      </c>
      <c r="DH100" s="24">
        <f t="shared" si="83"/>
        <v>0</v>
      </c>
      <c r="DI100" s="24">
        <f t="shared" si="83"/>
        <v>0</v>
      </c>
      <c r="DJ100" s="24">
        <f t="shared" si="83"/>
        <v>0</v>
      </c>
      <c r="DK100" s="24">
        <f t="shared" si="83"/>
        <v>0</v>
      </c>
      <c r="DL100" s="24">
        <f t="shared" si="83"/>
        <v>0</v>
      </c>
      <c r="DM100" s="24">
        <f t="shared" si="83"/>
        <v>0</v>
      </c>
      <c r="DN100" s="24">
        <f t="shared" si="83"/>
        <v>0</v>
      </c>
      <c r="DO100" s="24">
        <f t="shared" si="83"/>
        <v>0</v>
      </c>
      <c r="DP100" s="24">
        <f t="shared" si="83"/>
        <v>0</v>
      </c>
      <c r="DQ100" s="24">
        <f t="shared" si="83"/>
        <v>0</v>
      </c>
      <c r="DR100" s="24">
        <f t="shared" si="83"/>
        <v>0</v>
      </c>
      <c r="DS100" s="24">
        <f t="shared" si="83"/>
        <v>0</v>
      </c>
      <c r="DT100" s="24">
        <f t="shared" si="83"/>
        <v>0</v>
      </c>
      <c r="DU100" s="24">
        <f t="shared" si="83"/>
        <v>0</v>
      </c>
      <c r="DV100" s="24">
        <f t="shared" si="84"/>
        <v>0</v>
      </c>
      <c r="DW100" s="24">
        <f t="shared" si="84"/>
        <v>0</v>
      </c>
      <c r="DX100" s="24">
        <f t="shared" si="84"/>
        <v>0</v>
      </c>
      <c r="DY100" s="24">
        <f t="shared" si="84"/>
        <v>0</v>
      </c>
      <c r="DZ100" s="24">
        <f t="shared" si="84"/>
        <v>0</v>
      </c>
      <c r="EA100" s="24">
        <f t="shared" si="84"/>
        <v>0</v>
      </c>
      <c r="EB100" s="24">
        <f t="shared" si="84"/>
        <v>0</v>
      </c>
    </row>
    <row r="101" spans="1:132" ht="28.5" customHeight="1" x14ac:dyDescent="0.25">
      <c r="A101" s="202"/>
      <c r="B101" s="249"/>
      <c r="C101" s="51" t="s">
        <v>292</v>
      </c>
      <c r="D101" s="63" t="s">
        <v>293</v>
      </c>
      <c r="E101" s="78">
        <v>111</v>
      </c>
      <c r="F101" s="23" t="s">
        <v>294</v>
      </c>
      <c r="G101" s="24">
        <f t="shared" si="79"/>
        <v>473385230</v>
      </c>
      <c r="H101" s="25">
        <v>100000000</v>
      </c>
      <c r="I101" s="25">
        <f t="shared" si="85"/>
        <v>-373385230</v>
      </c>
      <c r="J101" s="24"/>
      <c r="K101" s="24"/>
      <c r="L101" s="24"/>
      <c r="M101" s="24"/>
      <c r="N101" s="24"/>
      <c r="O101" s="24"/>
      <c r="P101" s="24"/>
      <c r="Q101" s="24"/>
      <c r="R101" s="24">
        <v>336385230</v>
      </c>
      <c r="S101" s="24">
        <v>50000000</v>
      </c>
      <c r="T101" s="24"/>
      <c r="U101" s="24"/>
      <c r="V101" s="24">
        <v>72000000</v>
      </c>
      <c r="W101" s="24"/>
      <c r="X101" s="24"/>
      <c r="Y101" s="24"/>
      <c r="Z101" s="24"/>
      <c r="AA101" s="26"/>
      <c r="AB101" s="26"/>
      <c r="AC101" s="26"/>
      <c r="AD101" s="26"/>
      <c r="AE101" s="26"/>
      <c r="AF101" s="24">
        <v>15000000</v>
      </c>
      <c r="AG101" s="27">
        <f t="shared" si="54"/>
        <v>0</v>
      </c>
      <c r="AH101" s="24">
        <f t="shared" si="40"/>
        <v>0</v>
      </c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7">
        <f t="shared" si="56"/>
        <v>1</v>
      </c>
      <c r="BG101" s="24">
        <f t="shared" si="63"/>
        <v>473385230</v>
      </c>
      <c r="BH101" s="24">
        <f t="shared" si="80"/>
        <v>0</v>
      </c>
      <c r="BI101" s="24">
        <f t="shared" si="80"/>
        <v>0</v>
      </c>
      <c r="BJ101" s="24">
        <f t="shared" si="80"/>
        <v>0</v>
      </c>
      <c r="BK101" s="24">
        <f t="shared" si="80"/>
        <v>0</v>
      </c>
      <c r="BL101" s="24">
        <f t="shared" si="80"/>
        <v>0</v>
      </c>
      <c r="BM101" s="24">
        <f t="shared" si="80"/>
        <v>0</v>
      </c>
      <c r="BN101" s="24">
        <f t="shared" si="80"/>
        <v>0</v>
      </c>
      <c r="BO101" s="24">
        <f t="shared" si="80"/>
        <v>0</v>
      </c>
      <c r="BP101" s="24">
        <f t="shared" si="80"/>
        <v>336385230</v>
      </c>
      <c r="BQ101" s="24">
        <f t="shared" si="80"/>
        <v>50000000</v>
      </c>
      <c r="BR101" s="24">
        <f t="shared" si="80"/>
        <v>0</v>
      </c>
      <c r="BS101" s="24">
        <f t="shared" si="80"/>
        <v>0</v>
      </c>
      <c r="BT101" s="24">
        <f t="shared" si="80"/>
        <v>72000000</v>
      </c>
      <c r="BU101" s="24">
        <f t="shared" si="80"/>
        <v>0</v>
      </c>
      <c r="BV101" s="24">
        <f t="shared" si="80"/>
        <v>0</v>
      </c>
      <c r="BW101" s="24">
        <f t="shared" si="80"/>
        <v>0</v>
      </c>
      <c r="BX101" s="24">
        <f t="shared" si="81"/>
        <v>0</v>
      </c>
      <c r="BY101" s="24">
        <f t="shared" si="81"/>
        <v>0</v>
      </c>
      <c r="BZ101" s="24">
        <f t="shared" si="81"/>
        <v>0</v>
      </c>
      <c r="CA101" s="24">
        <f t="shared" si="81"/>
        <v>0</v>
      </c>
      <c r="CB101" s="24">
        <f t="shared" si="81"/>
        <v>0</v>
      </c>
      <c r="CC101" s="24">
        <f t="shared" si="81"/>
        <v>0</v>
      </c>
      <c r="CD101" s="24">
        <f t="shared" si="81"/>
        <v>15000000</v>
      </c>
      <c r="CE101" s="27">
        <f t="shared" si="44"/>
        <v>0</v>
      </c>
      <c r="CF101" s="24">
        <f t="shared" si="45"/>
        <v>0</v>
      </c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7">
        <f t="shared" si="55"/>
        <v>1</v>
      </c>
      <c r="DE101" s="24">
        <f t="shared" si="82"/>
        <v>473385230</v>
      </c>
      <c r="DF101" s="24">
        <f t="shared" si="83"/>
        <v>0</v>
      </c>
      <c r="DG101" s="24">
        <f t="shared" si="83"/>
        <v>0</v>
      </c>
      <c r="DH101" s="24">
        <f t="shared" si="83"/>
        <v>0</v>
      </c>
      <c r="DI101" s="24">
        <f t="shared" si="83"/>
        <v>0</v>
      </c>
      <c r="DJ101" s="24">
        <f t="shared" si="83"/>
        <v>0</v>
      </c>
      <c r="DK101" s="24">
        <f t="shared" si="83"/>
        <v>0</v>
      </c>
      <c r="DL101" s="24">
        <f t="shared" si="83"/>
        <v>0</v>
      </c>
      <c r="DM101" s="24">
        <f t="shared" si="83"/>
        <v>0</v>
      </c>
      <c r="DN101" s="24">
        <f t="shared" si="83"/>
        <v>336385230</v>
      </c>
      <c r="DO101" s="24">
        <f t="shared" si="83"/>
        <v>50000000</v>
      </c>
      <c r="DP101" s="24">
        <f t="shared" si="83"/>
        <v>0</v>
      </c>
      <c r="DQ101" s="24">
        <f t="shared" si="83"/>
        <v>0</v>
      </c>
      <c r="DR101" s="24">
        <f t="shared" si="83"/>
        <v>72000000</v>
      </c>
      <c r="DS101" s="24">
        <f t="shared" si="83"/>
        <v>0</v>
      </c>
      <c r="DT101" s="24">
        <f t="shared" si="83"/>
        <v>0</v>
      </c>
      <c r="DU101" s="24">
        <f t="shared" si="83"/>
        <v>0</v>
      </c>
      <c r="DV101" s="24">
        <f t="shared" si="84"/>
        <v>0</v>
      </c>
      <c r="DW101" s="24">
        <f t="shared" si="84"/>
        <v>0</v>
      </c>
      <c r="DX101" s="24">
        <f t="shared" si="84"/>
        <v>0</v>
      </c>
      <c r="DY101" s="24">
        <f t="shared" si="84"/>
        <v>0</v>
      </c>
      <c r="DZ101" s="24">
        <f t="shared" si="84"/>
        <v>0</v>
      </c>
      <c r="EA101" s="24">
        <f t="shared" si="84"/>
        <v>0</v>
      </c>
      <c r="EB101" s="24">
        <f t="shared" si="84"/>
        <v>15000000</v>
      </c>
    </row>
    <row r="102" spans="1:132" s="79" customFormat="1" ht="24" customHeight="1" x14ac:dyDescent="0.25">
      <c r="A102" s="202"/>
      <c r="B102" s="249"/>
      <c r="C102" s="51" t="s">
        <v>295</v>
      </c>
      <c r="D102" s="34" t="s">
        <v>296</v>
      </c>
      <c r="E102" s="78">
        <v>111</v>
      </c>
      <c r="F102" s="23" t="s">
        <v>239</v>
      </c>
      <c r="G102" s="24">
        <f t="shared" si="79"/>
        <v>251385230</v>
      </c>
      <c r="H102" s="25">
        <v>300000000</v>
      </c>
      <c r="I102" s="25">
        <f t="shared" si="85"/>
        <v>48614770</v>
      </c>
      <c r="J102" s="47"/>
      <c r="K102" s="24"/>
      <c r="L102" s="24"/>
      <c r="M102" s="24"/>
      <c r="N102" s="24"/>
      <c r="O102" s="24"/>
      <c r="P102" s="24"/>
      <c r="Q102" s="24"/>
      <c r="R102" s="24"/>
      <c r="S102" s="24"/>
      <c r="T102" s="24">
        <v>251385230</v>
      </c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7">
        <f t="shared" si="54"/>
        <v>0</v>
      </c>
      <c r="AH102" s="24">
        <f t="shared" si="40"/>
        <v>0</v>
      </c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7">
        <f t="shared" si="56"/>
        <v>1</v>
      </c>
      <c r="BG102" s="24">
        <f t="shared" si="63"/>
        <v>251385230</v>
      </c>
      <c r="BH102" s="24">
        <f t="shared" si="80"/>
        <v>0</v>
      </c>
      <c r="BI102" s="24">
        <f t="shared" si="80"/>
        <v>0</v>
      </c>
      <c r="BJ102" s="24">
        <f t="shared" si="80"/>
        <v>0</v>
      </c>
      <c r="BK102" s="24">
        <f t="shared" si="80"/>
        <v>0</v>
      </c>
      <c r="BL102" s="24">
        <f t="shared" si="80"/>
        <v>0</v>
      </c>
      <c r="BM102" s="24">
        <f t="shared" si="80"/>
        <v>0</v>
      </c>
      <c r="BN102" s="24">
        <f t="shared" si="80"/>
        <v>0</v>
      </c>
      <c r="BO102" s="24">
        <f t="shared" si="80"/>
        <v>0</v>
      </c>
      <c r="BP102" s="24">
        <f t="shared" si="80"/>
        <v>0</v>
      </c>
      <c r="BQ102" s="24">
        <f t="shared" si="80"/>
        <v>0</v>
      </c>
      <c r="BR102" s="24">
        <f t="shared" si="80"/>
        <v>251385230</v>
      </c>
      <c r="BS102" s="24">
        <f t="shared" si="80"/>
        <v>0</v>
      </c>
      <c r="BT102" s="24">
        <f t="shared" si="80"/>
        <v>0</v>
      </c>
      <c r="BU102" s="24">
        <f t="shared" si="80"/>
        <v>0</v>
      </c>
      <c r="BV102" s="24">
        <f t="shared" si="80"/>
        <v>0</v>
      </c>
      <c r="BW102" s="24">
        <f t="shared" si="80"/>
        <v>0</v>
      </c>
      <c r="BX102" s="24">
        <f t="shared" si="81"/>
        <v>0</v>
      </c>
      <c r="BY102" s="24">
        <f t="shared" si="81"/>
        <v>0</v>
      </c>
      <c r="BZ102" s="24">
        <f t="shared" si="81"/>
        <v>0</v>
      </c>
      <c r="CA102" s="24">
        <f t="shared" si="81"/>
        <v>0</v>
      </c>
      <c r="CB102" s="24">
        <f t="shared" si="81"/>
        <v>0</v>
      </c>
      <c r="CC102" s="24">
        <f t="shared" si="81"/>
        <v>0</v>
      </c>
      <c r="CD102" s="24">
        <f t="shared" si="81"/>
        <v>0</v>
      </c>
      <c r="CE102" s="27">
        <f t="shared" si="44"/>
        <v>0</v>
      </c>
      <c r="CF102" s="24">
        <f t="shared" si="45"/>
        <v>0</v>
      </c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7">
        <f t="shared" si="55"/>
        <v>1</v>
      </c>
      <c r="DE102" s="24">
        <f t="shared" si="82"/>
        <v>251385230</v>
      </c>
      <c r="DF102" s="24">
        <f t="shared" si="83"/>
        <v>0</v>
      </c>
      <c r="DG102" s="24">
        <f t="shared" si="83"/>
        <v>0</v>
      </c>
      <c r="DH102" s="24">
        <f t="shared" si="83"/>
        <v>0</v>
      </c>
      <c r="DI102" s="24">
        <f t="shared" si="83"/>
        <v>0</v>
      </c>
      <c r="DJ102" s="24">
        <f t="shared" si="83"/>
        <v>0</v>
      </c>
      <c r="DK102" s="24">
        <f t="shared" si="83"/>
        <v>0</v>
      </c>
      <c r="DL102" s="24">
        <f t="shared" si="83"/>
        <v>0</v>
      </c>
      <c r="DM102" s="24">
        <f t="shared" si="83"/>
        <v>0</v>
      </c>
      <c r="DN102" s="24">
        <f t="shared" si="83"/>
        <v>0</v>
      </c>
      <c r="DO102" s="24">
        <f t="shared" si="83"/>
        <v>0</v>
      </c>
      <c r="DP102" s="24">
        <f t="shared" si="83"/>
        <v>251385230</v>
      </c>
      <c r="DQ102" s="24">
        <f t="shared" si="83"/>
        <v>0</v>
      </c>
      <c r="DR102" s="24">
        <f t="shared" si="83"/>
        <v>0</v>
      </c>
      <c r="DS102" s="24">
        <f t="shared" si="83"/>
        <v>0</v>
      </c>
      <c r="DT102" s="24">
        <f t="shared" si="83"/>
        <v>0</v>
      </c>
      <c r="DU102" s="24">
        <f t="shared" si="83"/>
        <v>0</v>
      </c>
      <c r="DV102" s="24">
        <f t="shared" si="84"/>
        <v>0</v>
      </c>
      <c r="DW102" s="24">
        <f t="shared" si="84"/>
        <v>0</v>
      </c>
      <c r="DX102" s="24">
        <f t="shared" si="84"/>
        <v>0</v>
      </c>
      <c r="DY102" s="24">
        <f t="shared" si="84"/>
        <v>0</v>
      </c>
      <c r="DZ102" s="24">
        <f t="shared" si="84"/>
        <v>0</v>
      </c>
      <c r="EA102" s="24">
        <f t="shared" si="84"/>
        <v>0</v>
      </c>
      <c r="EB102" s="24">
        <f t="shared" si="84"/>
        <v>0</v>
      </c>
    </row>
    <row r="103" spans="1:132" ht="36" customHeight="1" x14ac:dyDescent="0.25">
      <c r="A103" s="202"/>
      <c r="B103" s="249" t="s">
        <v>297</v>
      </c>
      <c r="C103" s="51" t="s">
        <v>298</v>
      </c>
      <c r="D103" s="21" t="s">
        <v>299</v>
      </c>
      <c r="E103" s="77">
        <v>211</v>
      </c>
      <c r="F103" s="23" t="s">
        <v>300</v>
      </c>
      <c r="G103" s="24">
        <f t="shared" si="79"/>
        <v>241385230</v>
      </c>
      <c r="H103" s="25">
        <v>1200000000</v>
      </c>
      <c r="I103" s="25">
        <f t="shared" si="85"/>
        <v>958614770</v>
      </c>
      <c r="J103" s="24"/>
      <c r="K103" s="24"/>
      <c r="L103" s="24"/>
      <c r="M103" s="80"/>
      <c r="N103" s="24"/>
      <c r="O103" s="24"/>
      <c r="P103" s="24"/>
      <c r="Q103" s="24"/>
      <c r="R103" s="24"/>
      <c r="S103" s="24">
        <v>61385230</v>
      </c>
      <c r="T103" s="24">
        <v>70000000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>
        <v>110000000</v>
      </c>
      <c r="AG103" s="27">
        <f t="shared" si="54"/>
        <v>0</v>
      </c>
      <c r="AH103" s="24">
        <f t="shared" si="40"/>
        <v>0</v>
      </c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6"/>
      <c r="BF103" s="27">
        <f t="shared" si="56"/>
        <v>1</v>
      </c>
      <c r="BG103" s="24">
        <f t="shared" si="63"/>
        <v>241385230</v>
      </c>
      <c r="BH103" s="24">
        <f t="shared" si="80"/>
        <v>0</v>
      </c>
      <c r="BI103" s="24">
        <f t="shared" si="80"/>
        <v>0</v>
      </c>
      <c r="BJ103" s="24">
        <f t="shared" si="80"/>
        <v>0</v>
      </c>
      <c r="BK103" s="24">
        <f t="shared" si="80"/>
        <v>0</v>
      </c>
      <c r="BL103" s="24">
        <f t="shared" si="80"/>
        <v>0</v>
      </c>
      <c r="BM103" s="24">
        <f t="shared" si="80"/>
        <v>0</v>
      </c>
      <c r="BN103" s="24">
        <f t="shared" si="80"/>
        <v>0</v>
      </c>
      <c r="BO103" s="24">
        <f t="shared" si="80"/>
        <v>0</v>
      </c>
      <c r="BP103" s="24">
        <f t="shared" si="80"/>
        <v>0</v>
      </c>
      <c r="BQ103" s="24">
        <f t="shared" si="80"/>
        <v>61385230</v>
      </c>
      <c r="BR103" s="24">
        <f t="shared" si="80"/>
        <v>70000000</v>
      </c>
      <c r="BS103" s="24">
        <f t="shared" si="80"/>
        <v>0</v>
      </c>
      <c r="BT103" s="24">
        <f t="shared" si="80"/>
        <v>0</v>
      </c>
      <c r="BU103" s="24">
        <f t="shared" si="80"/>
        <v>0</v>
      </c>
      <c r="BV103" s="24">
        <f t="shared" si="80"/>
        <v>0</v>
      </c>
      <c r="BW103" s="24">
        <f t="shared" si="80"/>
        <v>0</v>
      </c>
      <c r="BX103" s="24">
        <f t="shared" si="81"/>
        <v>0</v>
      </c>
      <c r="BY103" s="24">
        <f t="shared" si="81"/>
        <v>0</v>
      </c>
      <c r="BZ103" s="24">
        <f t="shared" si="81"/>
        <v>0</v>
      </c>
      <c r="CA103" s="24">
        <f t="shared" si="81"/>
        <v>0</v>
      </c>
      <c r="CB103" s="24">
        <f t="shared" si="81"/>
        <v>0</v>
      </c>
      <c r="CC103" s="24">
        <f t="shared" si="81"/>
        <v>0</v>
      </c>
      <c r="CD103" s="24">
        <f t="shared" si="81"/>
        <v>110000000</v>
      </c>
      <c r="CE103" s="27">
        <f t="shared" si="44"/>
        <v>0</v>
      </c>
      <c r="CF103" s="24">
        <f t="shared" si="45"/>
        <v>0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7">
        <f t="shared" si="55"/>
        <v>1</v>
      </c>
      <c r="DE103" s="24">
        <f t="shared" si="82"/>
        <v>241385230</v>
      </c>
      <c r="DF103" s="24">
        <f t="shared" si="83"/>
        <v>0</v>
      </c>
      <c r="DG103" s="24">
        <f t="shared" si="83"/>
        <v>0</v>
      </c>
      <c r="DH103" s="24">
        <f t="shared" si="83"/>
        <v>0</v>
      </c>
      <c r="DI103" s="24">
        <f t="shared" si="83"/>
        <v>0</v>
      </c>
      <c r="DJ103" s="24">
        <f t="shared" si="83"/>
        <v>0</v>
      </c>
      <c r="DK103" s="24">
        <f t="shared" si="83"/>
        <v>0</v>
      </c>
      <c r="DL103" s="24">
        <f t="shared" si="83"/>
        <v>0</v>
      </c>
      <c r="DM103" s="24">
        <f t="shared" si="83"/>
        <v>0</v>
      </c>
      <c r="DN103" s="24">
        <f t="shared" si="83"/>
        <v>0</v>
      </c>
      <c r="DO103" s="24">
        <f t="shared" si="83"/>
        <v>61385230</v>
      </c>
      <c r="DP103" s="24">
        <f t="shared" si="83"/>
        <v>70000000</v>
      </c>
      <c r="DQ103" s="24">
        <f t="shared" si="83"/>
        <v>0</v>
      </c>
      <c r="DR103" s="24">
        <f t="shared" si="83"/>
        <v>0</v>
      </c>
      <c r="DS103" s="24">
        <f t="shared" si="83"/>
        <v>0</v>
      </c>
      <c r="DT103" s="24">
        <f t="shared" si="83"/>
        <v>0</v>
      </c>
      <c r="DU103" s="24">
        <f t="shared" si="83"/>
        <v>0</v>
      </c>
      <c r="DV103" s="24">
        <f t="shared" si="84"/>
        <v>0</v>
      </c>
      <c r="DW103" s="24">
        <f t="shared" si="84"/>
        <v>0</v>
      </c>
      <c r="DX103" s="24">
        <f t="shared" si="84"/>
        <v>0</v>
      </c>
      <c r="DY103" s="24">
        <f t="shared" si="84"/>
        <v>0</v>
      </c>
      <c r="DZ103" s="24">
        <f t="shared" si="84"/>
        <v>0</v>
      </c>
      <c r="EA103" s="24">
        <f t="shared" si="84"/>
        <v>0</v>
      </c>
      <c r="EB103" s="24">
        <f t="shared" si="84"/>
        <v>110000000</v>
      </c>
    </row>
    <row r="104" spans="1:132" ht="43.5" customHeight="1" x14ac:dyDescent="0.25">
      <c r="A104" s="202"/>
      <c r="B104" s="249"/>
      <c r="C104" s="51" t="s">
        <v>301</v>
      </c>
      <c r="D104" s="21" t="s">
        <v>302</v>
      </c>
      <c r="E104" s="77">
        <v>211</v>
      </c>
      <c r="F104" s="23" t="s">
        <v>303</v>
      </c>
      <c r="G104" s="24">
        <f t="shared" si="79"/>
        <v>103303390</v>
      </c>
      <c r="H104" s="25">
        <v>600000000</v>
      </c>
      <c r="I104" s="25">
        <f t="shared" si="85"/>
        <v>496696610</v>
      </c>
      <c r="J104" s="47"/>
      <c r="K104" s="24">
        <v>92303390</v>
      </c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>
        <v>11000000</v>
      </c>
      <c r="AG104" s="27">
        <f t="shared" si="54"/>
        <v>0</v>
      </c>
      <c r="AH104" s="24">
        <f t="shared" si="40"/>
        <v>0</v>
      </c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7">
        <f t="shared" si="56"/>
        <v>1</v>
      </c>
      <c r="BG104" s="24">
        <f t="shared" si="63"/>
        <v>103303390</v>
      </c>
      <c r="BH104" s="24">
        <f t="shared" si="80"/>
        <v>0</v>
      </c>
      <c r="BI104" s="24">
        <f t="shared" si="80"/>
        <v>92303390</v>
      </c>
      <c r="BJ104" s="24">
        <f t="shared" si="80"/>
        <v>0</v>
      </c>
      <c r="BK104" s="24">
        <f t="shared" si="80"/>
        <v>0</v>
      </c>
      <c r="BL104" s="24">
        <f t="shared" si="80"/>
        <v>0</v>
      </c>
      <c r="BM104" s="24">
        <f t="shared" si="80"/>
        <v>0</v>
      </c>
      <c r="BN104" s="24">
        <f t="shared" si="80"/>
        <v>0</v>
      </c>
      <c r="BO104" s="24">
        <f t="shared" si="80"/>
        <v>0</v>
      </c>
      <c r="BP104" s="24">
        <f t="shared" si="80"/>
        <v>0</v>
      </c>
      <c r="BQ104" s="24">
        <f t="shared" si="80"/>
        <v>0</v>
      </c>
      <c r="BR104" s="24">
        <f t="shared" si="80"/>
        <v>0</v>
      </c>
      <c r="BS104" s="24">
        <f t="shared" si="80"/>
        <v>0</v>
      </c>
      <c r="BT104" s="24">
        <f t="shared" si="80"/>
        <v>0</v>
      </c>
      <c r="BU104" s="24">
        <f t="shared" si="80"/>
        <v>0</v>
      </c>
      <c r="BV104" s="24">
        <f t="shared" si="80"/>
        <v>0</v>
      </c>
      <c r="BW104" s="24">
        <f t="shared" si="80"/>
        <v>0</v>
      </c>
      <c r="BX104" s="24">
        <f t="shared" si="81"/>
        <v>0</v>
      </c>
      <c r="BY104" s="24">
        <f t="shared" si="81"/>
        <v>0</v>
      </c>
      <c r="BZ104" s="24">
        <f t="shared" si="81"/>
        <v>0</v>
      </c>
      <c r="CA104" s="24">
        <f t="shared" si="81"/>
        <v>0</v>
      </c>
      <c r="CB104" s="24">
        <f t="shared" si="81"/>
        <v>0</v>
      </c>
      <c r="CC104" s="24">
        <f t="shared" si="81"/>
        <v>0</v>
      </c>
      <c r="CD104" s="24">
        <f t="shared" si="81"/>
        <v>11000000</v>
      </c>
      <c r="CE104" s="27">
        <f t="shared" si="44"/>
        <v>0</v>
      </c>
      <c r="CF104" s="24">
        <f t="shared" si="45"/>
        <v>0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7">
        <f t="shared" si="55"/>
        <v>1</v>
      </c>
      <c r="DE104" s="24">
        <f t="shared" si="82"/>
        <v>103303390</v>
      </c>
      <c r="DF104" s="24">
        <f t="shared" si="83"/>
        <v>0</v>
      </c>
      <c r="DG104" s="24">
        <f t="shared" si="83"/>
        <v>92303390</v>
      </c>
      <c r="DH104" s="24">
        <f t="shared" si="83"/>
        <v>0</v>
      </c>
      <c r="DI104" s="24">
        <f t="shared" si="83"/>
        <v>0</v>
      </c>
      <c r="DJ104" s="24">
        <f t="shared" si="83"/>
        <v>0</v>
      </c>
      <c r="DK104" s="24">
        <f t="shared" si="83"/>
        <v>0</v>
      </c>
      <c r="DL104" s="24">
        <f t="shared" si="83"/>
        <v>0</v>
      </c>
      <c r="DM104" s="24">
        <f t="shared" si="83"/>
        <v>0</v>
      </c>
      <c r="DN104" s="24">
        <f t="shared" si="83"/>
        <v>0</v>
      </c>
      <c r="DO104" s="24">
        <f t="shared" si="83"/>
        <v>0</v>
      </c>
      <c r="DP104" s="24">
        <f t="shared" si="83"/>
        <v>0</v>
      </c>
      <c r="DQ104" s="24">
        <f t="shared" si="83"/>
        <v>0</v>
      </c>
      <c r="DR104" s="24">
        <f t="shared" si="83"/>
        <v>0</v>
      </c>
      <c r="DS104" s="24">
        <f t="shared" si="83"/>
        <v>0</v>
      </c>
      <c r="DT104" s="24">
        <f t="shared" si="83"/>
        <v>0</v>
      </c>
      <c r="DU104" s="24">
        <f t="shared" si="83"/>
        <v>0</v>
      </c>
      <c r="DV104" s="24">
        <f t="shared" si="84"/>
        <v>0</v>
      </c>
      <c r="DW104" s="24">
        <f t="shared" si="84"/>
        <v>0</v>
      </c>
      <c r="DX104" s="24">
        <f t="shared" si="84"/>
        <v>0</v>
      </c>
      <c r="DY104" s="24">
        <f t="shared" si="84"/>
        <v>0</v>
      </c>
      <c r="DZ104" s="24">
        <f t="shared" si="84"/>
        <v>0</v>
      </c>
      <c r="EA104" s="24">
        <f t="shared" si="84"/>
        <v>0</v>
      </c>
      <c r="EB104" s="24">
        <f t="shared" si="84"/>
        <v>11000000</v>
      </c>
    </row>
    <row r="105" spans="1:132" ht="30" customHeight="1" x14ac:dyDescent="0.25">
      <c r="A105" s="202"/>
      <c r="B105" s="249"/>
      <c r="C105" s="51" t="s">
        <v>304</v>
      </c>
      <c r="D105" s="21" t="s">
        <v>305</v>
      </c>
      <c r="E105" s="77">
        <v>211</v>
      </c>
      <c r="F105" s="23" t="s">
        <v>239</v>
      </c>
      <c r="G105" s="24">
        <f t="shared" si="79"/>
        <v>10000000</v>
      </c>
      <c r="H105" s="25">
        <v>300000000</v>
      </c>
      <c r="I105" s="25">
        <f t="shared" si="85"/>
        <v>290000000</v>
      </c>
      <c r="J105" s="47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>
        <v>10000000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7">
        <f t="shared" si="54"/>
        <v>0</v>
      </c>
      <c r="AH105" s="24">
        <f t="shared" si="40"/>
        <v>0</v>
      </c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7">
        <f t="shared" si="56"/>
        <v>1</v>
      </c>
      <c r="BG105" s="24">
        <f t="shared" si="63"/>
        <v>10000000</v>
      </c>
      <c r="BH105" s="24">
        <f t="shared" si="80"/>
        <v>0</v>
      </c>
      <c r="BI105" s="24">
        <f t="shared" si="80"/>
        <v>0</v>
      </c>
      <c r="BJ105" s="24">
        <f t="shared" si="80"/>
        <v>0</v>
      </c>
      <c r="BK105" s="24">
        <f t="shared" si="80"/>
        <v>0</v>
      </c>
      <c r="BL105" s="24">
        <f t="shared" si="80"/>
        <v>0</v>
      </c>
      <c r="BM105" s="24">
        <f t="shared" si="80"/>
        <v>0</v>
      </c>
      <c r="BN105" s="24">
        <f t="shared" si="80"/>
        <v>0</v>
      </c>
      <c r="BO105" s="24">
        <f t="shared" si="80"/>
        <v>0</v>
      </c>
      <c r="BP105" s="24">
        <f t="shared" si="80"/>
        <v>0</v>
      </c>
      <c r="BQ105" s="24">
        <f t="shared" si="80"/>
        <v>0</v>
      </c>
      <c r="BR105" s="24">
        <f t="shared" si="80"/>
        <v>0</v>
      </c>
      <c r="BS105" s="24">
        <f t="shared" si="80"/>
        <v>10000000</v>
      </c>
      <c r="BT105" s="24">
        <f t="shared" si="80"/>
        <v>0</v>
      </c>
      <c r="BU105" s="24">
        <f t="shared" si="80"/>
        <v>0</v>
      </c>
      <c r="BV105" s="24">
        <f t="shared" si="80"/>
        <v>0</v>
      </c>
      <c r="BW105" s="24">
        <f t="shared" si="80"/>
        <v>0</v>
      </c>
      <c r="BX105" s="24">
        <f t="shared" si="81"/>
        <v>0</v>
      </c>
      <c r="BY105" s="24">
        <f t="shared" si="81"/>
        <v>0</v>
      </c>
      <c r="BZ105" s="24">
        <f t="shared" si="81"/>
        <v>0</v>
      </c>
      <c r="CA105" s="24">
        <f t="shared" si="81"/>
        <v>0</v>
      </c>
      <c r="CB105" s="24">
        <f t="shared" si="81"/>
        <v>0</v>
      </c>
      <c r="CC105" s="24">
        <f t="shared" si="81"/>
        <v>0</v>
      </c>
      <c r="CD105" s="24">
        <f t="shared" si="81"/>
        <v>0</v>
      </c>
      <c r="CE105" s="27">
        <f t="shared" si="44"/>
        <v>0</v>
      </c>
      <c r="CF105" s="24">
        <f t="shared" si="45"/>
        <v>0</v>
      </c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7">
        <f t="shared" si="55"/>
        <v>1</v>
      </c>
      <c r="DE105" s="24">
        <f t="shared" si="82"/>
        <v>10000000</v>
      </c>
      <c r="DF105" s="24">
        <f t="shared" si="83"/>
        <v>0</v>
      </c>
      <c r="DG105" s="24">
        <f t="shared" si="83"/>
        <v>0</v>
      </c>
      <c r="DH105" s="24">
        <f t="shared" si="83"/>
        <v>0</v>
      </c>
      <c r="DI105" s="24">
        <f t="shared" si="83"/>
        <v>0</v>
      </c>
      <c r="DJ105" s="24">
        <f t="shared" si="83"/>
        <v>0</v>
      </c>
      <c r="DK105" s="24">
        <f t="shared" si="83"/>
        <v>0</v>
      </c>
      <c r="DL105" s="24">
        <f t="shared" si="83"/>
        <v>0</v>
      </c>
      <c r="DM105" s="24">
        <f t="shared" si="83"/>
        <v>0</v>
      </c>
      <c r="DN105" s="24">
        <f t="shared" si="83"/>
        <v>0</v>
      </c>
      <c r="DO105" s="24">
        <f t="shared" si="83"/>
        <v>0</v>
      </c>
      <c r="DP105" s="24">
        <f t="shared" si="83"/>
        <v>0</v>
      </c>
      <c r="DQ105" s="24">
        <f t="shared" si="83"/>
        <v>10000000</v>
      </c>
      <c r="DR105" s="24">
        <f t="shared" si="83"/>
        <v>0</v>
      </c>
      <c r="DS105" s="24">
        <f t="shared" si="83"/>
        <v>0</v>
      </c>
      <c r="DT105" s="24">
        <f t="shared" si="83"/>
        <v>0</v>
      </c>
      <c r="DU105" s="24">
        <f t="shared" si="83"/>
        <v>0</v>
      </c>
      <c r="DV105" s="24">
        <f t="shared" si="84"/>
        <v>0</v>
      </c>
      <c r="DW105" s="24">
        <f t="shared" si="84"/>
        <v>0</v>
      </c>
      <c r="DX105" s="24">
        <f t="shared" si="84"/>
        <v>0</v>
      </c>
      <c r="DY105" s="24">
        <f t="shared" si="84"/>
        <v>0</v>
      </c>
      <c r="DZ105" s="24">
        <f t="shared" si="84"/>
        <v>0</v>
      </c>
      <c r="EA105" s="24">
        <f t="shared" si="84"/>
        <v>0</v>
      </c>
      <c r="EB105" s="24">
        <f t="shared" si="84"/>
        <v>0</v>
      </c>
    </row>
    <row r="106" spans="1:132" ht="28.15" customHeight="1" x14ac:dyDescent="0.25">
      <c r="A106" s="56"/>
      <c r="B106" s="249"/>
      <c r="C106" s="51" t="s">
        <v>306</v>
      </c>
      <c r="D106" s="21" t="s">
        <v>307</v>
      </c>
      <c r="E106" s="77">
        <v>211</v>
      </c>
      <c r="F106" s="23" t="s">
        <v>239</v>
      </c>
      <c r="G106" s="24">
        <f t="shared" si="79"/>
        <v>20000000</v>
      </c>
      <c r="H106" s="25">
        <v>1500000000</v>
      </c>
      <c r="I106" s="25">
        <f t="shared" si="85"/>
        <v>1480000000</v>
      </c>
      <c r="J106" s="24"/>
      <c r="K106" s="24"/>
      <c r="L106" s="24"/>
      <c r="M106" s="24"/>
      <c r="N106" s="24"/>
      <c r="O106" s="26"/>
      <c r="P106" s="26"/>
      <c r="Q106" s="26"/>
      <c r="R106" s="24"/>
      <c r="S106" s="24"/>
      <c r="T106" s="24"/>
      <c r="U106" s="24">
        <v>20000000</v>
      </c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7">
        <f t="shared" si="54"/>
        <v>0</v>
      </c>
      <c r="AH106" s="24">
        <f t="shared" si="40"/>
        <v>0</v>
      </c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7">
        <f t="shared" si="56"/>
        <v>1</v>
      </c>
      <c r="BG106" s="24">
        <f t="shared" si="63"/>
        <v>20000000</v>
      </c>
      <c r="BH106" s="24">
        <f t="shared" si="80"/>
        <v>0</v>
      </c>
      <c r="BI106" s="24">
        <f t="shared" si="80"/>
        <v>0</v>
      </c>
      <c r="BJ106" s="24">
        <f t="shared" si="80"/>
        <v>0</v>
      </c>
      <c r="BK106" s="24">
        <f t="shared" si="80"/>
        <v>0</v>
      </c>
      <c r="BL106" s="24">
        <f t="shared" si="80"/>
        <v>0</v>
      </c>
      <c r="BM106" s="24">
        <f t="shared" si="80"/>
        <v>0</v>
      </c>
      <c r="BN106" s="24">
        <f t="shared" si="80"/>
        <v>0</v>
      </c>
      <c r="BO106" s="24">
        <f t="shared" si="80"/>
        <v>0</v>
      </c>
      <c r="BP106" s="24">
        <f t="shared" si="80"/>
        <v>0</v>
      </c>
      <c r="BQ106" s="24">
        <f t="shared" si="80"/>
        <v>0</v>
      </c>
      <c r="BR106" s="24">
        <f t="shared" si="80"/>
        <v>0</v>
      </c>
      <c r="BS106" s="24">
        <f t="shared" si="80"/>
        <v>20000000</v>
      </c>
      <c r="BT106" s="24">
        <f t="shared" si="80"/>
        <v>0</v>
      </c>
      <c r="BU106" s="24">
        <f t="shared" si="80"/>
        <v>0</v>
      </c>
      <c r="BV106" s="24">
        <f t="shared" si="80"/>
        <v>0</v>
      </c>
      <c r="BW106" s="24">
        <f t="shared" si="80"/>
        <v>0</v>
      </c>
      <c r="BX106" s="24">
        <f t="shared" si="81"/>
        <v>0</v>
      </c>
      <c r="BY106" s="24">
        <f t="shared" si="81"/>
        <v>0</v>
      </c>
      <c r="BZ106" s="24">
        <f t="shared" si="81"/>
        <v>0</v>
      </c>
      <c r="CA106" s="24">
        <f t="shared" si="81"/>
        <v>0</v>
      </c>
      <c r="CB106" s="24">
        <f t="shared" si="81"/>
        <v>0</v>
      </c>
      <c r="CC106" s="24">
        <f t="shared" si="81"/>
        <v>0</v>
      </c>
      <c r="CD106" s="24">
        <f t="shared" si="81"/>
        <v>0</v>
      </c>
      <c r="CE106" s="27">
        <f t="shared" si="44"/>
        <v>0</v>
      </c>
      <c r="CF106" s="24">
        <f t="shared" si="45"/>
        <v>0</v>
      </c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7">
        <f t="shared" si="55"/>
        <v>1</v>
      </c>
      <c r="DE106" s="24">
        <f t="shared" si="82"/>
        <v>20000000</v>
      </c>
      <c r="DF106" s="24">
        <f t="shared" si="83"/>
        <v>0</v>
      </c>
      <c r="DG106" s="24">
        <f t="shared" si="83"/>
        <v>0</v>
      </c>
      <c r="DH106" s="24">
        <f t="shared" si="83"/>
        <v>0</v>
      </c>
      <c r="DI106" s="24">
        <f t="shared" si="83"/>
        <v>0</v>
      </c>
      <c r="DJ106" s="24">
        <f t="shared" si="83"/>
        <v>0</v>
      </c>
      <c r="DK106" s="24">
        <f t="shared" si="83"/>
        <v>0</v>
      </c>
      <c r="DL106" s="24">
        <f t="shared" si="83"/>
        <v>0</v>
      </c>
      <c r="DM106" s="24">
        <f t="shared" si="83"/>
        <v>0</v>
      </c>
      <c r="DN106" s="24">
        <f t="shared" si="83"/>
        <v>0</v>
      </c>
      <c r="DO106" s="24">
        <f t="shared" si="83"/>
        <v>0</v>
      </c>
      <c r="DP106" s="24">
        <f t="shared" si="83"/>
        <v>0</v>
      </c>
      <c r="DQ106" s="24">
        <f t="shared" si="83"/>
        <v>20000000</v>
      </c>
      <c r="DR106" s="24">
        <f t="shared" si="83"/>
        <v>0</v>
      </c>
      <c r="DS106" s="24">
        <f t="shared" si="83"/>
        <v>0</v>
      </c>
      <c r="DT106" s="24">
        <f t="shared" si="83"/>
        <v>0</v>
      </c>
      <c r="DU106" s="24">
        <f t="shared" si="83"/>
        <v>0</v>
      </c>
      <c r="DV106" s="24">
        <f t="shared" si="84"/>
        <v>0</v>
      </c>
      <c r="DW106" s="24">
        <f t="shared" si="84"/>
        <v>0</v>
      </c>
      <c r="DX106" s="24">
        <f t="shared" si="84"/>
        <v>0</v>
      </c>
      <c r="DY106" s="24">
        <f t="shared" si="84"/>
        <v>0</v>
      </c>
      <c r="DZ106" s="24">
        <f t="shared" si="84"/>
        <v>0</v>
      </c>
      <c r="EA106" s="24">
        <f t="shared" si="84"/>
        <v>0</v>
      </c>
      <c r="EB106" s="24">
        <f t="shared" si="84"/>
        <v>0</v>
      </c>
    </row>
    <row r="107" spans="1:132" ht="30" customHeight="1" x14ac:dyDescent="0.25">
      <c r="A107" s="56"/>
      <c r="B107" s="249"/>
      <c r="C107" s="51" t="s">
        <v>308</v>
      </c>
      <c r="D107" s="21" t="s">
        <v>309</v>
      </c>
      <c r="E107" s="77">
        <v>211</v>
      </c>
      <c r="F107" s="23" t="s">
        <v>239</v>
      </c>
      <c r="G107" s="24">
        <f t="shared" si="79"/>
        <v>43951027</v>
      </c>
      <c r="H107" s="25">
        <v>340000000</v>
      </c>
      <c r="I107" s="25">
        <f t="shared" si="85"/>
        <v>296048973</v>
      </c>
      <c r="J107" s="47"/>
      <c r="K107" s="24">
        <v>43951027</v>
      </c>
      <c r="L107" s="24"/>
      <c r="M107" s="24"/>
      <c r="N107" s="24"/>
      <c r="O107" s="26"/>
      <c r="P107" s="26"/>
      <c r="Q107" s="26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7">
        <f t="shared" si="54"/>
        <v>0</v>
      </c>
      <c r="AH107" s="24">
        <f t="shared" si="40"/>
        <v>0</v>
      </c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7">
        <f t="shared" si="56"/>
        <v>1</v>
      </c>
      <c r="BG107" s="24">
        <f t="shared" si="63"/>
        <v>43951027</v>
      </c>
      <c r="BH107" s="24">
        <f t="shared" si="80"/>
        <v>0</v>
      </c>
      <c r="BI107" s="24">
        <f t="shared" si="80"/>
        <v>43951027</v>
      </c>
      <c r="BJ107" s="24">
        <f t="shared" si="80"/>
        <v>0</v>
      </c>
      <c r="BK107" s="24">
        <f t="shared" si="80"/>
        <v>0</v>
      </c>
      <c r="BL107" s="24">
        <f t="shared" si="80"/>
        <v>0</v>
      </c>
      <c r="BM107" s="24">
        <f t="shared" si="80"/>
        <v>0</v>
      </c>
      <c r="BN107" s="24">
        <f t="shared" si="80"/>
        <v>0</v>
      </c>
      <c r="BO107" s="24">
        <f t="shared" si="80"/>
        <v>0</v>
      </c>
      <c r="BP107" s="24">
        <f t="shared" si="80"/>
        <v>0</v>
      </c>
      <c r="BQ107" s="24">
        <f t="shared" si="80"/>
        <v>0</v>
      </c>
      <c r="BR107" s="24">
        <f t="shared" si="80"/>
        <v>0</v>
      </c>
      <c r="BS107" s="24">
        <f t="shared" si="80"/>
        <v>0</v>
      </c>
      <c r="BT107" s="24">
        <f t="shared" si="80"/>
        <v>0</v>
      </c>
      <c r="BU107" s="24">
        <f t="shared" si="80"/>
        <v>0</v>
      </c>
      <c r="BV107" s="24">
        <f t="shared" si="80"/>
        <v>0</v>
      </c>
      <c r="BW107" s="24">
        <f t="shared" si="80"/>
        <v>0</v>
      </c>
      <c r="BX107" s="24">
        <f t="shared" si="81"/>
        <v>0</v>
      </c>
      <c r="BY107" s="24">
        <f t="shared" si="81"/>
        <v>0</v>
      </c>
      <c r="BZ107" s="24">
        <f t="shared" si="81"/>
        <v>0</v>
      </c>
      <c r="CA107" s="24">
        <f t="shared" si="81"/>
        <v>0</v>
      </c>
      <c r="CB107" s="24">
        <f t="shared" si="81"/>
        <v>0</v>
      </c>
      <c r="CC107" s="24">
        <f t="shared" si="81"/>
        <v>0</v>
      </c>
      <c r="CD107" s="24">
        <f t="shared" si="81"/>
        <v>0</v>
      </c>
      <c r="CE107" s="27">
        <f t="shared" si="44"/>
        <v>0</v>
      </c>
      <c r="CF107" s="24">
        <f t="shared" si="45"/>
        <v>0</v>
      </c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7">
        <f t="shared" si="55"/>
        <v>1</v>
      </c>
      <c r="DE107" s="24">
        <f t="shared" si="82"/>
        <v>43951027</v>
      </c>
      <c r="DF107" s="24">
        <f t="shared" si="83"/>
        <v>0</v>
      </c>
      <c r="DG107" s="24">
        <f t="shared" si="83"/>
        <v>43951027</v>
      </c>
      <c r="DH107" s="24">
        <f t="shared" si="83"/>
        <v>0</v>
      </c>
      <c r="DI107" s="24">
        <f t="shared" si="83"/>
        <v>0</v>
      </c>
      <c r="DJ107" s="24">
        <f t="shared" si="83"/>
        <v>0</v>
      </c>
      <c r="DK107" s="24">
        <f t="shared" si="83"/>
        <v>0</v>
      </c>
      <c r="DL107" s="24">
        <f t="shared" si="83"/>
        <v>0</v>
      </c>
      <c r="DM107" s="24">
        <f t="shared" si="83"/>
        <v>0</v>
      </c>
      <c r="DN107" s="24">
        <f t="shared" si="83"/>
        <v>0</v>
      </c>
      <c r="DO107" s="24">
        <f t="shared" si="83"/>
        <v>0</v>
      </c>
      <c r="DP107" s="24">
        <f t="shared" si="83"/>
        <v>0</v>
      </c>
      <c r="DQ107" s="24">
        <f t="shared" si="83"/>
        <v>0</v>
      </c>
      <c r="DR107" s="24">
        <f t="shared" si="83"/>
        <v>0</v>
      </c>
      <c r="DS107" s="24">
        <f t="shared" si="83"/>
        <v>0</v>
      </c>
      <c r="DT107" s="24">
        <f t="shared" si="83"/>
        <v>0</v>
      </c>
      <c r="DU107" s="24">
        <f t="shared" si="83"/>
        <v>0</v>
      </c>
      <c r="DV107" s="24">
        <f t="shared" si="84"/>
        <v>0</v>
      </c>
      <c r="DW107" s="24">
        <f t="shared" si="84"/>
        <v>0</v>
      </c>
      <c r="DX107" s="24">
        <f t="shared" si="84"/>
        <v>0</v>
      </c>
      <c r="DY107" s="24">
        <f t="shared" si="84"/>
        <v>0</v>
      </c>
      <c r="DZ107" s="24">
        <f t="shared" si="84"/>
        <v>0</v>
      </c>
      <c r="EA107" s="24">
        <f t="shared" si="84"/>
        <v>0</v>
      </c>
      <c r="EB107" s="24">
        <f t="shared" si="84"/>
        <v>0</v>
      </c>
    </row>
    <row r="108" spans="1:132" ht="30.6" customHeight="1" x14ac:dyDescent="0.25">
      <c r="A108" s="202" t="s">
        <v>310</v>
      </c>
      <c r="B108" s="249"/>
      <c r="C108" s="51" t="s">
        <v>311</v>
      </c>
      <c r="D108" s="21" t="s">
        <v>312</v>
      </c>
      <c r="E108" s="77">
        <v>211</v>
      </c>
      <c r="F108" s="23" t="s">
        <v>239</v>
      </c>
      <c r="G108" s="24">
        <f t="shared" si="79"/>
        <v>20000000</v>
      </c>
      <c r="H108" s="25">
        <v>270000000</v>
      </c>
      <c r="I108" s="25">
        <f t="shared" si="85"/>
        <v>250000000</v>
      </c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>
        <v>20000000</v>
      </c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7">
        <f t="shared" si="54"/>
        <v>0</v>
      </c>
      <c r="AH108" s="24">
        <f t="shared" si="40"/>
        <v>0</v>
      </c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7">
        <f t="shared" si="56"/>
        <v>1</v>
      </c>
      <c r="BG108" s="24">
        <f t="shared" si="63"/>
        <v>20000000</v>
      </c>
      <c r="BH108" s="24">
        <f t="shared" si="80"/>
        <v>0</v>
      </c>
      <c r="BI108" s="24">
        <f t="shared" si="80"/>
        <v>0</v>
      </c>
      <c r="BJ108" s="24">
        <f t="shared" si="80"/>
        <v>0</v>
      </c>
      <c r="BK108" s="24">
        <f t="shared" si="80"/>
        <v>0</v>
      </c>
      <c r="BL108" s="24">
        <f t="shared" si="80"/>
        <v>0</v>
      </c>
      <c r="BM108" s="24">
        <f t="shared" si="80"/>
        <v>0</v>
      </c>
      <c r="BN108" s="24">
        <f t="shared" si="80"/>
        <v>0</v>
      </c>
      <c r="BO108" s="24">
        <f t="shared" si="80"/>
        <v>0</v>
      </c>
      <c r="BP108" s="24">
        <f t="shared" si="80"/>
        <v>0</v>
      </c>
      <c r="BQ108" s="24">
        <f t="shared" si="80"/>
        <v>0</v>
      </c>
      <c r="BR108" s="24">
        <f t="shared" si="80"/>
        <v>0</v>
      </c>
      <c r="BS108" s="24">
        <f t="shared" si="80"/>
        <v>20000000</v>
      </c>
      <c r="BT108" s="24">
        <f t="shared" si="80"/>
        <v>0</v>
      </c>
      <c r="BU108" s="24">
        <f t="shared" si="80"/>
        <v>0</v>
      </c>
      <c r="BV108" s="24">
        <f t="shared" si="80"/>
        <v>0</v>
      </c>
      <c r="BW108" s="24">
        <f t="shared" si="80"/>
        <v>0</v>
      </c>
      <c r="BX108" s="24">
        <f t="shared" si="81"/>
        <v>0</v>
      </c>
      <c r="BY108" s="24">
        <f t="shared" si="81"/>
        <v>0</v>
      </c>
      <c r="BZ108" s="24">
        <f t="shared" si="81"/>
        <v>0</v>
      </c>
      <c r="CA108" s="24">
        <f t="shared" si="81"/>
        <v>0</v>
      </c>
      <c r="CB108" s="24">
        <f t="shared" si="81"/>
        <v>0</v>
      </c>
      <c r="CC108" s="24">
        <f t="shared" si="81"/>
        <v>0</v>
      </c>
      <c r="CD108" s="24">
        <f t="shared" si="81"/>
        <v>0</v>
      </c>
      <c r="CE108" s="27">
        <f t="shared" si="44"/>
        <v>0</v>
      </c>
      <c r="CF108" s="24">
        <f t="shared" si="45"/>
        <v>0</v>
      </c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7">
        <f t="shared" si="55"/>
        <v>1</v>
      </c>
      <c r="DE108" s="24">
        <f t="shared" si="82"/>
        <v>20000000</v>
      </c>
      <c r="DF108" s="24">
        <f t="shared" si="83"/>
        <v>0</v>
      </c>
      <c r="DG108" s="24">
        <f t="shared" si="83"/>
        <v>0</v>
      </c>
      <c r="DH108" s="24">
        <f t="shared" si="83"/>
        <v>0</v>
      </c>
      <c r="DI108" s="24">
        <f t="shared" si="83"/>
        <v>0</v>
      </c>
      <c r="DJ108" s="24">
        <f t="shared" si="83"/>
        <v>0</v>
      </c>
      <c r="DK108" s="24">
        <f t="shared" si="83"/>
        <v>0</v>
      </c>
      <c r="DL108" s="24">
        <f t="shared" si="83"/>
        <v>0</v>
      </c>
      <c r="DM108" s="24">
        <f t="shared" si="83"/>
        <v>0</v>
      </c>
      <c r="DN108" s="24">
        <f t="shared" si="83"/>
        <v>0</v>
      </c>
      <c r="DO108" s="24">
        <f t="shared" si="83"/>
        <v>0</v>
      </c>
      <c r="DP108" s="24">
        <f t="shared" si="83"/>
        <v>0</v>
      </c>
      <c r="DQ108" s="24">
        <f t="shared" si="83"/>
        <v>20000000</v>
      </c>
      <c r="DR108" s="24">
        <f t="shared" si="83"/>
        <v>0</v>
      </c>
      <c r="DS108" s="24">
        <f t="shared" si="83"/>
        <v>0</v>
      </c>
      <c r="DT108" s="24">
        <f t="shared" si="83"/>
        <v>0</v>
      </c>
      <c r="DU108" s="24">
        <f t="shared" si="83"/>
        <v>0</v>
      </c>
      <c r="DV108" s="24">
        <f t="shared" si="84"/>
        <v>0</v>
      </c>
      <c r="DW108" s="24">
        <f t="shared" si="84"/>
        <v>0</v>
      </c>
      <c r="DX108" s="24">
        <f t="shared" si="84"/>
        <v>0</v>
      </c>
      <c r="DY108" s="24">
        <f t="shared" si="84"/>
        <v>0</v>
      </c>
      <c r="DZ108" s="24">
        <f t="shared" si="84"/>
        <v>0</v>
      </c>
      <c r="EA108" s="24">
        <f t="shared" si="84"/>
        <v>0</v>
      </c>
      <c r="EB108" s="24">
        <f t="shared" si="84"/>
        <v>0</v>
      </c>
    </row>
    <row r="109" spans="1:132" ht="40.15" customHeight="1" x14ac:dyDescent="0.25">
      <c r="A109" s="202"/>
      <c r="B109" s="249"/>
      <c r="C109" s="51" t="s">
        <v>313</v>
      </c>
      <c r="D109" s="21" t="s">
        <v>314</v>
      </c>
      <c r="E109" s="77">
        <v>211</v>
      </c>
      <c r="F109" s="23" t="s">
        <v>315</v>
      </c>
      <c r="G109" s="24">
        <f t="shared" si="79"/>
        <v>140000000</v>
      </c>
      <c r="H109" s="25">
        <v>1955000000</v>
      </c>
      <c r="I109" s="25">
        <f t="shared" si="85"/>
        <v>1815000000</v>
      </c>
      <c r="J109" s="47"/>
      <c r="K109" s="24"/>
      <c r="L109" s="24"/>
      <c r="M109" s="80"/>
      <c r="N109" s="24"/>
      <c r="O109" s="24"/>
      <c r="P109" s="24"/>
      <c r="Q109" s="24"/>
      <c r="R109" s="24"/>
      <c r="S109" s="24">
        <v>100000000</v>
      </c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>
        <v>40000000</v>
      </c>
      <c r="AG109" s="27">
        <f t="shared" si="54"/>
        <v>0</v>
      </c>
      <c r="AH109" s="24">
        <f t="shared" si="40"/>
        <v>0</v>
      </c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7">
        <f t="shared" si="56"/>
        <v>1</v>
      </c>
      <c r="BG109" s="24">
        <f t="shared" si="63"/>
        <v>140000000</v>
      </c>
      <c r="BH109" s="24">
        <f t="shared" si="80"/>
        <v>0</v>
      </c>
      <c r="BI109" s="24">
        <f t="shared" si="80"/>
        <v>0</v>
      </c>
      <c r="BJ109" s="24">
        <f t="shared" si="80"/>
        <v>0</v>
      </c>
      <c r="BK109" s="24">
        <f t="shared" si="80"/>
        <v>0</v>
      </c>
      <c r="BL109" s="24">
        <f t="shared" si="80"/>
        <v>0</v>
      </c>
      <c r="BM109" s="24">
        <f t="shared" si="80"/>
        <v>0</v>
      </c>
      <c r="BN109" s="24">
        <f t="shared" si="80"/>
        <v>0</v>
      </c>
      <c r="BO109" s="24">
        <f t="shared" si="80"/>
        <v>0</v>
      </c>
      <c r="BP109" s="24">
        <f t="shared" si="80"/>
        <v>0</v>
      </c>
      <c r="BQ109" s="24">
        <f t="shared" si="80"/>
        <v>100000000</v>
      </c>
      <c r="BR109" s="24">
        <f t="shared" si="80"/>
        <v>0</v>
      </c>
      <c r="BS109" s="24">
        <f t="shared" si="80"/>
        <v>0</v>
      </c>
      <c r="BT109" s="24">
        <f t="shared" si="80"/>
        <v>0</v>
      </c>
      <c r="BU109" s="24">
        <f t="shared" si="80"/>
        <v>0</v>
      </c>
      <c r="BV109" s="24">
        <f t="shared" si="80"/>
        <v>0</v>
      </c>
      <c r="BW109" s="24">
        <f t="shared" si="80"/>
        <v>0</v>
      </c>
      <c r="BX109" s="24">
        <f t="shared" si="81"/>
        <v>0</v>
      </c>
      <c r="BY109" s="24">
        <f t="shared" si="81"/>
        <v>0</v>
      </c>
      <c r="BZ109" s="24">
        <f t="shared" si="81"/>
        <v>0</v>
      </c>
      <c r="CA109" s="24">
        <f t="shared" si="81"/>
        <v>0</v>
      </c>
      <c r="CB109" s="24">
        <f t="shared" si="81"/>
        <v>0</v>
      </c>
      <c r="CC109" s="24">
        <f t="shared" si="81"/>
        <v>0</v>
      </c>
      <c r="CD109" s="24">
        <f t="shared" si="81"/>
        <v>40000000</v>
      </c>
      <c r="CE109" s="27">
        <f t="shared" si="44"/>
        <v>0</v>
      </c>
      <c r="CF109" s="24">
        <f t="shared" si="45"/>
        <v>0</v>
      </c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7">
        <f t="shared" si="55"/>
        <v>1</v>
      </c>
      <c r="DE109" s="24">
        <f t="shared" si="82"/>
        <v>140000000</v>
      </c>
      <c r="DF109" s="24">
        <f t="shared" si="83"/>
        <v>0</v>
      </c>
      <c r="DG109" s="24">
        <f t="shared" si="83"/>
        <v>0</v>
      </c>
      <c r="DH109" s="24">
        <f t="shared" si="83"/>
        <v>0</v>
      </c>
      <c r="DI109" s="24">
        <f t="shared" si="83"/>
        <v>0</v>
      </c>
      <c r="DJ109" s="24">
        <f t="shared" si="83"/>
        <v>0</v>
      </c>
      <c r="DK109" s="24">
        <f t="shared" si="83"/>
        <v>0</v>
      </c>
      <c r="DL109" s="24">
        <f t="shared" si="83"/>
        <v>0</v>
      </c>
      <c r="DM109" s="24">
        <f t="shared" si="83"/>
        <v>0</v>
      </c>
      <c r="DN109" s="24">
        <f t="shared" si="83"/>
        <v>0</v>
      </c>
      <c r="DO109" s="24">
        <f t="shared" si="83"/>
        <v>100000000</v>
      </c>
      <c r="DP109" s="24">
        <f t="shared" si="83"/>
        <v>0</v>
      </c>
      <c r="DQ109" s="24">
        <f t="shared" si="83"/>
        <v>0</v>
      </c>
      <c r="DR109" s="24">
        <f t="shared" si="83"/>
        <v>0</v>
      </c>
      <c r="DS109" s="24">
        <f t="shared" si="83"/>
        <v>0</v>
      </c>
      <c r="DT109" s="24">
        <f t="shared" si="83"/>
        <v>0</v>
      </c>
      <c r="DU109" s="24">
        <f t="shared" si="83"/>
        <v>0</v>
      </c>
      <c r="DV109" s="24">
        <f t="shared" si="84"/>
        <v>0</v>
      </c>
      <c r="DW109" s="24">
        <f t="shared" si="84"/>
        <v>0</v>
      </c>
      <c r="DX109" s="24">
        <f t="shared" si="84"/>
        <v>0</v>
      </c>
      <c r="DY109" s="24">
        <f t="shared" si="84"/>
        <v>0</v>
      </c>
      <c r="DZ109" s="24">
        <f t="shared" si="84"/>
        <v>0</v>
      </c>
      <c r="EA109" s="24">
        <f t="shared" si="84"/>
        <v>0</v>
      </c>
      <c r="EB109" s="24">
        <f t="shared" si="84"/>
        <v>40000000</v>
      </c>
    </row>
    <row r="110" spans="1:132" ht="20.45" customHeight="1" x14ac:dyDescent="0.25">
      <c r="A110" s="202"/>
      <c r="B110" s="249"/>
      <c r="C110" s="51" t="s">
        <v>316</v>
      </c>
      <c r="D110" s="21" t="s">
        <v>317</v>
      </c>
      <c r="E110" s="77">
        <v>211</v>
      </c>
      <c r="F110" s="23" t="s">
        <v>239</v>
      </c>
      <c r="G110" s="24">
        <f t="shared" si="79"/>
        <v>0</v>
      </c>
      <c r="H110" s="25">
        <v>100000000</v>
      </c>
      <c r="I110" s="25">
        <f t="shared" si="85"/>
        <v>100000000</v>
      </c>
      <c r="J110" s="47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7" t="e">
        <f t="shared" si="54"/>
        <v>#DIV/0!</v>
      </c>
      <c r="AH110" s="24">
        <f t="shared" si="40"/>
        <v>0</v>
      </c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7" t="e">
        <f t="shared" si="56"/>
        <v>#DIV/0!</v>
      </c>
      <c r="BG110" s="24">
        <f t="shared" si="63"/>
        <v>0</v>
      </c>
      <c r="BH110" s="24">
        <f t="shared" si="80"/>
        <v>0</v>
      </c>
      <c r="BI110" s="24">
        <f t="shared" si="80"/>
        <v>0</v>
      </c>
      <c r="BJ110" s="24">
        <f t="shared" si="80"/>
        <v>0</v>
      </c>
      <c r="BK110" s="24">
        <f t="shared" si="80"/>
        <v>0</v>
      </c>
      <c r="BL110" s="24">
        <f t="shared" si="80"/>
        <v>0</v>
      </c>
      <c r="BM110" s="24">
        <f t="shared" si="80"/>
        <v>0</v>
      </c>
      <c r="BN110" s="24">
        <f t="shared" si="80"/>
        <v>0</v>
      </c>
      <c r="BO110" s="24">
        <f t="shared" si="80"/>
        <v>0</v>
      </c>
      <c r="BP110" s="24">
        <f t="shared" si="80"/>
        <v>0</v>
      </c>
      <c r="BQ110" s="24">
        <f t="shared" si="80"/>
        <v>0</v>
      </c>
      <c r="BR110" s="24">
        <f t="shared" si="80"/>
        <v>0</v>
      </c>
      <c r="BS110" s="24">
        <f t="shared" si="80"/>
        <v>0</v>
      </c>
      <c r="BT110" s="24">
        <f t="shared" si="80"/>
        <v>0</v>
      </c>
      <c r="BU110" s="24">
        <f t="shared" si="80"/>
        <v>0</v>
      </c>
      <c r="BV110" s="24">
        <f t="shared" si="80"/>
        <v>0</v>
      </c>
      <c r="BW110" s="24">
        <f t="shared" si="80"/>
        <v>0</v>
      </c>
      <c r="BX110" s="24">
        <f t="shared" si="81"/>
        <v>0</v>
      </c>
      <c r="BY110" s="24">
        <f t="shared" si="81"/>
        <v>0</v>
      </c>
      <c r="BZ110" s="24">
        <f t="shared" si="81"/>
        <v>0</v>
      </c>
      <c r="CA110" s="24">
        <f t="shared" si="81"/>
        <v>0</v>
      </c>
      <c r="CB110" s="24">
        <f t="shared" si="81"/>
        <v>0</v>
      </c>
      <c r="CC110" s="24">
        <f t="shared" si="81"/>
        <v>0</v>
      </c>
      <c r="CD110" s="24">
        <f t="shared" si="81"/>
        <v>0</v>
      </c>
      <c r="CE110" s="27" t="e">
        <f t="shared" si="44"/>
        <v>#DIV/0!</v>
      </c>
      <c r="CF110" s="24">
        <f t="shared" si="45"/>
        <v>0</v>
      </c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7" t="e">
        <f t="shared" si="55"/>
        <v>#DIV/0!</v>
      </c>
      <c r="DE110" s="24">
        <f t="shared" si="82"/>
        <v>0</v>
      </c>
      <c r="DF110" s="24">
        <f t="shared" si="83"/>
        <v>0</v>
      </c>
      <c r="DG110" s="24">
        <f t="shared" si="83"/>
        <v>0</v>
      </c>
      <c r="DH110" s="24">
        <f t="shared" si="83"/>
        <v>0</v>
      </c>
      <c r="DI110" s="24">
        <f t="shared" si="83"/>
        <v>0</v>
      </c>
      <c r="DJ110" s="24">
        <f t="shared" si="83"/>
        <v>0</v>
      </c>
      <c r="DK110" s="24">
        <f t="shared" si="83"/>
        <v>0</v>
      </c>
      <c r="DL110" s="24">
        <f t="shared" si="83"/>
        <v>0</v>
      </c>
      <c r="DM110" s="24">
        <f t="shared" si="83"/>
        <v>0</v>
      </c>
      <c r="DN110" s="24">
        <f t="shared" si="83"/>
        <v>0</v>
      </c>
      <c r="DO110" s="24">
        <f t="shared" si="83"/>
        <v>0</v>
      </c>
      <c r="DP110" s="24">
        <f t="shared" si="83"/>
        <v>0</v>
      </c>
      <c r="DQ110" s="24">
        <f t="shared" si="83"/>
        <v>0</v>
      </c>
      <c r="DR110" s="24">
        <f t="shared" si="83"/>
        <v>0</v>
      </c>
      <c r="DS110" s="24">
        <f t="shared" si="83"/>
        <v>0</v>
      </c>
      <c r="DT110" s="24">
        <f t="shared" si="83"/>
        <v>0</v>
      </c>
      <c r="DU110" s="24">
        <f t="shared" si="83"/>
        <v>0</v>
      </c>
      <c r="DV110" s="24">
        <f t="shared" si="84"/>
        <v>0</v>
      </c>
      <c r="DW110" s="24">
        <f t="shared" si="84"/>
        <v>0</v>
      </c>
      <c r="DX110" s="24">
        <f t="shared" si="84"/>
        <v>0</v>
      </c>
      <c r="DY110" s="24">
        <f t="shared" si="84"/>
        <v>0</v>
      </c>
      <c r="DZ110" s="24">
        <f t="shared" si="84"/>
        <v>0</v>
      </c>
      <c r="EA110" s="24">
        <f t="shared" si="84"/>
        <v>0</v>
      </c>
      <c r="EB110" s="24">
        <f t="shared" si="84"/>
        <v>0</v>
      </c>
    </row>
    <row r="111" spans="1:132" ht="42.75" customHeight="1" x14ac:dyDescent="0.25">
      <c r="A111" s="202"/>
      <c r="B111" s="249"/>
      <c r="C111" s="51" t="s">
        <v>318</v>
      </c>
      <c r="D111" s="21" t="s">
        <v>319</v>
      </c>
      <c r="E111" s="77">
        <v>211</v>
      </c>
      <c r="F111" s="23" t="s">
        <v>320</v>
      </c>
      <c r="G111" s="24">
        <f t="shared" si="79"/>
        <v>71771849</v>
      </c>
      <c r="H111" s="25">
        <v>504000000</v>
      </c>
      <c r="I111" s="25">
        <f t="shared" si="85"/>
        <v>432228151</v>
      </c>
      <c r="J111" s="47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>
        <v>71771849</v>
      </c>
      <c r="AG111" s="27">
        <f t="shared" si="54"/>
        <v>0</v>
      </c>
      <c r="AH111" s="24">
        <f t="shared" si="40"/>
        <v>0</v>
      </c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7">
        <f t="shared" si="56"/>
        <v>1</v>
      </c>
      <c r="BG111" s="24">
        <f t="shared" si="63"/>
        <v>71771849</v>
      </c>
      <c r="BH111" s="24">
        <f t="shared" si="80"/>
        <v>0</v>
      </c>
      <c r="BI111" s="24">
        <f t="shared" si="80"/>
        <v>0</v>
      </c>
      <c r="BJ111" s="24">
        <f t="shared" si="80"/>
        <v>0</v>
      </c>
      <c r="BK111" s="24">
        <f t="shared" si="80"/>
        <v>0</v>
      </c>
      <c r="BL111" s="24">
        <f t="shared" si="80"/>
        <v>0</v>
      </c>
      <c r="BM111" s="24">
        <f t="shared" si="80"/>
        <v>0</v>
      </c>
      <c r="BN111" s="24">
        <f t="shared" si="80"/>
        <v>0</v>
      </c>
      <c r="BO111" s="24">
        <f t="shared" si="80"/>
        <v>0</v>
      </c>
      <c r="BP111" s="24">
        <f t="shared" si="80"/>
        <v>0</v>
      </c>
      <c r="BQ111" s="24">
        <f t="shared" si="80"/>
        <v>0</v>
      </c>
      <c r="BR111" s="24">
        <f t="shared" si="80"/>
        <v>0</v>
      </c>
      <c r="BS111" s="24">
        <f t="shared" si="80"/>
        <v>0</v>
      </c>
      <c r="BT111" s="24">
        <f t="shared" si="80"/>
        <v>0</v>
      </c>
      <c r="BU111" s="24">
        <f t="shared" si="80"/>
        <v>0</v>
      </c>
      <c r="BV111" s="24">
        <f t="shared" si="80"/>
        <v>0</v>
      </c>
      <c r="BW111" s="24">
        <f t="shared" si="80"/>
        <v>0</v>
      </c>
      <c r="BX111" s="24">
        <f t="shared" si="81"/>
        <v>0</v>
      </c>
      <c r="BY111" s="24">
        <f t="shared" si="81"/>
        <v>0</v>
      </c>
      <c r="BZ111" s="24">
        <f t="shared" si="81"/>
        <v>0</v>
      </c>
      <c r="CA111" s="24">
        <f t="shared" si="81"/>
        <v>0</v>
      </c>
      <c r="CB111" s="24">
        <f t="shared" si="81"/>
        <v>0</v>
      </c>
      <c r="CC111" s="24">
        <f t="shared" si="81"/>
        <v>0</v>
      </c>
      <c r="CD111" s="24">
        <f t="shared" si="81"/>
        <v>71771849</v>
      </c>
      <c r="CE111" s="27">
        <f t="shared" si="44"/>
        <v>0</v>
      </c>
      <c r="CF111" s="24">
        <f t="shared" si="45"/>
        <v>0</v>
      </c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7">
        <f t="shared" si="55"/>
        <v>1</v>
      </c>
      <c r="DE111" s="24">
        <f t="shared" si="82"/>
        <v>71771849</v>
      </c>
      <c r="DF111" s="24">
        <f t="shared" si="83"/>
        <v>0</v>
      </c>
      <c r="DG111" s="24">
        <f t="shared" si="83"/>
        <v>0</v>
      </c>
      <c r="DH111" s="24">
        <f t="shared" si="83"/>
        <v>0</v>
      </c>
      <c r="DI111" s="24">
        <f t="shared" si="83"/>
        <v>0</v>
      </c>
      <c r="DJ111" s="24">
        <f t="shared" si="83"/>
        <v>0</v>
      </c>
      <c r="DK111" s="24">
        <f t="shared" si="83"/>
        <v>0</v>
      </c>
      <c r="DL111" s="24">
        <f t="shared" si="83"/>
        <v>0</v>
      </c>
      <c r="DM111" s="24">
        <f t="shared" si="83"/>
        <v>0</v>
      </c>
      <c r="DN111" s="24">
        <f t="shared" si="83"/>
        <v>0</v>
      </c>
      <c r="DO111" s="24">
        <f t="shared" si="83"/>
        <v>0</v>
      </c>
      <c r="DP111" s="24">
        <f t="shared" si="83"/>
        <v>0</v>
      </c>
      <c r="DQ111" s="24">
        <f t="shared" si="83"/>
        <v>0</v>
      </c>
      <c r="DR111" s="24">
        <f t="shared" si="83"/>
        <v>0</v>
      </c>
      <c r="DS111" s="24">
        <f t="shared" si="83"/>
        <v>0</v>
      </c>
      <c r="DT111" s="24">
        <f t="shared" si="83"/>
        <v>0</v>
      </c>
      <c r="DU111" s="24">
        <f t="shared" si="83"/>
        <v>0</v>
      </c>
      <c r="DV111" s="24">
        <f t="shared" si="84"/>
        <v>0</v>
      </c>
      <c r="DW111" s="24">
        <f t="shared" si="84"/>
        <v>0</v>
      </c>
      <c r="DX111" s="24">
        <f t="shared" si="84"/>
        <v>0</v>
      </c>
      <c r="DY111" s="24">
        <f t="shared" si="84"/>
        <v>0</v>
      </c>
      <c r="DZ111" s="24">
        <f t="shared" si="84"/>
        <v>0</v>
      </c>
      <c r="EA111" s="24">
        <f t="shared" si="84"/>
        <v>0</v>
      </c>
      <c r="EB111" s="24">
        <f t="shared" si="84"/>
        <v>71771849</v>
      </c>
    </row>
    <row r="112" spans="1:132" ht="25.15" customHeight="1" x14ac:dyDescent="0.25">
      <c r="A112" s="202"/>
      <c r="B112" s="249"/>
      <c r="C112" s="51" t="s">
        <v>321</v>
      </c>
      <c r="D112" s="21" t="s">
        <v>322</v>
      </c>
      <c r="E112" s="77">
        <v>211</v>
      </c>
      <c r="F112" s="23" t="s">
        <v>323</v>
      </c>
      <c r="G112" s="24">
        <f t="shared" si="79"/>
        <v>0</v>
      </c>
      <c r="H112" s="25">
        <v>252000000</v>
      </c>
      <c r="I112" s="25">
        <f t="shared" si="85"/>
        <v>252000000</v>
      </c>
      <c r="J112" s="47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7" t="e">
        <f t="shared" si="54"/>
        <v>#DIV/0!</v>
      </c>
      <c r="AH112" s="24">
        <f t="shared" si="40"/>
        <v>0</v>
      </c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7" t="e">
        <f t="shared" si="56"/>
        <v>#DIV/0!</v>
      </c>
      <c r="BG112" s="24">
        <f t="shared" si="63"/>
        <v>0</v>
      </c>
      <c r="BH112" s="24">
        <f t="shared" si="80"/>
        <v>0</v>
      </c>
      <c r="BI112" s="24">
        <f t="shared" si="80"/>
        <v>0</v>
      </c>
      <c r="BJ112" s="24">
        <f t="shared" si="80"/>
        <v>0</v>
      </c>
      <c r="BK112" s="24">
        <f t="shared" si="80"/>
        <v>0</v>
      </c>
      <c r="BL112" s="24">
        <f t="shared" si="80"/>
        <v>0</v>
      </c>
      <c r="BM112" s="24">
        <f t="shared" si="80"/>
        <v>0</v>
      </c>
      <c r="BN112" s="24">
        <f t="shared" si="80"/>
        <v>0</v>
      </c>
      <c r="BO112" s="24">
        <f t="shared" si="80"/>
        <v>0</v>
      </c>
      <c r="BP112" s="24">
        <f t="shared" si="80"/>
        <v>0</v>
      </c>
      <c r="BQ112" s="24">
        <f t="shared" si="80"/>
        <v>0</v>
      </c>
      <c r="BR112" s="24">
        <f t="shared" si="80"/>
        <v>0</v>
      </c>
      <c r="BS112" s="24">
        <f t="shared" si="80"/>
        <v>0</v>
      </c>
      <c r="BT112" s="24">
        <f t="shared" si="80"/>
        <v>0</v>
      </c>
      <c r="BU112" s="24">
        <f t="shared" si="80"/>
        <v>0</v>
      </c>
      <c r="BV112" s="24">
        <f t="shared" si="80"/>
        <v>0</v>
      </c>
      <c r="BW112" s="24">
        <f t="shared" si="80"/>
        <v>0</v>
      </c>
      <c r="BX112" s="24">
        <f t="shared" si="81"/>
        <v>0</v>
      </c>
      <c r="BY112" s="24">
        <f t="shared" si="81"/>
        <v>0</v>
      </c>
      <c r="BZ112" s="24">
        <f t="shared" si="81"/>
        <v>0</v>
      </c>
      <c r="CA112" s="24">
        <f t="shared" si="81"/>
        <v>0</v>
      </c>
      <c r="CB112" s="24">
        <f t="shared" si="81"/>
        <v>0</v>
      </c>
      <c r="CC112" s="24">
        <f t="shared" si="81"/>
        <v>0</v>
      </c>
      <c r="CD112" s="24">
        <f t="shared" si="81"/>
        <v>0</v>
      </c>
      <c r="CE112" s="27" t="e">
        <f t="shared" si="44"/>
        <v>#DIV/0!</v>
      </c>
      <c r="CF112" s="24">
        <f t="shared" si="45"/>
        <v>0</v>
      </c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7" t="e">
        <f t="shared" si="55"/>
        <v>#DIV/0!</v>
      </c>
      <c r="DE112" s="24">
        <f t="shared" si="82"/>
        <v>0</v>
      </c>
      <c r="DF112" s="24">
        <f t="shared" si="83"/>
        <v>0</v>
      </c>
      <c r="DG112" s="24">
        <f t="shared" si="83"/>
        <v>0</v>
      </c>
      <c r="DH112" s="24">
        <f t="shared" si="83"/>
        <v>0</v>
      </c>
      <c r="DI112" s="24">
        <f t="shared" si="83"/>
        <v>0</v>
      </c>
      <c r="DJ112" s="24">
        <f t="shared" si="83"/>
        <v>0</v>
      </c>
      <c r="DK112" s="24">
        <f t="shared" si="83"/>
        <v>0</v>
      </c>
      <c r="DL112" s="24">
        <f t="shared" si="83"/>
        <v>0</v>
      </c>
      <c r="DM112" s="24">
        <f t="shared" si="83"/>
        <v>0</v>
      </c>
      <c r="DN112" s="24">
        <f t="shared" si="83"/>
        <v>0</v>
      </c>
      <c r="DO112" s="24">
        <f t="shared" si="83"/>
        <v>0</v>
      </c>
      <c r="DP112" s="24">
        <f t="shared" si="83"/>
        <v>0</v>
      </c>
      <c r="DQ112" s="24">
        <f t="shared" si="83"/>
        <v>0</v>
      </c>
      <c r="DR112" s="24">
        <f t="shared" si="83"/>
        <v>0</v>
      </c>
      <c r="DS112" s="24">
        <f t="shared" si="83"/>
        <v>0</v>
      </c>
      <c r="DT112" s="24">
        <f t="shared" si="83"/>
        <v>0</v>
      </c>
      <c r="DU112" s="24">
        <f t="shared" si="83"/>
        <v>0</v>
      </c>
      <c r="DV112" s="24">
        <f t="shared" si="84"/>
        <v>0</v>
      </c>
      <c r="DW112" s="24">
        <f t="shared" si="84"/>
        <v>0</v>
      </c>
      <c r="DX112" s="24">
        <f t="shared" si="84"/>
        <v>0</v>
      </c>
      <c r="DY112" s="24">
        <f t="shared" si="84"/>
        <v>0</v>
      </c>
      <c r="DZ112" s="24">
        <f t="shared" si="84"/>
        <v>0</v>
      </c>
      <c r="EA112" s="24">
        <f t="shared" si="84"/>
        <v>0</v>
      </c>
      <c r="EB112" s="24">
        <f t="shared" si="84"/>
        <v>0</v>
      </c>
    </row>
    <row r="113" spans="1:132" ht="84" customHeight="1" x14ac:dyDescent="0.25">
      <c r="A113" s="202"/>
      <c r="B113" s="235" t="s">
        <v>297</v>
      </c>
      <c r="C113" s="51" t="s">
        <v>324</v>
      </c>
      <c r="D113" s="21" t="s">
        <v>325</v>
      </c>
      <c r="E113" s="77">
        <v>211</v>
      </c>
      <c r="F113" s="23" t="s">
        <v>326</v>
      </c>
      <c r="G113" s="24">
        <f t="shared" si="79"/>
        <v>322700557</v>
      </c>
      <c r="H113" s="25">
        <v>246000000</v>
      </c>
      <c r="I113" s="25">
        <f t="shared" si="85"/>
        <v>-76700557</v>
      </c>
      <c r="J113" s="47"/>
      <c r="K113" s="24"/>
      <c r="L113" s="24"/>
      <c r="M113" s="24"/>
      <c r="N113" s="24"/>
      <c r="O113" s="24"/>
      <c r="P113" s="24">
        <v>112423035</v>
      </c>
      <c r="Q113" s="24"/>
      <c r="R113" s="26"/>
      <c r="S113" s="26">
        <v>50000000</v>
      </c>
      <c r="T113" s="26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>
        <v>160277522</v>
      </c>
      <c r="AG113" s="27">
        <f t="shared" si="54"/>
        <v>0</v>
      </c>
      <c r="AH113" s="24">
        <f t="shared" si="40"/>
        <v>0</v>
      </c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7">
        <f t="shared" si="56"/>
        <v>1</v>
      </c>
      <c r="BG113" s="24">
        <f t="shared" si="63"/>
        <v>322700557</v>
      </c>
      <c r="BH113" s="24">
        <f t="shared" si="80"/>
        <v>0</v>
      </c>
      <c r="BI113" s="24">
        <f t="shared" si="80"/>
        <v>0</v>
      </c>
      <c r="BJ113" s="24">
        <f t="shared" si="80"/>
        <v>0</v>
      </c>
      <c r="BK113" s="24">
        <f t="shared" si="80"/>
        <v>0</v>
      </c>
      <c r="BL113" s="24">
        <f t="shared" si="80"/>
        <v>0</v>
      </c>
      <c r="BM113" s="24">
        <f t="shared" si="80"/>
        <v>0</v>
      </c>
      <c r="BN113" s="24">
        <f t="shared" si="80"/>
        <v>112423035</v>
      </c>
      <c r="BO113" s="24">
        <f t="shared" si="80"/>
        <v>0</v>
      </c>
      <c r="BP113" s="24">
        <f t="shared" si="80"/>
        <v>0</v>
      </c>
      <c r="BQ113" s="24">
        <f t="shared" si="80"/>
        <v>50000000</v>
      </c>
      <c r="BR113" s="24">
        <f t="shared" si="80"/>
        <v>0</v>
      </c>
      <c r="BS113" s="24">
        <f t="shared" si="80"/>
        <v>0</v>
      </c>
      <c r="BT113" s="24">
        <f t="shared" si="80"/>
        <v>0</v>
      </c>
      <c r="BU113" s="24">
        <f t="shared" si="80"/>
        <v>0</v>
      </c>
      <c r="BV113" s="24">
        <f t="shared" si="80"/>
        <v>0</v>
      </c>
      <c r="BW113" s="24">
        <f t="shared" ref="BW113:BW128" si="86">+Y113-AX113</f>
        <v>0</v>
      </c>
      <c r="BX113" s="24">
        <f t="shared" si="81"/>
        <v>0</v>
      </c>
      <c r="BY113" s="24">
        <f t="shared" si="81"/>
        <v>0</v>
      </c>
      <c r="BZ113" s="24">
        <f t="shared" si="81"/>
        <v>0</v>
      </c>
      <c r="CA113" s="24">
        <f t="shared" si="81"/>
        <v>0</v>
      </c>
      <c r="CB113" s="24">
        <f t="shared" si="81"/>
        <v>0</v>
      </c>
      <c r="CC113" s="24">
        <f t="shared" si="81"/>
        <v>0</v>
      </c>
      <c r="CD113" s="81">
        <f t="shared" si="81"/>
        <v>160277522</v>
      </c>
      <c r="CE113" s="27">
        <f t="shared" si="44"/>
        <v>0</v>
      </c>
      <c r="CF113" s="24">
        <f t="shared" si="45"/>
        <v>0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7">
        <f t="shared" si="55"/>
        <v>1</v>
      </c>
      <c r="DE113" s="24">
        <f t="shared" si="82"/>
        <v>322700557</v>
      </c>
      <c r="DF113" s="24">
        <f t="shared" si="83"/>
        <v>0</v>
      </c>
      <c r="DG113" s="24">
        <f t="shared" si="83"/>
        <v>0</v>
      </c>
      <c r="DH113" s="24">
        <f t="shared" si="83"/>
        <v>0</v>
      </c>
      <c r="DI113" s="24">
        <f t="shared" si="83"/>
        <v>0</v>
      </c>
      <c r="DJ113" s="24">
        <f t="shared" si="83"/>
        <v>0</v>
      </c>
      <c r="DK113" s="24">
        <f t="shared" si="83"/>
        <v>0</v>
      </c>
      <c r="DL113" s="24">
        <f t="shared" si="83"/>
        <v>112423035</v>
      </c>
      <c r="DM113" s="24">
        <f t="shared" si="83"/>
        <v>0</v>
      </c>
      <c r="DN113" s="24">
        <f t="shared" si="83"/>
        <v>0</v>
      </c>
      <c r="DO113" s="24">
        <f t="shared" si="83"/>
        <v>50000000</v>
      </c>
      <c r="DP113" s="24">
        <f t="shared" si="83"/>
        <v>0</v>
      </c>
      <c r="DQ113" s="24">
        <f t="shared" si="83"/>
        <v>0</v>
      </c>
      <c r="DR113" s="24">
        <f t="shared" si="83"/>
        <v>0</v>
      </c>
      <c r="DS113" s="24">
        <f t="shared" si="83"/>
        <v>0</v>
      </c>
      <c r="DT113" s="24">
        <f t="shared" si="83"/>
        <v>0</v>
      </c>
      <c r="DU113" s="24">
        <f t="shared" ref="DU113:DU128" si="87">+Y113-CV113</f>
        <v>0</v>
      </c>
      <c r="DV113" s="24">
        <f t="shared" si="84"/>
        <v>0</v>
      </c>
      <c r="DW113" s="24">
        <f t="shared" si="84"/>
        <v>0</v>
      </c>
      <c r="DX113" s="24">
        <f t="shared" si="84"/>
        <v>0</v>
      </c>
      <c r="DY113" s="24">
        <f t="shared" si="84"/>
        <v>0</v>
      </c>
      <c r="DZ113" s="24">
        <f t="shared" si="84"/>
        <v>0</v>
      </c>
      <c r="EA113" s="24">
        <f t="shared" si="84"/>
        <v>0</v>
      </c>
      <c r="EB113" s="24">
        <f t="shared" si="84"/>
        <v>160277522</v>
      </c>
    </row>
    <row r="114" spans="1:132" ht="41.25" customHeight="1" x14ac:dyDescent="0.25">
      <c r="A114" s="202"/>
      <c r="B114" s="237"/>
      <c r="C114" s="51" t="s">
        <v>327</v>
      </c>
      <c r="D114" s="21" t="s">
        <v>328</v>
      </c>
      <c r="E114" s="77">
        <v>211</v>
      </c>
      <c r="F114" s="23" t="s">
        <v>329</v>
      </c>
      <c r="G114" s="24">
        <f t="shared" si="79"/>
        <v>387234367</v>
      </c>
      <c r="H114" s="25">
        <v>700000000</v>
      </c>
      <c r="I114" s="25">
        <f t="shared" si="85"/>
        <v>312765633</v>
      </c>
      <c r="J114" s="47"/>
      <c r="K114" s="24"/>
      <c r="L114" s="24"/>
      <c r="M114" s="24"/>
      <c r="N114" s="24"/>
      <c r="O114" s="24"/>
      <c r="P114" s="24">
        <v>100000000</v>
      </c>
      <c r="Q114" s="24"/>
      <c r="R114" s="24"/>
      <c r="S114" s="24"/>
      <c r="T114" s="24"/>
      <c r="U114" s="24">
        <v>270000000</v>
      </c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>
        <v>17234367</v>
      </c>
      <c r="AG114" s="27">
        <f t="shared" si="54"/>
        <v>0</v>
      </c>
      <c r="AH114" s="24">
        <f t="shared" si="40"/>
        <v>0</v>
      </c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7">
        <f t="shared" si="56"/>
        <v>1</v>
      </c>
      <c r="BG114" s="24">
        <f t="shared" si="63"/>
        <v>387234367</v>
      </c>
      <c r="BH114" s="24">
        <f t="shared" ref="BH114:BV128" si="88">+J114-AI114</f>
        <v>0</v>
      </c>
      <c r="BI114" s="24">
        <f t="shared" si="88"/>
        <v>0</v>
      </c>
      <c r="BJ114" s="24">
        <f t="shared" si="88"/>
        <v>0</v>
      </c>
      <c r="BK114" s="24">
        <f t="shared" si="88"/>
        <v>0</v>
      </c>
      <c r="BL114" s="24">
        <f t="shared" si="88"/>
        <v>0</v>
      </c>
      <c r="BM114" s="24">
        <f t="shared" si="88"/>
        <v>0</v>
      </c>
      <c r="BN114" s="24">
        <f t="shared" si="88"/>
        <v>100000000</v>
      </c>
      <c r="BO114" s="24">
        <f t="shared" si="88"/>
        <v>0</v>
      </c>
      <c r="BP114" s="24">
        <f t="shared" si="88"/>
        <v>0</v>
      </c>
      <c r="BQ114" s="24">
        <f t="shared" si="88"/>
        <v>0</v>
      </c>
      <c r="BR114" s="24">
        <f t="shared" si="88"/>
        <v>0</v>
      </c>
      <c r="BS114" s="24">
        <f t="shared" si="88"/>
        <v>270000000</v>
      </c>
      <c r="BT114" s="24">
        <f t="shared" si="88"/>
        <v>0</v>
      </c>
      <c r="BU114" s="24">
        <f t="shared" si="88"/>
        <v>0</v>
      </c>
      <c r="BV114" s="24">
        <f t="shared" si="88"/>
        <v>0</v>
      </c>
      <c r="BW114" s="24">
        <f t="shared" si="86"/>
        <v>0</v>
      </c>
      <c r="BX114" s="24">
        <f t="shared" si="81"/>
        <v>0</v>
      </c>
      <c r="BY114" s="24">
        <f t="shared" si="81"/>
        <v>0</v>
      </c>
      <c r="BZ114" s="24">
        <f t="shared" si="81"/>
        <v>0</v>
      </c>
      <c r="CA114" s="24">
        <f t="shared" si="81"/>
        <v>0</v>
      </c>
      <c r="CB114" s="24">
        <f t="shared" si="81"/>
        <v>0</v>
      </c>
      <c r="CC114" s="24">
        <f t="shared" si="81"/>
        <v>0</v>
      </c>
      <c r="CD114" s="24">
        <f t="shared" si="81"/>
        <v>17234367</v>
      </c>
      <c r="CE114" s="27">
        <f t="shared" si="44"/>
        <v>0</v>
      </c>
      <c r="CF114" s="24">
        <f t="shared" si="45"/>
        <v>0</v>
      </c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7">
        <f t="shared" si="55"/>
        <v>1</v>
      </c>
      <c r="DE114" s="24">
        <f t="shared" si="82"/>
        <v>387234367</v>
      </c>
      <c r="DF114" s="24">
        <f t="shared" ref="DF114:DT128" si="89">+J114-CG114</f>
        <v>0</v>
      </c>
      <c r="DG114" s="24">
        <f t="shared" si="89"/>
        <v>0</v>
      </c>
      <c r="DH114" s="24">
        <f t="shared" si="89"/>
        <v>0</v>
      </c>
      <c r="DI114" s="24">
        <f t="shared" si="89"/>
        <v>0</v>
      </c>
      <c r="DJ114" s="24">
        <f t="shared" si="89"/>
        <v>0</v>
      </c>
      <c r="DK114" s="24">
        <f t="shared" si="89"/>
        <v>0</v>
      </c>
      <c r="DL114" s="24">
        <f t="shared" si="89"/>
        <v>100000000</v>
      </c>
      <c r="DM114" s="24">
        <f t="shared" si="89"/>
        <v>0</v>
      </c>
      <c r="DN114" s="24">
        <f t="shared" si="89"/>
        <v>0</v>
      </c>
      <c r="DO114" s="24">
        <f t="shared" si="89"/>
        <v>0</v>
      </c>
      <c r="DP114" s="24">
        <f t="shared" si="89"/>
        <v>0</v>
      </c>
      <c r="DQ114" s="24">
        <f t="shared" si="89"/>
        <v>270000000</v>
      </c>
      <c r="DR114" s="24">
        <f t="shared" si="89"/>
        <v>0</v>
      </c>
      <c r="DS114" s="24">
        <f t="shared" si="89"/>
        <v>0</v>
      </c>
      <c r="DT114" s="24">
        <f t="shared" si="89"/>
        <v>0</v>
      </c>
      <c r="DU114" s="24">
        <f t="shared" si="87"/>
        <v>0</v>
      </c>
      <c r="DV114" s="24">
        <f t="shared" si="84"/>
        <v>0</v>
      </c>
      <c r="DW114" s="24">
        <f t="shared" si="84"/>
        <v>0</v>
      </c>
      <c r="DX114" s="24">
        <f t="shared" si="84"/>
        <v>0</v>
      </c>
      <c r="DY114" s="24">
        <f t="shared" si="84"/>
        <v>0</v>
      </c>
      <c r="DZ114" s="24">
        <f t="shared" si="84"/>
        <v>0</v>
      </c>
      <c r="EA114" s="24">
        <f t="shared" si="84"/>
        <v>0</v>
      </c>
      <c r="EB114" s="24">
        <f t="shared" si="84"/>
        <v>17234367</v>
      </c>
    </row>
    <row r="115" spans="1:132" ht="32.25" customHeight="1" x14ac:dyDescent="0.25">
      <c r="A115" s="202"/>
      <c r="B115" s="63" t="s">
        <v>330</v>
      </c>
      <c r="C115" s="51" t="s">
        <v>331</v>
      </c>
      <c r="D115" s="34" t="s">
        <v>332</v>
      </c>
      <c r="E115" s="77">
        <v>211</v>
      </c>
      <c r="F115" s="23" t="s">
        <v>333</v>
      </c>
      <c r="G115" s="24">
        <f t="shared" si="79"/>
        <v>5000000</v>
      </c>
      <c r="H115" s="25">
        <v>585000000</v>
      </c>
      <c r="I115" s="25">
        <f t="shared" si="85"/>
        <v>580000000</v>
      </c>
      <c r="J115" s="47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82"/>
      <c r="AB115" s="24"/>
      <c r="AC115" s="24"/>
      <c r="AD115" s="24"/>
      <c r="AE115" s="24"/>
      <c r="AF115" s="24">
        <v>5000000</v>
      </c>
      <c r="AG115" s="27">
        <f t="shared" si="54"/>
        <v>0</v>
      </c>
      <c r="AH115" s="24">
        <f t="shared" ref="AH115:AH128" si="90">SUM(AI115:BE115)</f>
        <v>0</v>
      </c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7">
        <f t="shared" si="56"/>
        <v>1</v>
      </c>
      <c r="BG115" s="24">
        <f t="shared" si="63"/>
        <v>5000000</v>
      </c>
      <c r="BH115" s="24">
        <f t="shared" si="88"/>
        <v>0</v>
      </c>
      <c r="BI115" s="24">
        <f t="shared" si="88"/>
        <v>0</v>
      </c>
      <c r="BJ115" s="24">
        <f t="shared" si="88"/>
        <v>0</v>
      </c>
      <c r="BK115" s="24">
        <f t="shared" si="88"/>
        <v>0</v>
      </c>
      <c r="BL115" s="24">
        <f t="shared" si="88"/>
        <v>0</v>
      </c>
      <c r="BM115" s="24">
        <f t="shared" si="88"/>
        <v>0</v>
      </c>
      <c r="BN115" s="24">
        <f t="shared" si="88"/>
        <v>0</v>
      </c>
      <c r="BO115" s="24">
        <f t="shared" si="88"/>
        <v>0</v>
      </c>
      <c r="BP115" s="24">
        <f t="shared" si="88"/>
        <v>0</v>
      </c>
      <c r="BQ115" s="24">
        <f t="shared" si="88"/>
        <v>0</v>
      </c>
      <c r="BR115" s="24">
        <f t="shared" si="88"/>
        <v>0</v>
      </c>
      <c r="BS115" s="24">
        <f t="shared" si="88"/>
        <v>0</v>
      </c>
      <c r="BT115" s="24">
        <f t="shared" si="88"/>
        <v>0</v>
      </c>
      <c r="BU115" s="24">
        <f t="shared" si="88"/>
        <v>0</v>
      </c>
      <c r="BV115" s="24">
        <f t="shared" si="88"/>
        <v>0</v>
      </c>
      <c r="BW115" s="24">
        <f t="shared" si="86"/>
        <v>0</v>
      </c>
      <c r="BX115" s="24">
        <f t="shared" si="81"/>
        <v>0</v>
      </c>
      <c r="BY115" s="24">
        <f t="shared" si="81"/>
        <v>0</v>
      </c>
      <c r="BZ115" s="24">
        <f t="shared" si="81"/>
        <v>0</v>
      </c>
      <c r="CA115" s="24">
        <f t="shared" si="81"/>
        <v>0</v>
      </c>
      <c r="CB115" s="24">
        <f t="shared" si="81"/>
        <v>0</v>
      </c>
      <c r="CC115" s="24">
        <f t="shared" si="81"/>
        <v>0</v>
      </c>
      <c r="CD115" s="24">
        <f t="shared" si="81"/>
        <v>5000000</v>
      </c>
      <c r="CE115" s="27">
        <f t="shared" ref="CE115:CE129" si="91">CF115/G115</f>
        <v>0</v>
      </c>
      <c r="CF115" s="24">
        <f t="shared" ref="CF115:CF128" si="92">SUM(CG115:DC115)</f>
        <v>0</v>
      </c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7">
        <f t="shared" si="55"/>
        <v>1</v>
      </c>
      <c r="DE115" s="24">
        <f t="shared" si="82"/>
        <v>5000000</v>
      </c>
      <c r="DF115" s="24">
        <f t="shared" si="89"/>
        <v>0</v>
      </c>
      <c r="DG115" s="24">
        <f t="shared" si="89"/>
        <v>0</v>
      </c>
      <c r="DH115" s="24">
        <f t="shared" si="89"/>
        <v>0</v>
      </c>
      <c r="DI115" s="24">
        <f t="shared" si="89"/>
        <v>0</v>
      </c>
      <c r="DJ115" s="24">
        <f t="shared" si="89"/>
        <v>0</v>
      </c>
      <c r="DK115" s="24">
        <f t="shared" si="89"/>
        <v>0</v>
      </c>
      <c r="DL115" s="24">
        <f t="shared" si="89"/>
        <v>0</v>
      </c>
      <c r="DM115" s="24">
        <f t="shared" si="89"/>
        <v>0</v>
      </c>
      <c r="DN115" s="24">
        <f t="shared" si="89"/>
        <v>0</v>
      </c>
      <c r="DO115" s="24">
        <f t="shared" si="89"/>
        <v>0</v>
      </c>
      <c r="DP115" s="24">
        <f t="shared" si="89"/>
        <v>0</v>
      </c>
      <c r="DQ115" s="24">
        <f t="shared" si="89"/>
        <v>0</v>
      </c>
      <c r="DR115" s="24">
        <f t="shared" si="89"/>
        <v>0</v>
      </c>
      <c r="DS115" s="24">
        <f t="shared" si="89"/>
        <v>0</v>
      </c>
      <c r="DT115" s="24">
        <f t="shared" si="89"/>
        <v>0</v>
      </c>
      <c r="DU115" s="24">
        <f t="shared" si="87"/>
        <v>0</v>
      </c>
      <c r="DV115" s="24">
        <f t="shared" si="84"/>
        <v>0</v>
      </c>
      <c r="DW115" s="24">
        <f t="shared" si="84"/>
        <v>0</v>
      </c>
      <c r="DX115" s="24">
        <f t="shared" si="84"/>
        <v>0</v>
      </c>
      <c r="DY115" s="24">
        <f t="shared" si="84"/>
        <v>0</v>
      </c>
      <c r="DZ115" s="24">
        <f t="shared" si="84"/>
        <v>0</v>
      </c>
      <c r="EA115" s="24">
        <f t="shared" si="84"/>
        <v>0</v>
      </c>
      <c r="EB115" s="24">
        <f t="shared" si="84"/>
        <v>5000000</v>
      </c>
    </row>
    <row r="116" spans="1:132" ht="30" customHeight="1" x14ac:dyDescent="0.25">
      <c r="A116" s="202"/>
      <c r="B116" s="222" t="s">
        <v>330</v>
      </c>
      <c r="C116" s="51" t="s">
        <v>334</v>
      </c>
      <c r="D116" s="34" t="s">
        <v>335</v>
      </c>
      <c r="E116" s="77">
        <v>211</v>
      </c>
      <c r="F116" s="23" t="s">
        <v>239</v>
      </c>
      <c r="G116" s="24">
        <f t="shared" si="79"/>
        <v>45000000</v>
      </c>
      <c r="H116" s="25">
        <v>380000000</v>
      </c>
      <c r="I116" s="25">
        <f t="shared" si="85"/>
        <v>335000000</v>
      </c>
      <c r="J116" s="47"/>
      <c r="K116" s="24">
        <v>45000000</v>
      </c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7">
        <f t="shared" si="54"/>
        <v>0.98877777777777776</v>
      </c>
      <c r="AH116" s="24">
        <f t="shared" si="90"/>
        <v>44495000</v>
      </c>
      <c r="AI116" s="24"/>
      <c r="AJ116" s="24">
        <f>+'[2]Acuerdo PLAN INVERSIÓN 2021'!$J$1060</f>
        <v>44495000</v>
      </c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7">
        <f t="shared" si="56"/>
        <v>1.1222222222222245E-2</v>
      </c>
      <c r="BG116" s="24">
        <f t="shared" si="63"/>
        <v>505000</v>
      </c>
      <c r="BH116" s="24">
        <f t="shared" si="88"/>
        <v>0</v>
      </c>
      <c r="BI116" s="24">
        <f t="shared" si="88"/>
        <v>505000</v>
      </c>
      <c r="BJ116" s="24">
        <f t="shared" si="88"/>
        <v>0</v>
      </c>
      <c r="BK116" s="24">
        <f t="shared" si="88"/>
        <v>0</v>
      </c>
      <c r="BL116" s="24">
        <f t="shared" si="88"/>
        <v>0</v>
      </c>
      <c r="BM116" s="24">
        <f t="shared" si="88"/>
        <v>0</v>
      </c>
      <c r="BN116" s="24">
        <f t="shared" si="88"/>
        <v>0</v>
      </c>
      <c r="BO116" s="24">
        <f t="shared" si="88"/>
        <v>0</v>
      </c>
      <c r="BP116" s="24">
        <f t="shared" si="88"/>
        <v>0</v>
      </c>
      <c r="BQ116" s="24">
        <f t="shared" si="88"/>
        <v>0</v>
      </c>
      <c r="BR116" s="24">
        <f t="shared" si="88"/>
        <v>0</v>
      </c>
      <c r="BS116" s="24">
        <f t="shared" si="88"/>
        <v>0</v>
      </c>
      <c r="BT116" s="24">
        <f t="shared" si="88"/>
        <v>0</v>
      </c>
      <c r="BU116" s="24">
        <f t="shared" si="88"/>
        <v>0</v>
      </c>
      <c r="BV116" s="24">
        <f t="shared" si="88"/>
        <v>0</v>
      </c>
      <c r="BW116" s="24">
        <f t="shared" si="86"/>
        <v>0</v>
      </c>
      <c r="BX116" s="24">
        <f t="shared" si="81"/>
        <v>0</v>
      </c>
      <c r="BY116" s="24">
        <f t="shared" si="81"/>
        <v>0</v>
      </c>
      <c r="BZ116" s="24">
        <f t="shared" si="81"/>
        <v>0</v>
      </c>
      <c r="CA116" s="24">
        <f t="shared" si="81"/>
        <v>0</v>
      </c>
      <c r="CB116" s="24">
        <f t="shared" si="81"/>
        <v>0</v>
      </c>
      <c r="CC116" s="24">
        <f t="shared" si="81"/>
        <v>0</v>
      </c>
      <c r="CD116" s="24">
        <f t="shared" si="81"/>
        <v>0</v>
      </c>
      <c r="CE116" s="27">
        <f t="shared" si="91"/>
        <v>0.98795244444444441</v>
      </c>
      <c r="CF116" s="24">
        <f t="shared" si="92"/>
        <v>44457860</v>
      </c>
      <c r="CG116" s="24"/>
      <c r="CH116" s="24">
        <f>+'[1]Acuerdo PLAN INVERSIÓN 2021'!$H$1327</f>
        <v>44457860</v>
      </c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7">
        <f t="shared" si="55"/>
        <v>1.2047555555555589E-2</v>
      </c>
      <c r="DE116" s="24">
        <f t="shared" si="82"/>
        <v>542140</v>
      </c>
      <c r="DF116" s="24">
        <f t="shared" si="89"/>
        <v>0</v>
      </c>
      <c r="DG116" s="24">
        <f t="shared" si="89"/>
        <v>542140</v>
      </c>
      <c r="DH116" s="24">
        <f t="shared" si="89"/>
        <v>0</v>
      </c>
      <c r="DI116" s="24">
        <f t="shared" si="89"/>
        <v>0</v>
      </c>
      <c r="DJ116" s="24">
        <f t="shared" si="89"/>
        <v>0</v>
      </c>
      <c r="DK116" s="24">
        <f t="shared" si="89"/>
        <v>0</v>
      </c>
      <c r="DL116" s="24">
        <f t="shared" si="89"/>
        <v>0</v>
      </c>
      <c r="DM116" s="24">
        <f t="shared" si="89"/>
        <v>0</v>
      </c>
      <c r="DN116" s="24">
        <f t="shared" si="89"/>
        <v>0</v>
      </c>
      <c r="DO116" s="24">
        <f t="shared" si="89"/>
        <v>0</v>
      </c>
      <c r="DP116" s="24">
        <f t="shared" si="89"/>
        <v>0</v>
      </c>
      <c r="DQ116" s="24">
        <f t="shared" si="89"/>
        <v>0</v>
      </c>
      <c r="DR116" s="24">
        <f t="shared" si="89"/>
        <v>0</v>
      </c>
      <c r="DS116" s="24">
        <f t="shared" si="89"/>
        <v>0</v>
      </c>
      <c r="DT116" s="24">
        <f t="shared" si="89"/>
        <v>0</v>
      </c>
      <c r="DU116" s="24">
        <f t="shared" si="87"/>
        <v>0</v>
      </c>
      <c r="DV116" s="24">
        <f t="shared" si="84"/>
        <v>0</v>
      </c>
      <c r="DW116" s="24">
        <f t="shared" si="84"/>
        <v>0</v>
      </c>
      <c r="DX116" s="24">
        <f t="shared" si="84"/>
        <v>0</v>
      </c>
      <c r="DY116" s="24">
        <f t="shared" si="84"/>
        <v>0</v>
      </c>
      <c r="DZ116" s="24">
        <f t="shared" si="84"/>
        <v>0</v>
      </c>
      <c r="EA116" s="24">
        <f t="shared" si="84"/>
        <v>0</v>
      </c>
      <c r="EB116" s="24">
        <f t="shared" si="84"/>
        <v>0</v>
      </c>
    </row>
    <row r="117" spans="1:132" ht="18" customHeight="1" x14ac:dyDescent="0.25">
      <c r="A117" s="202"/>
      <c r="B117" s="225"/>
      <c r="C117" s="51" t="s">
        <v>336</v>
      </c>
      <c r="D117" s="34" t="s">
        <v>337</v>
      </c>
      <c r="E117" s="77">
        <v>211</v>
      </c>
      <c r="F117" s="23" t="s">
        <v>239</v>
      </c>
      <c r="G117" s="24">
        <f t="shared" si="79"/>
        <v>55000000</v>
      </c>
      <c r="H117" s="25">
        <v>231000000</v>
      </c>
      <c r="I117" s="25">
        <f t="shared" si="85"/>
        <v>176000000</v>
      </c>
      <c r="J117" s="47"/>
      <c r="K117" s="24">
        <v>55000000</v>
      </c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7">
        <f t="shared" si="54"/>
        <v>0.99866096363636359</v>
      </c>
      <c r="AH117" s="24">
        <f t="shared" si="90"/>
        <v>54926353</v>
      </c>
      <c r="AI117" s="24"/>
      <c r="AJ117" s="24">
        <f>+'[2]Acuerdo PLAN INVERSIÓN 2021'!$J$1068</f>
        <v>54926353</v>
      </c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7">
        <f t="shared" si="56"/>
        <v>1.3390363636364144E-3</v>
      </c>
      <c r="BG117" s="24">
        <f t="shared" si="63"/>
        <v>73647</v>
      </c>
      <c r="BH117" s="24">
        <f t="shared" si="88"/>
        <v>0</v>
      </c>
      <c r="BI117" s="24">
        <f t="shared" si="88"/>
        <v>73647</v>
      </c>
      <c r="BJ117" s="24">
        <f t="shared" si="88"/>
        <v>0</v>
      </c>
      <c r="BK117" s="24">
        <f t="shared" si="88"/>
        <v>0</v>
      </c>
      <c r="BL117" s="24">
        <f t="shared" si="88"/>
        <v>0</v>
      </c>
      <c r="BM117" s="24">
        <f t="shared" si="88"/>
        <v>0</v>
      </c>
      <c r="BN117" s="24">
        <f t="shared" si="88"/>
        <v>0</v>
      </c>
      <c r="BO117" s="24">
        <f t="shared" si="88"/>
        <v>0</v>
      </c>
      <c r="BP117" s="24">
        <f t="shared" si="88"/>
        <v>0</v>
      </c>
      <c r="BQ117" s="24">
        <f t="shared" si="88"/>
        <v>0</v>
      </c>
      <c r="BR117" s="24">
        <f t="shared" si="88"/>
        <v>0</v>
      </c>
      <c r="BS117" s="24">
        <f t="shared" si="88"/>
        <v>0</v>
      </c>
      <c r="BT117" s="24">
        <f t="shared" si="88"/>
        <v>0</v>
      </c>
      <c r="BU117" s="24">
        <f t="shared" si="88"/>
        <v>0</v>
      </c>
      <c r="BV117" s="24">
        <f t="shared" si="88"/>
        <v>0</v>
      </c>
      <c r="BW117" s="24">
        <f t="shared" si="86"/>
        <v>0</v>
      </c>
      <c r="BX117" s="24">
        <f t="shared" si="81"/>
        <v>0</v>
      </c>
      <c r="BY117" s="24">
        <f t="shared" si="81"/>
        <v>0</v>
      </c>
      <c r="BZ117" s="24">
        <f t="shared" si="81"/>
        <v>0</v>
      </c>
      <c r="CA117" s="24">
        <f t="shared" si="81"/>
        <v>0</v>
      </c>
      <c r="CB117" s="24">
        <f t="shared" si="81"/>
        <v>0</v>
      </c>
      <c r="CC117" s="24">
        <f t="shared" si="81"/>
        <v>0</v>
      </c>
      <c r="CD117" s="24">
        <f t="shared" si="81"/>
        <v>0</v>
      </c>
      <c r="CE117" s="27">
        <f t="shared" si="91"/>
        <v>0.99835890909090907</v>
      </c>
      <c r="CF117" s="24">
        <f t="shared" si="92"/>
        <v>54909740</v>
      </c>
      <c r="CG117" s="24"/>
      <c r="CH117" s="24">
        <f>+'[1]Acuerdo PLAN INVERSIÓN 2021'!$H$1336</f>
        <v>54909740</v>
      </c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7">
        <f t="shared" si="55"/>
        <v>1.6410909090909254E-3</v>
      </c>
      <c r="DE117" s="24">
        <f t="shared" si="82"/>
        <v>90260</v>
      </c>
      <c r="DF117" s="24">
        <f t="shared" si="89"/>
        <v>0</v>
      </c>
      <c r="DG117" s="24">
        <f t="shared" si="89"/>
        <v>90260</v>
      </c>
      <c r="DH117" s="24">
        <f t="shared" si="89"/>
        <v>0</v>
      </c>
      <c r="DI117" s="24">
        <f t="shared" si="89"/>
        <v>0</v>
      </c>
      <c r="DJ117" s="24">
        <f t="shared" si="89"/>
        <v>0</v>
      </c>
      <c r="DK117" s="24">
        <f t="shared" si="89"/>
        <v>0</v>
      </c>
      <c r="DL117" s="24">
        <f t="shared" si="89"/>
        <v>0</v>
      </c>
      <c r="DM117" s="24">
        <f t="shared" si="89"/>
        <v>0</v>
      </c>
      <c r="DN117" s="24">
        <f t="shared" si="89"/>
        <v>0</v>
      </c>
      <c r="DO117" s="24">
        <f t="shared" si="89"/>
        <v>0</v>
      </c>
      <c r="DP117" s="24">
        <f t="shared" si="89"/>
        <v>0</v>
      </c>
      <c r="DQ117" s="24">
        <f t="shared" si="89"/>
        <v>0</v>
      </c>
      <c r="DR117" s="24">
        <f t="shared" si="89"/>
        <v>0</v>
      </c>
      <c r="DS117" s="24">
        <f t="shared" si="89"/>
        <v>0</v>
      </c>
      <c r="DT117" s="24">
        <f t="shared" si="89"/>
        <v>0</v>
      </c>
      <c r="DU117" s="24">
        <f t="shared" si="87"/>
        <v>0</v>
      </c>
      <c r="DV117" s="24">
        <f t="shared" si="84"/>
        <v>0</v>
      </c>
      <c r="DW117" s="24">
        <f t="shared" si="84"/>
        <v>0</v>
      </c>
      <c r="DX117" s="24">
        <f t="shared" si="84"/>
        <v>0</v>
      </c>
      <c r="DY117" s="24">
        <f t="shared" si="84"/>
        <v>0</v>
      </c>
      <c r="DZ117" s="24">
        <f t="shared" si="84"/>
        <v>0</v>
      </c>
      <c r="EA117" s="24">
        <f t="shared" si="84"/>
        <v>0</v>
      </c>
      <c r="EB117" s="24">
        <f t="shared" si="84"/>
        <v>0</v>
      </c>
    </row>
    <row r="118" spans="1:132" ht="19.5" customHeight="1" x14ac:dyDescent="0.25">
      <c r="A118" s="202"/>
      <c r="B118" s="225"/>
      <c r="C118" s="51" t="s">
        <v>338</v>
      </c>
      <c r="D118" s="34" t="s">
        <v>339</v>
      </c>
      <c r="E118" s="77">
        <v>211</v>
      </c>
      <c r="F118" s="23" t="s">
        <v>239</v>
      </c>
      <c r="G118" s="24">
        <f t="shared" si="79"/>
        <v>200000000</v>
      </c>
      <c r="H118" s="25">
        <v>416500000</v>
      </c>
      <c r="I118" s="25">
        <f t="shared" si="85"/>
        <v>216500000</v>
      </c>
      <c r="J118" s="47"/>
      <c r="K118" s="24">
        <v>200000000</v>
      </c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7">
        <f t="shared" si="54"/>
        <v>0.99957790000000002</v>
      </c>
      <c r="AH118" s="24">
        <f t="shared" si="90"/>
        <v>199915580</v>
      </c>
      <c r="AI118" s="24"/>
      <c r="AJ118" s="24">
        <f>+'[2]Acuerdo PLAN INVERSIÓN 2021'!$G$1076</f>
        <v>199915580</v>
      </c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7">
        <f t="shared" si="56"/>
        <v>4.2209999999998082E-4</v>
      </c>
      <c r="BG118" s="24">
        <f t="shared" si="63"/>
        <v>84420</v>
      </c>
      <c r="BH118" s="24">
        <f t="shared" si="88"/>
        <v>0</v>
      </c>
      <c r="BI118" s="24">
        <f t="shared" si="88"/>
        <v>84420</v>
      </c>
      <c r="BJ118" s="24">
        <f t="shared" si="88"/>
        <v>0</v>
      </c>
      <c r="BK118" s="24">
        <f t="shared" si="88"/>
        <v>0</v>
      </c>
      <c r="BL118" s="24">
        <f t="shared" si="88"/>
        <v>0</v>
      </c>
      <c r="BM118" s="24">
        <f t="shared" si="88"/>
        <v>0</v>
      </c>
      <c r="BN118" s="24">
        <f t="shared" si="88"/>
        <v>0</v>
      </c>
      <c r="BO118" s="24">
        <f t="shared" si="88"/>
        <v>0</v>
      </c>
      <c r="BP118" s="24">
        <f t="shared" si="88"/>
        <v>0</v>
      </c>
      <c r="BQ118" s="24">
        <f t="shared" si="88"/>
        <v>0</v>
      </c>
      <c r="BR118" s="24">
        <f t="shared" si="88"/>
        <v>0</v>
      </c>
      <c r="BS118" s="24">
        <f t="shared" si="88"/>
        <v>0</v>
      </c>
      <c r="BT118" s="24">
        <f t="shared" si="88"/>
        <v>0</v>
      </c>
      <c r="BU118" s="24">
        <f t="shared" si="88"/>
        <v>0</v>
      </c>
      <c r="BV118" s="24">
        <f t="shared" si="88"/>
        <v>0</v>
      </c>
      <c r="BW118" s="24">
        <f t="shared" si="86"/>
        <v>0</v>
      </c>
      <c r="BX118" s="24">
        <f t="shared" si="81"/>
        <v>0</v>
      </c>
      <c r="BY118" s="24">
        <f t="shared" si="81"/>
        <v>0</v>
      </c>
      <c r="BZ118" s="24">
        <f t="shared" si="81"/>
        <v>0</v>
      </c>
      <c r="CA118" s="24">
        <f t="shared" si="81"/>
        <v>0</v>
      </c>
      <c r="CB118" s="24">
        <f t="shared" si="81"/>
        <v>0</v>
      </c>
      <c r="CC118" s="24">
        <f t="shared" si="81"/>
        <v>0</v>
      </c>
      <c r="CD118" s="24">
        <f t="shared" si="81"/>
        <v>0</v>
      </c>
      <c r="CE118" s="27">
        <f t="shared" si="91"/>
        <v>0.84295169999999997</v>
      </c>
      <c r="CF118" s="24">
        <f t="shared" si="92"/>
        <v>168590340</v>
      </c>
      <c r="CG118" s="24"/>
      <c r="CH118" s="24">
        <f>+'[1]Acuerdo PLAN INVERSIÓN 2021'!$H$1346</f>
        <v>168590340</v>
      </c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7">
        <f t="shared" si="55"/>
        <v>0.15704830000000003</v>
      </c>
      <c r="DE118" s="24">
        <f t="shared" si="82"/>
        <v>31409660</v>
      </c>
      <c r="DF118" s="24">
        <f t="shared" si="89"/>
        <v>0</v>
      </c>
      <c r="DG118" s="24">
        <f t="shared" si="89"/>
        <v>31409660</v>
      </c>
      <c r="DH118" s="24">
        <f t="shared" si="89"/>
        <v>0</v>
      </c>
      <c r="DI118" s="24">
        <f t="shared" si="89"/>
        <v>0</v>
      </c>
      <c r="DJ118" s="24">
        <f t="shared" si="89"/>
        <v>0</v>
      </c>
      <c r="DK118" s="24">
        <f t="shared" si="89"/>
        <v>0</v>
      </c>
      <c r="DL118" s="24">
        <f t="shared" si="89"/>
        <v>0</v>
      </c>
      <c r="DM118" s="24">
        <f t="shared" si="89"/>
        <v>0</v>
      </c>
      <c r="DN118" s="24">
        <f t="shared" si="89"/>
        <v>0</v>
      </c>
      <c r="DO118" s="24">
        <f t="shared" si="89"/>
        <v>0</v>
      </c>
      <c r="DP118" s="24">
        <f t="shared" si="89"/>
        <v>0</v>
      </c>
      <c r="DQ118" s="24">
        <f t="shared" si="89"/>
        <v>0</v>
      </c>
      <c r="DR118" s="24">
        <f t="shared" si="89"/>
        <v>0</v>
      </c>
      <c r="DS118" s="24">
        <f t="shared" si="89"/>
        <v>0</v>
      </c>
      <c r="DT118" s="24">
        <f t="shared" si="89"/>
        <v>0</v>
      </c>
      <c r="DU118" s="24">
        <f t="shared" si="87"/>
        <v>0</v>
      </c>
      <c r="DV118" s="24">
        <f t="shared" si="84"/>
        <v>0</v>
      </c>
      <c r="DW118" s="24">
        <f t="shared" si="84"/>
        <v>0</v>
      </c>
      <c r="DX118" s="24">
        <f t="shared" si="84"/>
        <v>0</v>
      </c>
      <c r="DY118" s="24">
        <f t="shared" si="84"/>
        <v>0</v>
      </c>
      <c r="DZ118" s="24">
        <f t="shared" si="84"/>
        <v>0</v>
      </c>
      <c r="EA118" s="24">
        <f t="shared" si="84"/>
        <v>0</v>
      </c>
      <c r="EB118" s="24">
        <f t="shared" si="84"/>
        <v>0</v>
      </c>
    </row>
    <row r="119" spans="1:132" ht="27.75" customHeight="1" x14ac:dyDescent="0.25">
      <c r="A119" s="202"/>
      <c r="B119" s="223"/>
      <c r="C119" s="51" t="s">
        <v>340</v>
      </c>
      <c r="D119" s="34" t="s">
        <v>341</v>
      </c>
      <c r="E119" s="77">
        <v>211</v>
      </c>
      <c r="F119" s="23" t="s">
        <v>342</v>
      </c>
      <c r="G119" s="24">
        <f t="shared" si="79"/>
        <v>208000000</v>
      </c>
      <c r="H119" s="25">
        <v>520000000</v>
      </c>
      <c r="I119" s="25">
        <f t="shared" si="85"/>
        <v>312000000</v>
      </c>
      <c r="J119" s="47"/>
      <c r="K119" s="24">
        <v>200000000</v>
      </c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>
        <v>8000000</v>
      </c>
      <c r="AG119" s="27">
        <f t="shared" si="54"/>
        <v>0.1286298076923077</v>
      </c>
      <c r="AH119" s="24">
        <f t="shared" si="90"/>
        <v>26755000</v>
      </c>
      <c r="AI119" s="24"/>
      <c r="AJ119" s="24">
        <f>+'[1]Acuerdo PLAN INVERSIÓN 2021'!$J$1368</f>
        <v>26755000</v>
      </c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7">
        <f t="shared" si="56"/>
        <v>0.8713701923076923</v>
      </c>
      <c r="BG119" s="24">
        <f t="shared" si="63"/>
        <v>181245000</v>
      </c>
      <c r="BH119" s="24">
        <f t="shared" si="88"/>
        <v>0</v>
      </c>
      <c r="BI119" s="24">
        <f t="shared" si="88"/>
        <v>173245000</v>
      </c>
      <c r="BJ119" s="24">
        <f t="shared" si="88"/>
        <v>0</v>
      </c>
      <c r="BK119" s="24">
        <f t="shared" si="88"/>
        <v>0</v>
      </c>
      <c r="BL119" s="24">
        <f t="shared" si="88"/>
        <v>0</v>
      </c>
      <c r="BM119" s="24">
        <f t="shared" si="88"/>
        <v>0</v>
      </c>
      <c r="BN119" s="24">
        <f t="shared" si="88"/>
        <v>0</v>
      </c>
      <c r="BO119" s="24">
        <f t="shared" si="88"/>
        <v>0</v>
      </c>
      <c r="BP119" s="24">
        <f t="shared" si="88"/>
        <v>0</v>
      </c>
      <c r="BQ119" s="24">
        <f t="shared" si="88"/>
        <v>0</v>
      </c>
      <c r="BR119" s="24">
        <f t="shared" si="88"/>
        <v>0</v>
      </c>
      <c r="BS119" s="24">
        <f t="shared" si="88"/>
        <v>0</v>
      </c>
      <c r="BT119" s="24">
        <f t="shared" si="88"/>
        <v>0</v>
      </c>
      <c r="BU119" s="24">
        <f t="shared" si="88"/>
        <v>0</v>
      </c>
      <c r="BV119" s="24">
        <f t="shared" si="88"/>
        <v>0</v>
      </c>
      <c r="BW119" s="24">
        <f t="shared" si="86"/>
        <v>0</v>
      </c>
      <c r="BX119" s="24">
        <f t="shared" si="81"/>
        <v>0</v>
      </c>
      <c r="BY119" s="24">
        <f t="shared" si="81"/>
        <v>0</v>
      </c>
      <c r="BZ119" s="24">
        <f t="shared" si="81"/>
        <v>0</v>
      </c>
      <c r="CA119" s="24">
        <f t="shared" si="81"/>
        <v>0</v>
      </c>
      <c r="CB119" s="24">
        <f t="shared" si="81"/>
        <v>0</v>
      </c>
      <c r="CC119" s="24">
        <f t="shared" si="81"/>
        <v>0</v>
      </c>
      <c r="CD119" s="24">
        <f t="shared" si="81"/>
        <v>8000000</v>
      </c>
      <c r="CE119" s="27">
        <f t="shared" si="91"/>
        <v>0</v>
      </c>
      <c r="CF119" s="24">
        <f t="shared" si="92"/>
        <v>0</v>
      </c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7">
        <f t="shared" si="55"/>
        <v>1</v>
      </c>
      <c r="DE119" s="24">
        <f t="shared" si="82"/>
        <v>208000000</v>
      </c>
      <c r="DF119" s="24">
        <f t="shared" si="89"/>
        <v>0</v>
      </c>
      <c r="DG119" s="24">
        <f t="shared" si="89"/>
        <v>200000000</v>
      </c>
      <c r="DH119" s="24">
        <f t="shared" si="89"/>
        <v>0</v>
      </c>
      <c r="DI119" s="24">
        <f t="shared" si="89"/>
        <v>0</v>
      </c>
      <c r="DJ119" s="24">
        <f t="shared" si="89"/>
        <v>0</v>
      </c>
      <c r="DK119" s="24">
        <f t="shared" si="89"/>
        <v>0</v>
      </c>
      <c r="DL119" s="24">
        <f t="shared" si="89"/>
        <v>0</v>
      </c>
      <c r="DM119" s="24">
        <f t="shared" si="89"/>
        <v>0</v>
      </c>
      <c r="DN119" s="24">
        <f t="shared" si="89"/>
        <v>0</v>
      </c>
      <c r="DO119" s="24">
        <f t="shared" si="89"/>
        <v>0</v>
      </c>
      <c r="DP119" s="24">
        <f t="shared" si="89"/>
        <v>0</v>
      </c>
      <c r="DQ119" s="24">
        <f t="shared" si="89"/>
        <v>0</v>
      </c>
      <c r="DR119" s="24">
        <f t="shared" si="89"/>
        <v>0</v>
      </c>
      <c r="DS119" s="24">
        <f t="shared" si="89"/>
        <v>0</v>
      </c>
      <c r="DT119" s="24">
        <f t="shared" si="89"/>
        <v>0</v>
      </c>
      <c r="DU119" s="24">
        <f t="shared" si="87"/>
        <v>0</v>
      </c>
      <c r="DV119" s="24">
        <f t="shared" si="84"/>
        <v>0</v>
      </c>
      <c r="DW119" s="24">
        <f t="shared" si="84"/>
        <v>0</v>
      </c>
      <c r="DX119" s="24">
        <f t="shared" si="84"/>
        <v>0</v>
      </c>
      <c r="DY119" s="24">
        <f t="shared" si="84"/>
        <v>0</v>
      </c>
      <c r="DZ119" s="24">
        <f t="shared" si="84"/>
        <v>0</v>
      </c>
      <c r="EA119" s="24">
        <f t="shared" si="84"/>
        <v>0</v>
      </c>
      <c r="EB119" s="24">
        <f t="shared" si="84"/>
        <v>8000000</v>
      </c>
    </row>
    <row r="120" spans="1:132" ht="21" customHeight="1" x14ac:dyDescent="0.25">
      <c r="A120" s="202"/>
      <c r="B120" s="249" t="s">
        <v>343</v>
      </c>
      <c r="C120" s="51" t="s">
        <v>344</v>
      </c>
      <c r="D120" s="34" t="s">
        <v>345</v>
      </c>
      <c r="E120" s="77">
        <v>510</v>
      </c>
      <c r="F120" s="23" t="s">
        <v>239</v>
      </c>
      <c r="G120" s="24">
        <f t="shared" si="79"/>
        <v>100000000</v>
      </c>
      <c r="H120" s="25">
        <v>220000000</v>
      </c>
      <c r="I120" s="25">
        <f t="shared" si="85"/>
        <v>120000000</v>
      </c>
      <c r="J120" s="47"/>
      <c r="K120" s="24">
        <v>100000000</v>
      </c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7">
        <f t="shared" si="54"/>
        <v>0.86666666999999997</v>
      </c>
      <c r="AH120" s="24">
        <f t="shared" si="90"/>
        <v>86666667</v>
      </c>
      <c r="AI120" s="24"/>
      <c r="AJ120" s="24">
        <f>+'[2]Acuerdo PLAN INVERSIÓN 2021'!$J$1103</f>
        <v>86666667</v>
      </c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7">
        <f t="shared" si="56"/>
        <v>0.13333333000000003</v>
      </c>
      <c r="BG120" s="24">
        <f t="shared" si="63"/>
        <v>13333333</v>
      </c>
      <c r="BH120" s="24">
        <f t="shared" si="88"/>
        <v>0</v>
      </c>
      <c r="BI120" s="24">
        <f t="shared" si="88"/>
        <v>13333333</v>
      </c>
      <c r="BJ120" s="24">
        <f t="shared" si="88"/>
        <v>0</v>
      </c>
      <c r="BK120" s="24">
        <f t="shared" si="88"/>
        <v>0</v>
      </c>
      <c r="BL120" s="24">
        <f t="shared" si="88"/>
        <v>0</v>
      </c>
      <c r="BM120" s="24">
        <f t="shared" si="88"/>
        <v>0</v>
      </c>
      <c r="BN120" s="24">
        <f t="shared" si="88"/>
        <v>0</v>
      </c>
      <c r="BO120" s="24">
        <f t="shared" si="88"/>
        <v>0</v>
      </c>
      <c r="BP120" s="24">
        <f t="shared" si="88"/>
        <v>0</v>
      </c>
      <c r="BQ120" s="24">
        <f t="shared" si="88"/>
        <v>0</v>
      </c>
      <c r="BR120" s="24">
        <f t="shared" si="88"/>
        <v>0</v>
      </c>
      <c r="BS120" s="24">
        <f t="shared" si="88"/>
        <v>0</v>
      </c>
      <c r="BT120" s="24">
        <f t="shared" si="88"/>
        <v>0</v>
      </c>
      <c r="BU120" s="24">
        <f t="shared" si="88"/>
        <v>0</v>
      </c>
      <c r="BV120" s="24">
        <f t="shared" si="88"/>
        <v>0</v>
      </c>
      <c r="BW120" s="24">
        <f t="shared" si="86"/>
        <v>0</v>
      </c>
      <c r="BX120" s="24">
        <f t="shared" si="81"/>
        <v>0</v>
      </c>
      <c r="BY120" s="24">
        <f t="shared" si="81"/>
        <v>0</v>
      </c>
      <c r="BZ120" s="24">
        <f t="shared" si="81"/>
        <v>0</v>
      </c>
      <c r="CA120" s="24">
        <f t="shared" si="81"/>
        <v>0</v>
      </c>
      <c r="CB120" s="24">
        <f t="shared" si="81"/>
        <v>0</v>
      </c>
      <c r="CC120" s="24">
        <f t="shared" si="81"/>
        <v>0</v>
      </c>
      <c r="CD120" s="24">
        <f t="shared" si="81"/>
        <v>0</v>
      </c>
      <c r="CE120" s="27">
        <f t="shared" si="91"/>
        <v>0.68119996999999999</v>
      </c>
      <c r="CF120" s="24">
        <f t="shared" si="92"/>
        <v>68119997</v>
      </c>
      <c r="CG120" s="24"/>
      <c r="CH120" s="24">
        <f>+'[1]Acuerdo PLAN INVERSIÓN 2021'!$H$1372</f>
        <v>68119997</v>
      </c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7">
        <f t="shared" si="55"/>
        <v>0.31880003000000001</v>
      </c>
      <c r="DE120" s="24">
        <f t="shared" si="82"/>
        <v>31880003</v>
      </c>
      <c r="DF120" s="24">
        <f t="shared" si="89"/>
        <v>0</v>
      </c>
      <c r="DG120" s="24">
        <f t="shared" si="89"/>
        <v>31880003</v>
      </c>
      <c r="DH120" s="24">
        <f t="shared" si="89"/>
        <v>0</v>
      </c>
      <c r="DI120" s="24">
        <f t="shared" si="89"/>
        <v>0</v>
      </c>
      <c r="DJ120" s="24">
        <f t="shared" si="89"/>
        <v>0</v>
      </c>
      <c r="DK120" s="24">
        <f t="shared" si="89"/>
        <v>0</v>
      </c>
      <c r="DL120" s="24">
        <f t="shared" si="89"/>
        <v>0</v>
      </c>
      <c r="DM120" s="24">
        <f t="shared" si="89"/>
        <v>0</v>
      </c>
      <c r="DN120" s="24">
        <f t="shared" si="89"/>
        <v>0</v>
      </c>
      <c r="DO120" s="24">
        <f t="shared" si="89"/>
        <v>0</v>
      </c>
      <c r="DP120" s="24">
        <f t="shared" si="89"/>
        <v>0</v>
      </c>
      <c r="DQ120" s="24">
        <f t="shared" si="89"/>
        <v>0</v>
      </c>
      <c r="DR120" s="24">
        <f t="shared" si="89"/>
        <v>0</v>
      </c>
      <c r="DS120" s="24">
        <f t="shared" si="89"/>
        <v>0</v>
      </c>
      <c r="DT120" s="24">
        <f t="shared" si="89"/>
        <v>0</v>
      </c>
      <c r="DU120" s="24">
        <f t="shared" si="87"/>
        <v>0</v>
      </c>
      <c r="DV120" s="24">
        <f t="shared" si="84"/>
        <v>0</v>
      </c>
      <c r="DW120" s="24">
        <f t="shared" si="84"/>
        <v>0</v>
      </c>
      <c r="DX120" s="24">
        <f t="shared" si="84"/>
        <v>0</v>
      </c>
      <c r="DY120" s="24">
        <f t="shared" si="84"/>
        <v>0</v>
      </c>
      <c r="DZ120" s="24">
        <f t="shared" si="84"/>
        <v>0</v>
      </c>
      <c r="EA120" s="24">
        <f t="shared" si="84"/>
        <v>0</v>
      </c>
      <c r="EB120" s="24">
        <f t="shared" si="84"/>
        <v>0</v>
      </c>
    </row>
    <row r="121" spans="1:132" ht="31.5" customHeight="1" x14ac:dyDescent="0.25">
      <c r="A121" s="202"/>
      <c r="B121" s="249"/>
      <c r="C121" s="51" t="s">
        <v>346</v>
      </c>
      <c r="D121" s="34" t="s">
        <v>347</v>
      </c>
      <c r="E121" s="77">
        <v>510</v>
      </c>
      <c r="F121" s="23" t="s">
        <v>239</v>
      </c>
      <c r="G121" s="24">
        <f t="shared" si="79"/>
        <v>20000000</v>
      </c>
      <c r="H121" s="25">
        <v>80000000</v>
      </c>
      <c r="I121" s="25">
        <f t="shared" si="85"/>
        <v>60000000</v>
      </c>
      <c r="J121" s="47"/>
      <c r="K121" s="24">
        <v>20000000</v>
      </c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7">
        <f t="shared" si="54"/>
        <v>0</v>
      </c>
      <c r="AH121" s="24">
        <f t="shared" si="90"/>
        <v>0</v>
      </c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7">
        <f t="shared" si="56"/>
        <v>1</v>
      </c>
      <c r="BG121" s="24">
        <f t="shared" si="63"/>
        <v>20000000</v>
      </c>
      <c r="BH121" s="24">
        <f t="shared" si="88"/>
        <v>0</v>
      </c>
      <c r="BI121" s="24">
        <f t="shared" si="88"/>
        <v>20000000</v>
      </c>
      <c r="BJ121" s="24">
        <f t="shared" si="88"/>
        <v>0</v>
      </c>
      <c r="BK121" s="24">
        <f t="shared" si="88"/>
        <v>0</v>
      </c>
      <c r="BL121" s="24">
        <f t="shared" si="88"/>
        <v>0</v>
      </c>
      <c r="BM121" s="24">
        <f t="shared" si="88"/>
        <v>0</v>
      </c>
      <c r="BN121" s="24">
        <f t="shared" si="88"/>
        <v>0</v>
      </c>
      <c r="BO121" s="24">
        <f t="shared" si="88"/>
        <v>0</v>
      </c>
      <c r="BP121" s="24">
        <f t="shared" si="88"/>
        <v>0</v>
      </c>
      <c r="BQ121" s="24">
        <f t="shared" si="88"/>
        <v>0</v>
      </c>
      <c r="BR121" s="24">
        <f t="shared" si="88"/>
        <v>0</v>
      </c>
      <c r="BS121" s="24">
        <f t="shared" si="88"/>
        <v>0</v>
      </c>
      <c r="BT121" s="24">
        <f t="shared" si="88"/>
        <v>0</v>
      </c>
      <c r="BU121" s="24">
        <f t="shared" si="88"/>
        <v>0</v>
      </c>
      <c r="BV121" s="24">
        <f t="shared" si="88"/>
        <v>0</v>
      </c>
      <c r="BW121" s="24">
        <f t="shared" si="86"/>
        <v>0</v>
      </c>
      <c r="BX121" s="24">
        <f t="shared" si="81"/>
        <v>0</v>
      </c>
      <c r="BY121" s="24">
        <f t="shared" si="81"/>
        <v>0</v>
      </c>
      <c r="BZ121" s="24">
        <f t="shared" si="81"/>
        <v>0</v>
      </c>
      <c r="CA121" s="24">
        <f t="shared" si="81"/>
        <v>0</v>
      </c>
      <c r="CB121" s="24">
        <f t="shared" si="81"/>
        <v>0</v>
      </c>
      <c r="CC121" s="24">
        <f t="shared" si="81"/>
        <v>0</v>
      </c>
      <c r="CD121" s="24">
        <f t="shared" si="81"/>
        <v>0</v>
      </c>
      <c r="CE121" s="27">
        <f t="shared" si="91"/>
        <v>0</v>
      </c>
      <c r="CF121" s="24">
        <f t="shared" si="92"/>
        <v>0</v>
      </c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7">
        <f t="shared" si="55"/>
        <v>1</v>
      </c>
      <c r="DE121" s="24">
        <f t="shared" si="82"/>
        <v>20000000</v>
      </c>
      <c r="DF121" s="24">
        <f t="shared" si="89"/>
        <v>0</v>
      </c>
      <c r="DG121" s="24">
        <f t="shared" si="89"/>
        <v>20000000</v>
      </c>
      <c r="DH121" s="24">
        <f t="shared" si="89"/>
        <v>0</v>
      </c>
      <c r="DI121" s="24">
        <f t="shared" si="89"/>
        <v>0</v>
      </c>
      <c r="DJ121" s="24">
        <f t="shared" si="89"/>
        <v>0</v>
      </c>
      <c r="DK121" s="24">
        <f t="shared" si="89"/>
        <v>0</v>
      </c>
      <c r="DL121" s="24">
        <f t="shared" si="89"/>
        <v>0</v>
      </c>
      <c r="DM121" s="24">
        <f t="shared" si="89"/>
        <v>0</v>
      </c>
      <c r="DN121" s="24">
        <f t="shared" si="89"/>
        <v>0</v>
      </c>
      <c r="DO121" s="24">
        <f t="shared" si="89"/>
        <v>0</v>
      </c>
      <c r="DP121" s="24">
        <f t="shared" si="89"/>
        <v>0</v>
      </c>
      <c r="DQ121" s="24">
        <f t="shared" si="89"/>
        <v>0</v>
      </c>
      <c r="DR121" s="24">
        <f t="shared" si="89"/>
        <v>0</v>
      </c>
      <c r="DS121" s="24">
        <f t="shared" si="89"/>
        <v>0</v>
      </c>
      <c r="DT121" s="24">
        <f t="shared" si="89"/>
        <v>0</v>
      </c>
      <c r="DU121" s="24">
        <f t="shared" si="87"/>
        <v>0</v>
      </c>
      <c r="DV121" s="24">
        <f t="shared" si="84"/>
        <v>0</v>
      </c>
      <c r="DW121" s="24">
        <f t="shared" si="84"/>
        <v>0</v>
      </c>
      <c r="DX121" s="24">
        <f t="shared" si="84"/>
        <v>0</v>
      </c>
      <c r="DY121" s="24">
        <f t="shared" si="84"/>
        <v>0</v>
      </c>
      <c r="DZ121" s="24">
        <f t="shared" si="84"/>
        <v>0</v>
      </c>
      <c r="EA121" s="24">
        <f t="shared" si="84"/>
        <v>0</v>
      </c>
      <c r="EB121" s="24">
        <f t="shared" si="84"/>
        <v>0</v>
      </c>
    </row>
    <row r="122" spans="1:132" ht="21" customHeight="1" x14ac:dyDescent="0.25">
      <c r="A122" s="202"/>
      <c r="B122" s="249"/>
      <c r="C122" s="51" t="s">
        <v>348</v>
      </c>
      <c r="D122" s="34" t="s">
        <v>349</v>
      </c>
      <c r="E122" s="77">
        <v>510</v>
      </c>
      <c r="F122" s="23" t="s">
        <v>239</v>
      </c>
      <c r="G122" s="24">
        <f t="shared" si="79"/>
        <v>100000000</v>
      </c>
      <c r="H122" s="25">
        <v>280000000</v>
      </c>
      <c r="I122" s="25">
        <f t="shared" si="85"/>
        <v>180000000</v>
      </c>
      <c r="J122" s="47"/>
      <c r="K122" s="24">
        <v>100000000</v>
      </c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7">
        <f t="shared" si="54"/>
        <v>0.90046667000000002</v>
      </c>
      <c r="AH122" s="24">
        <f t="shared" si="90"/>
        <v>90046667</v>
      </c>
      <c r="AI122" s="24"/>
      <c r="AJ122" s="24">
        <f>+'[2]Acuerdo PLAN INVERSIÓN 2021'!$J$1118</f>
        <v>90046667</v>
      </c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7">
        <f t="shared" si="56"/>
        <v>9.9533329999999975E-2</v>
      </c>
      <c r="BG122" s="24">
        <f t="shared" si="63"/>
        <v>9953333</v>
      </c>
      <c r="BH122" s="24">
        <f t="shared" si="88"/>
        <v>0</v>
      </c>
      <c r="BI122" s="24">
        <f t="shared" si="88"/>
        <v>9953333</v>
      </c>
      <c r="BJ122" s="24">
        <f t="shared" si="88"/>
        <v>0</v>
      </c>
      <c r="BK122" s="24">
        <f t="shared" si="88"/>
        <v>0</v>
      </c>
      <c r="BL122" s="24">
        <f t="shared" si="88"/>
        <v>0</v>
      </c>
      <c r="BM122" s="24">
        <f t="shared" si="88"/>
        <v>0</v>
      </c>
      <c r="BN122" s="24">
        <f t="shared" si="88"/>
        <v>0</v>
      </c>
      <c r="BO122" s="24">
        <f t="shared" si="88"/>
        <v>0</v>
      </c>
      <c r="BP122" s="24">
        <f t="shared" si="88"/>
        <v>0</v>
      </c>
      <c r="BQ122" s="24">
        <f t="shared" si="88"/>
        <v>0</v>
      </c>
      <c r="BR122" s="24">
        <f t="shared" si="88"/>
        <v>0</v>
      </c>
      <c r="BS122" s="24">
        <f t="shared" si="88"/>
        <v>0</v>
      </c>
      <c r="BT122" s="24">
        <f t="shared" si="88"/>
        <v>0</v>
      </c>
      <c r="BU122" s="24">
        <f t="shared" si="88"/>
        <v>0</v>
      </c>
      <c r="BV122" s="24">
        <f t="shared" si="88"/>
        <v>0</v>
      </c>
      <c r="BW122" s="24">
        <f t="shared" si="86"/>
        <v>0</v>
      </c>
      <c r="BX122" s="24">
        <f t="shared" si="81"/>
        <v>0</v>
      </c>
      <c r="BY122" s="24">
        <f t="shared" si="81"/>
        <v>0</v>
      </c>
      <c r="BZ122" s="24">
        <f t="shared" si="81"/>
        <v>0</v>
      </c>
      <c r="CA122" s="24">
        <f t="shared" si="81"/>
        <v>0</v>
      </c>
      <c r="CB122" s="24">
        <f t="shared" si="81"/>
        <v>0</v>
      </c>
      <c r="CC122" s="24">
        <f t="shared" si="81"/>
        <v>0</v>
      </c>
      <c r="CD122" s="24">
        <f t="shared" si="81"/>
        <v>0</v>
      </c>
      <c r="CE122" s="27">
        <f t="shared" si="91"/>
        <v>0.77913330000000003</v>
      </c>
      <c r="CF122" s="24">
        <f t="shared" si="92"/>
        <v>77913330</v>
      </c>
      <c r="CG122" s="24"/>
      <c r="CH122" s="24">
        <f>+'[2]Acuerdo PLAN INVERSIÓN 2021'!$H$1116</f>
        <v>77913330</v>
      </c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7">
        <f t="shared" si="55"/>
        <v>0.22086669999999997</v>
      </c>
      <c r="DE122" s="24">
        <f t="shared" si="82"/>
        <v>22086670</v>
      </c>
      <c r="DF122" s="24">
        <f t="shared" si="89"/>
        <v>0</v>
      </c>
      <c r="DG122" s="24">
        <f t="shared" si="89"/>
        <v>22086670</v>
      </c>
      <c r="DH122" s="24">
        <f t="shared" si="89"/>
        <v>0</v>
      </c>
      <c r="DI122" s="24">
        <f t="shared" si="89"/>
        <v>0</v>
      </c>
      <c r="DJ122" s="24">
        <f t="shared" si="89"/>
        <v>0</v>
      </c>
      <c r="DK122" s="24">
        <f t="shared" si="89"/>
        <v>0</v>
      </c>
      <c r="DL122" s="24">
        <f t="shared" si="89"/>
        <v>0</v>
      </c>
      <c r="DM122" s="24">
        <f t="shared" si="89"/>
        <v>0</v>
      </c>
      <c r="DN122" s="24">
        <f t="shared" si="89"/>
        <v>0</v>
      </c>
      <c r="DO122" s="24">
        <f t="shared" si="89"/>
        <v>0</v>
      </c>
      <c r="DP122" s="24">
        <f t="shared" si="89"/>
        <v>0</v>
      </c>
      <c r="DQ122" s="24">
        <f t="shared" si="89"/>
        <v>0</v>
      </c>
      <c r="DR122" s="24">
        <f t="shared" si="89"/>
        <v>0</v>
      </c>
      <c r="DS122" s="24">
        <f t="shared" si="89"/>
        <v>0</v>
      </c>
      <c r="DT122" s="24">
        <f t="shared" si="89"/>
        <v>0</v>
      </c>
      <c r="DU122" s="24">
        <f t="shared" si="87"/>
        <v>0</v>
      </c>
      <c r="DV122" s="24">
        <f t="shared" si="84"/>
        <v>0</v>
      </c>
      <c r="DW122" s="24">
        <f t="shared" si="84"/>
        <v>0</v>
      </c>
      <c r="DX122" s="24">
        <f t="shared" si="84"/>
        <v>0</v>
      </c>
      <c r="DY122" s="24">
        <f t="shared" si="84"/>
        <v>0</v>
      </c>
      <c r="DZ122" s="24">
        <f t="shared" si="84"/>
        <v>0</v>
      </c>
      <c r="EA122" s="24">
        <f t="shared" si="84"/>
        <v>0</v>
      </c>
      <c r="EB122" s="24">
        <f t="shared" si="84"/>
        <v>0</v>
      </c>
    </row>
    <row r="123" spans="1:132" ht="21.75" customHeight="1" x14ac:dyDescent="0.25">
      <c r="A123" s="202"/>
      <c r="B123" s="249"/>
      <c r="C123" s="51" t="s">
        <v>350</v>
      </c>
      <c r="D123" s="34" t="s">
        <v>351</v>
      </c>
      <c r="E123" s="77">
        <v>510</v>
      </c>
      <c r="F123" s="23" t="s">
        <v>239</v>
      </c>
      <c r="G123" s="24">
        <f t="shared" si="79"/>
        <v>90000000</v>
      </c>
      <c r="H123" s="25">
        <v>200000000</v>
      </c>
      <c r="I123" s="25">
        <f t="shared" si="85"/>
        <v>110000000</v>
      </c>
      <c r="J123" s="47"/>
      <c r="K123" s="24">
        <v>90000000</v>
      </c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7">
        <f t="shared" si="54"/>
        <v>0.96777777777777774</v>
      </c>
      <c r="AH123" s="24">
        <f t="shared" si="90"/>
        <v>87100000</v>
      </c>
      <c r="AI123" s="24"/>
      <c r="AJ123" s="24">
        <f>+'[2]Acuerdo PLAN INVERSIÓN 2021'!$G$1127</f>
        <v>87100000</v>
      </c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7">
        <f t="shared" si="56"/>
        <v>3.2222222222222263E-2</v>
      </c>
      <c r="BG123" s="24">
        <f t="shared" si="63"/>
        <v>2900000</v>
      </c>
      <c r="BH123" s="24">
        <f t="shared" si="88"/>
        <v>0</v>
      </c>
      <c r="BI123" s="24">
        <f t="shared" si="88"/>
        <v>2900000</v>
      </c>
      <c r="BJ123" s="24">
        <f t="shared" si="88"/>
        <v>0</v>
      </c>
      <c r="BK123" s="24">
        <f t="shared" si="88"/>
        <v>0</v>
      </c>
      <c r="BL123" s="24">
        <f t="shared" si="88"/>
        <v>0</v>
      </c>
      <c r="BM123" s="24">
        <f t="shared" si="88"/>
        <v>0</v>
      </c>
      <c r="BN123" s="24">
        <f t="shared" si="88"/>
        <v>0</v>
      </c>
      <c r="BO123" s="24">
        <f t="shared" si="88"/>
        <v>0</v>
      </c>
      <c r="BP123" s="24">
        <f t="shared" si="88"/>
        <v>0</v>
      </c>
      <c r="BQ123" s="24">
        <f t="shared" si="88"/>
        <v>0</v>
      </c>
      <c r="BR123" s="24">
        <f t="shared" si="88"/>
        <v>0</v>
      </c>
      <c r="BS123" s="24">
        <f t="shared" si="88"/>
        <v>0</v>
      </c>
      <c r="BT123" s="24">
        <f t="shared" si="88"/>
        <v>0</v>
      </c>
      <c r="BU123" s="24">
        <f t="shared" si="88"/>
        <v>0</v>
      </c>
      <c r="BV123" s="24">
        <f t="shared" si="88"/>
        <v>0</v>
      </c>
      <c r="BW123" s="24">
        <f t="shared" si="86"/>
        <v>0</v>
      </c>
      <c r="BX123" s="24">
        <f t="shared" si="81"/>
        <v>0</v>
      </c>
      <c r="BY123" s="24">
        <f t="shared" si="81"/>
        <v>0</v>
      </c>
      <c r="BZ123" s="24">
        <f t="shared" si="81"/>
        <v>0</v>
      </c>
      <c r="CA123" s="24">
        <f t="shared" si="81"/>
        <v>0</v>
      </c>
      <c r="CB123" s="24">
        <f t="shared" si="81"/>
        <v>0</v>
      </c>
      <c r="CC123" s="24">
        <f t="shared" si="81"/>
        <v>0</v>
      </c>
      <c r="CD123" s="24">
        <f t="shared" si="81"/>
        <v>0</v>
      </c>
      <c r="CE123" s="27">
        <f t="shared" si="91"/>
        <v>0.79155553333333328</v>
      </c>
      <c r="CF123" s="24">
        <f t="shared" si="92"/>
        <v>71239998</v>
      </c>
      <c r="CG123" s="24"/>
      <c r="CH123" s="24">
        <f>+'[1]Acuerdo PLAN INVERSIÓN 2021'!$H$1399</f>
        <v>71239998</v>
      </c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7">
        <f t="shared" si="55"/>
        <v>0.20844446666666672</v>
      </c>
      <c r="DE123" s="24">
        <f t="shared" si="82"/>
        <v>18760002</v>
      </c>
      <c r="DF123" s="24">
        <f t="shared" si="89"/>
        <v>0</v>
      </c>
      <c r="DG123" s="24">
        <f t="shared" si="89"/>
        <v>18760002</v>
      </c>
      <c r="DH123" s="24">
        <f t="shared" si="89"/>
        <v>0</v>
      </c>
      <c r="DI123" s="24">
        <f t="shared" si="89"/>
        <v>0</v>
      </c>
      <c r="DJ123" s="24">
        <f t="shared" si="89"/>
        <v>0</v>
      </c>
      <c r="DK123" s="24">
        <f t="shared" si="89"/>
        <v>0</v>
      </c>
      <c r="DL123" s="24">
        <f t="shared" si="89"/>
        <v>0</v>
      </c>
      <c r="DM123" s="24">
        <f t="shared" si="89"/>
        <v>0</v>
      </c>
      <c r="DN123" s="24">
        <f t="shared" si="89"/>
        <v>0</v>
      </c>
      <c r="DO123" s="24">
        <f t="shared" si="89"/>
        <v>0</v>
      </c>
      <c r="DP123" s="24">
        <f t="shared" si="89"/>
        <v>0</v>
      </c>
      <c r="DQ123" s="24">
        <f t="shared" si="89"/>
        <v>0</v>
      </c>
      <c r="DR123" s="24">
        <f t="shared" si="89"/>
        <v>0</v>
      </c>
      <c r="DS123" s="24">
        <f t="shared" si="89"/>
        <v>0</v>
      </c>
      <c r="DT123" s="24">
        <f t="shared" si="89"/>
        <v>0</v>
      </c>
      <c r="DU123" s="24">
        <f t="shared" si="87"/>
        <v>0</v>
      </c>
      <c r="DV123" s="24">
        <f t="shared" si="84"/>
        <v>0</v>
      </c>
      <c r="DW123" s="24">
        <f t="shared" si="84"/>
        <v>0</v>
      </c>
      <c r="DX123" s="24">
        <f t="shared" si="84"/>
        <v>0</v>
      </c>
      <c r="DY123" s="24">
        <f t="shared" si="84"/>
        <v>0</v>
      </c>
      <c r="DZ123" s="24">
        <f t="shared" si="84"/>
        <v>0</v>
      </c>
      <c r="EA123" s="24">
        <f t="shared" si="84"/>
        <v>0</v>
      </c>
      <c r="EB123" s="24">
        <f t="shared" si="84"/>
        <v>0</v>
      </c>
    </row>
    <row r="124" spans="1:132" ht="32.450000000000003" customHeight="1" x14ac:dyDescent="0.25">
      <c r="A124" s="202"/>
      <c r="B124" s="249"/>
      <c r="C124" s="51" t="s">
        <v>352</v>
      </c>
      <c r="D124" s="34" t="s">
        <v>353</v>
      </c>
      <c r="E124" s="77">
        <v>510</v>
      </c>
      <c r="F124" s="23" t="s">
        <v>239</v>
      </c>
      <c r="G124" s="24">
        <f t="shared" si="79"/>
        <v>60000000</v>
      </c>
      <c r="H124" s="25">
        <v>200000000</v>
      </c>
      <c r="I124" s="25">
        <f t="shared" si="85"/>
        <v>140000000</v>
      </c>
      <c r="J124" s="47"/>
      <c r="K124" s="24">
        <v>60000000</v>
      </c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6"/>
      <c r="AB124" s="24"/>
      <c r="AC124" s="24"/>
      <c r="AD124" s="24"/>
      <c r="AE124" s="24"/>
      <c r="AF124" s="24"/>
      <c r="AG124" s="27">
        <f t="shared" si="54"/>
        <v>0.9916666666666667</v>
      </c>
      <c r="AH124" s="24">
        <f t="shared" si="90"/>
        <v>59500000</v>
      </c>
      <c r="AI124" s="24"/>
      <c r="AJ124" s="24">
        <f>+'[2]Acuerdo PLAN INVERSIÓN 2021'!$J$1138</f>
        <v>59500000</v>
      </c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7">
        <f t="shared" si="56"/>
        <v>8.3333333333333037E-3</v>
      </c>
      <c r="BG124" s="24">
        <f t="shared" si="63"/>
        <v>500000</v>
      </c>
      <c r="BH124" s="24">
        <f t="shared" si="88"/>
        <v>0</v>
      </c>
      <c r="BI124" s="24">
        <f t="shared" si="88"/>
        <v>500000</v>
      </c>
      <c r="BJ124" s="24">
        <f t="shared" si="88"/>
        <v>0</v>
      </c>
      <c r="BK124" s="24">
        <f t="shared" si="88"/>
        <v>0</v>
      </c>
      <c r="BL124" s="24">
        <f t="shared" si="88"/>
        <v>0</v>
      </c>
      <c r="BM124" s="24">
        <f t="shared" si="88"/>
        <v>0</v>
      </c>
      <c r="BN124" s="24">
        <f t="shared" si="88"/>
        <v>0</v>
      </c>
      <c r="BO124" s="24">
        <f t="shared" si="88"/>
        <v>0</v>
      </c>
      <c r="BP124" s="24">
        <f t="shared" si="88"/>
        <v>0</v>
      </c>
      <c r="BQ124" s="24">
        <f t="shared" si="88"/>
        <v>0</v>
      </c>
      <c r="BR124" s="24">
        <f t="shared" si="88"/>
        <v>0</v>
      </c>
      <c r="BS124" s="24">
        <f t="shared" si="88"/>
        <v>0</v>
      </c>
      <c r="BT124" s="24">
        <f t="shared" si="88"/>
        <v>0</v>
      </c>
      <c r="BU124" s="24">
        <f t="shared" si="88"/>
        <v>0</v>
      </c>
      <c r="BV124" s="24">
        <f t="shared" si="88"/>
        <v>0</v>
      </c>
      <c r="BW124" s="24">
        <f t="shared" si="86"/>
        <v>0</v>
      </c>
      <c r="BX124" s="24">
        <f t="shared" si="81"/>
        <v>0</v>
      </c>
      <c r="BY124" s="24">
        <f t="shared" si="81"/>
        <v>0</v>
      </c>
      <c r="BZ124" s="24">
        <f t="shared" si="81"/>
        <v>0</v>
      </c>
      <c r="CA124" s="24">
        <f t="shared" si="81"/>
        <v>0</v>
      </c>
      <c r="CB124" s="24">
        <f t="shared" si="81"/>
        <v>0</v>
      </c>
      <c r="CC124" s="24">
        <f t="shared" si="81"/>
        <v>0</v>
      </c>
      <c r="CD124" s="24">
        <f t="shared" si="81"/>
        <v>0</v>
      </c>
      <c r="CE124" s="27">
        <f t="shared" si="91"/>
        <v>0.9916666666666667</v>
      </c>
      <c r="CF124" s="24">
        <f t="shared" si="92"/>
        <v>59500000</v>
      </c>
      <c r="CG124" s="24"/>
      <c r="CH124" s="24">
        <f>+'[2]Acuerdo PLAN INVERSIÓN 2021'!$H$1136</f>
        <v>59500000</v>
      </c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7">
        <f t="shared" si="55"/>
        <v>8.3333333333333037E-3</v>
      </c>
      <c r="DE124" s="24">
        <f t="shared" si="82"/>
        <v>500000</v>
      </c>
      <c r="DF124" s="24">
        <f t="shared" si="89"/>
        <v>0</v>
      </c>
      <c r="DG124" s="24">
        <f t="shared" si="89"/>
        <v>500000</v>
      </c>
      <c r="DH124" s="24">
        <f t="shared" si="89"/>
        <v>0</v>
      </c>
      <c r="DI124" s="24">
        <f t="shared" si="89"/>
        <v>0</v>
      </c>
      <c r="DJ124" s="24">
        <f t="shared" si="89"/>
        <v>0</v>
      </c>
      <c r="DK124" s="24">
        <f t="shared" si="89"/>
        <v>0</v>
      </c>
      <c r="DL124" s="24">
        <f t="shared" si="89"/>
        <v>0</v>
      </c>
      <c r="DM124" s="24">
        <f t="shared" si="89"/>
        <v>0</v>
      </c>
      <c r="DN124" s="24">
        <f t="shared" si="89"/>
        <v>0</v>
      </c>
      <c r="DO124" s="24">
        <f t="shared" si="89"/>
        <v>0</v>
      </c>
      <c r="DP124" s="24">
        <f t="shared" si="89"/>
        <v>0</v>
      </c>
      <c r="DQ124" s="24">
        <f t="shared" si="89"/>
        <v>0</v>
      </c>
      <c r="DR124" s="24">
        <f t="shared" si="89"/>
        <v>0</v>
      </c>
      <c r="DS124" s="24">
        <f t="shared" si="89"/>
        <v>0</v>
      </c>
      <c r="DT124" s="24">
        <f t="shared" si="89"/>
        <v>0</v>
      </c>
      <c r="DU124" s="24">
        <f t="shared" si="87"/>
        <v>0</v>
      </c>
      <c r="DV124" s="24">
        <f t="shared" si="84"/>
        <v>0</v>
      </c>
      <c r="DW124" s="24">
        <f t="shared" si="84"/>
        <v>0</v>
      </c>
      <c r="DX124" s="24">
        <f t="shared" si="84"/>
        <v>0</v>
      </c>
      <c r="DY124" s="24">
        <f t="shared" si="84"/>
        <v>0</v>
      </c>
      <c r="DZ124" s="24">
        <f t="shared" si="84"/>
        <v>0</v>
      </c>
      <c r="EA124" s="24">
        <f t="shared" si="84"/>
        <v>0</v>
      </c>
      <c r="EB124" s="24">
        <f t="shared" si="84"/>
        <v>0</v>
      </c>
    </row>
    <row r="125" spans="1:132" ht="27.75" customHeight="1" x14ac:dyDescent="0.25">
      <c r="A125" s="202"/>
      <c r="B125" s="249"/>
      <c r="C125" s="51" t="s">
        <v>354</v>
      </c>
      <c r="D125" s="34" t="s">
        <v>355</v>
      </c>
      <c r="E125" s="77">
        <v>510</v>
      </c>
      <c r="F125" s="23" t="s">
        <v>356</v>
      </c>
      <c r="G125" s="24">
        <f t="shared" si="79"/>
        <v>38000000</v>
      </c>
      <c r="H125" s="25">
        <v>200000000</v>
      </c>
      <c r="I125" s="25">
        <f t="shared" si="85"/>
        <v>162000000</v>
      </c>
      <c r="J125" s="47"/>
      <c r="K125" s="24">
        <v>30000000</v>
      </c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>
        <v>8000000</v>
      </c>
      <c r="AG125" s="27">
        <f t="shared" si="54"/>
        <v>0.21052631578947367</v>
      </c>
      <c r="AH125" s="24">
        <f t="shared" si="90"/>
        <v>8000000</v>
      </c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>
        <f>+'[2]Acuerdo PLAN INVERSIÓN 2021'!$AE$1146</f>
        <v>8000000</v>
      </c>
      <c r="BF125" s="27">
        <f t="shared" si="56"/>
        <v>0.78947368421052633</v>
      </c>
      <c r="BG125" s="24">
        <f t="shared" si="63"/>
        <v>30000000</v>
      </c>
      <c r="BH125" s="24">
        <f t="shared" si="88"/>
        <v>0</v>
      </c>
      <c r="BI125" s="24">
        <f t="shared" si="88"/>
        <v>30000000</v>
      </c>
      <c r="BJ125" s="24">
        <f t="shared" si="88"/>
        <v>0</v>
      </c>
      <c r="BK125" s="24">
        <f t="shared" si="88"/>
        <v>0</v>
      </c>
      <c r="BL125" s="24">
        <f t="shared" si="88"/>
        <v>0</v>
      </c>
      <c r="BM125" s="24">
        <f t="shared" si="88"/>
        <v>0</v>
      </c>
      <c r="BN125" s="24">
        <f t="shared" si="88"/>
        <v>0</v>
      </c>
      <c r="BO125" s="24">
        <f t="shared" si="88"/>
        <v>0</v>
      </c>
      <c r="BP125" s="24">
        <f t="shared" si="88"/>
        <v>0</v>
      </c>
      <c r="BQ125" s="24">
        <f t="shared" si="88"/>
        <v>0</v>
      </c>
      <c r="BR125" s="24">
        <f t="shared" si="88"/>
        <v>0</v>
      </c>
      <c r="BS125" s="24">
        <f t="shared" si="88"/>
        <v>0</v>
      </c>
      <c r="BT125" s="24">
        <f t="shared" si="88"/>
        <v>0</v>
      </c>
      <c r="BU125" s="24">
        <f t="shared" si="88"/>
        <v>0</v>
      </c>
      <c r="BV125" s="24">
        <f t="shared" si="88"/>
        <v>0</v>
      </c>
      <c r="BW125" s="24">
        <f t="shared" si="86"/>
        <v>0</v>
      </c>
      <c r="BX125" s="24">
        <f t="shared" si="81"/>
        <v>0</v>
      </c>
      <c r="BY125" s="24">
        <f t="shared" si="81"/>
        <v>0</v>
      </c>
      <c r="BZ125" s="24">
        <f t="shared" si="81"/>
        <v>0</v>
      </c>
      <c r="CA125" s="24">
        <f t="shared" si="81"/>
        <v>0</v>
      </c>
      <c r="CB125" s="24">
        <f t="shared" si="81"/>
        <v>0</v>
      </c>
      <c r="CC125" s="24">
        <f t="shared" si="81"/>
        <v>0</v>
      </c>
      <c r="CD125" s="24">
        <f t="shared" si="81"/>
        <v>0</v>
      </c>
      <c r="CE125" s="27">
        <f t="shared" si="91"/>
        <v>0.21052631578947367</v>
      </c>
      <c r="CF125" s="24">
        <f t="shared" si="92"/>
        <v>8000000</v>
      </c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>
        <f>+'[2]Acuerdo PLAN INVERSIÓN 2021'!$H$1144</f>
        <v>8000000</v>
      </c>
      <c r="DD125" s="27">
        <f t="shared" si="55"/>
        <v>0.78947368421052633</v>
      </c>
      <c r="DE125" s="24">
        <f t="shared" si="82"/>
        <v>30000000</v>
      </c>
      <c r="DF125" s="24">
        <f t="shared" si="89"/>
        <v>0</v>
      </c>
      <c r="DG125" s="24">
        <f t="shared" si="89"/>
        <v>30000000</v>
      </c>
      <c r="DH125" s="24">
        <f t="shared" si="89"/>
        <v>0</v>
      </c>
      <c r="DI125" s="24">
        <f t="shared" si="89"/>
        <v>0</v>
      </c>
      <c r="DJ125" s="24">
        <f t="shared" si="89"/>
        <v>0</v>
      </c>
      <c r="DK125" s="24">
        <f t="shared" si="89"/>
        <v>0</v>
      </c>
      <c r="DL125" s="24">
        <f t="shared" si="89"/>
        <v>0</v>
      </c>
      <c r="DM125" s="24">
        <f t="shared" si="89"/>
        <v>0</v>
      </c>
      <c r="DN125" s="24">
        <f t="shared" si="89"/>
        <v>0</v>
      </c>
      <c r="DO125" s="24">
        <f t="shared" si="89"/>
        <v>0</v>
      </c>
      <c r="DP125" s="24">
        <f t="shared" si="89"/>
        <v>0</v>
      </c>
      <c r="DQ125" s="24">
        <f t="shared" si="89"/>
        <v>0</v>
      </c>
      <c r="DR125" s="24">
        <f t="shared" si="89"/>
        <v>0</v>
      </c>
      <c r="DS125" s="24">
        <f t="shared" si="89"/>
        <v>0</v>
      </c>
      <c r="DT125" s="24">
        <f t="shared" si="89"/>
        <v>0</v>
      </c>
      <c r="DU125" s="24">
        <f t="shared" si="87"/>
        <v>0</v>
      </c>
      <c r="DV125" s="24">
        <f t="shared" si="84"/>
        <v>0</v>
      </c>
      <c r="DW125" s="24">
        <f t="shared" si="84"/>
        <v>0</v>
      </c>
      <c r="DX125" s="24">
        <f t="shared" si="84"/>
        <v>0</v>
      </c>
      <c r="DY125" s="24">
        <f t="shared" si="84"/>
        <v>0</v>
      </c>
      <c r="DZ125" s="24">
        <f t="shared" si="84"/>
        <v>0</v>
      </c>
      <c r="EA125" s="24">
        <f t="shared" si="84"/>
        <v>0</v>
      </c>
      <c r="EB125" s="24">
        <f t="shared" si="84"/>
        <v>0</v>
      </c>
    </row>
    <row r="126" spans="1:132" ht="26.25" customHeight="1" x14ac:dyDescent="0.25">
      <c r="A126" s="202"/>
      <c r="B126" s="249"/>
      <c r="C126" s="51" t="s">
        <v>357</v>
      </c>
      <c r="D126" s="34" t="s">
        <v>358</v>
      </c>
      <c r="E126" s="77">
        <v>510</v>
      </c>
      <c r="F126" s="23" t="s">
        <v>239</v>
      </c>
      <c r="G126" s="24">
        <f t="shared" si="79"/>
        <v>60000000</v>
      </c>
      <c r="H126" s="25">
        <v>200000000</v>
      </c>
      <c r="I126" s="25">
        <f t="shared" si="85"/>
        <v>140000000</v>
      </c>
      <c r="J126" s="47"/>
      <c r="K126" s="24">
        <v>60000000</v>
      </c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7">
        <f t="shared" si="54"/>
        <v>1</v>
      </c>
      <c r="AH126" s="24">
        <f t="shared" si="90"/>
        <v>60000000</v>
      </c>
      <c r="AI126" s="24"/>
      <c r="AJ126" s="24">
        <f>+'[2]Acuerdo PLAN INVERSIÓN 2021'!$G$1150</f>
        <v>60000000</v>
      </c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7">
        <f t="shared" si="56"/>
        <v>0</v>
      </c>
      <c r="BG126" s="24">
        <f t="shared" si="63"/>
        <v>0</v>
      </c>
      <c r="BH126" s="24">
        <f t="shared" si="88"/>
        <v>0</v>
      </c>
      <c r="BI126" s="24">
        <f t="shared" si="88"/>
        <v>0</v>
      </c>
      <c r="BJ126" s="24">
        <f t="shared" si="88"/>
        <v>0</v>
      </c>
      <c r="BK126" s="24">
        <f t="shared" si="88"/>
        <v>0</v>
      </c>
      <c r="BL126" s="24">
        <f t="shared" si="88"/>
        <v>0</v>
      </c>
      <c r="BM126" s="24">
        <f t="shared" si="88"/>
        <v>0</v>
      </c>
      <c r="BN126" s="24">
        <f t="shared" si="88"/>
        <v>0</v>
      </c>
      <c r="BO126" s="24">
        <f t="shared" si="88"/>
        <v>0</v>
      </c>
      <c r="BP126" s="24">
        <f t="shared" si="88"/>
        <v>0</v>
      </c>
      <c r="BQ126" s="24">
        <f t="shared" si="88"/>
        <v>0</v>
      </c>
      <c r="BR126" s="24">
        <f t="shared" si="88"/>
        <v>0</v>
      </c>
      <c r="BS126" s="24">
        <f t="shared" si="88"/>
        <v>0</v>
      </c>
      <c r="BT126" s="24">
        <f t="shared" si="88"/>
        <v>0</v>
      </c>
      <c r="BU126" s="24">
        <f t="shared" si="88"/>
        <v>0</v>
      </c>
      <c r="BV126" s="24">
        <f t="shared" si="88"/>
        <v>0</v>
      </c>
      <c r="BW126" s="24">
        <f t="shared" si="86"/>
        <v>0</v>
      </c>
      <c r="BX126" s="24">
        <f t="shared" si="81"/>
        <v>0</v>
      </c>
      <c r="BY126" s="24">
        <f t="shared" si="81"/>
        <v>0</v>
      </c>
      <c r="BZ126" s="24">
        <f t="shared" si="81"/>
        <v>0</v>
      </c>
      <c r="CA126" s="24">
        <f t="shared" si="81"/>
        <v>0</v>
      </c>
      <c r="CB126" s="24">
        <f t="shared" si="81"/>
        <v>0</v>
      </c>
      <c r="CC126" s="24">
        <f t="shared" si="81"/>
        <v>0</v>
      </c>
      <c r="CD126" s="24">
        <f t="shared" si="81"/>
        <v>0</v>
      </c>
      <c r="CE126" s="27">
        <f t="shared" si="91"/>
        <v>0.99800858333333331</v>
      </c>
      <c r="CF126" s="24">
        <f t="shared" si="92"/>
        <v>59880515</v>
      </c>
      <c r="CG126" s="24"/>
      <c r="CH126" s="24">
        <f>+'[1]Acuerdo PLAN INVERSIÓN 2021'!$H$1423</f>
        <v>59880515</v>
      </c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7">
        <f t="shared" si="55"/>
        <v>1.9914166666666899E-3</v>
      </c>
      <c r="DE126" s="24">
        <f t="shared" si="82"/>
        <v>119485</v>
      </c>
      <c r="DF126" s="24">
        <f t="shared" si="89"/>
        <v>0</v>
      </c>
      <c r="DG126" s="24">
        <f t="shared" si="89"/>
        <v>119485</v>
      </c>
      <c r="DH126" s="24">
        <f t="shared" si="89"/>
        <v>0</v>
      </c>
      <c r="DI126" s="24">
        <f t="shared" si="89"/>
        <v>0</v>
      </c>
      <c r="DJ126" s="24">
        <f t="shared" si="89"/>
        <v>0</v>
      </c>
      <c r="DK126" s="24">
        <f t="shared" si="89"/>
        <v>0</v>
      </c>
      <c r="DL126" s="24">
        <f t="shared" si="89"/>
        <v>0</v>
      </c>
      <c r="DM126" s="24">
        <f t="shared" si="89"/>
        <v>0</v>
      </c>
      <c r="DN126" s="24">
        <f t="shared" si="89"/>
        <v>0</v>
      </c>
      <c r="DO126" s="24">
        <f t="shared" si="89"/>
        <v>0</v>
      </c>
      <c r="DP126" s="24">
        <f t="shared" si="89"/>
        <v>0</v>
      </c>
      <c r="DQ126" s="24">
        <f t="shared" si="89"/>
        <v>0</v>
      </c>
      <c r="DR126" s="24">
        <f t="shared" si="89"/>
        <v>0</v>
      </c>
      <c r="DS126" s="24">
        <f t="shared" si="89"/>
        <v>0</v>
      </c>
      <c r="DT126" s="24">
        <f t="shared" si="89"/>
        <v>0</v>
      </c>
      <c r="DU126" s="24">
        <f t="shared" si="87"/>
        <v>0</v>
      </c>
      <c r="DV126" s="24">
        <f t="shared" si="84"/>
        <v>0</v>
      </c>
      <c r="DW126" s="24">
        <f t="shared" si="84"/>
        <v>0</v>
      </c>
      <c r="DX126" s="24">
        <f t="shared" si="84"/>
        <v>0</v>
      </c>
      <c r="DY126" s="24">
        <f t="shared" si="84"/>
        <v>0</v>
      </c>
      <c r="DZ126" s="24">
        <f t="shared" si="84"/>
        <v>0</v>
      </c>
      <c r="EA126" s="24">
        <f t="shared" si="84"/>
        <v>0</v>
      </c>
      <c r="EB126" s="24">
        <f t="shared" si="84"/>
        <v>0</v>
      </c>
    </row>
    <row r="127" spans="1:132" ht="23.45" customHeight="1" x14ac:dyDescent="0.25">
      <c r="A127" s="202"/>
      <c r="B127" s="222" t="s">
        <v>359</v>
      </c>
      <c r="C127" s="51" t="s">
        <v>360</v>
      </c>
      <c r="D127" s="34" t="s">
        <v>361</v>
      </c>
      <c r="E127" s="77">
        <v>310</v>
      </c>
      <c r="F127" s="23" t="s">
        <v>239</v>
      </c>
      <c r="G127" s="24">
        <f t="shared" si="79"/>
        <v>100000000</v>
      </c>
      <c r="H127" s="25">
        <v>180000000</v>
      </c>
      <c r="I127" s="25">
        <f t="shared" si="85"/>
        <v>80000000</v>
      </c>
      <c r="J127" s="47"/>
      <c r="K127" s="24">
        <v>100000000</v>
      </c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7">
        <f t="shared" si="54"/>
        <v>1</v>
      </c>
      <c r="AH127" s="24">
        <f t="shared" si="90"/>
        <v>100000000</v>
      </c>
      <c r="AI127" s="24"/>
      <c r="AJ127" s="24">
        <f>+'[2]Acuerdo PLAN INVERSIÓN 2021'!$J$1167</f>
        <v>100000000</v>
      </c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7">
        <f t="shared" si="56"/>
        <v>0</v>
      </c>
      <c r="BG127" s="24">
        <f t="shared" si="63"/>
        <v>0</v>
      </c>
      <c r="BH127" s="24">
        <f t="shared" si="88"/>
        <v>0</v>
      </c>
      <c r="BI127" s="24">
        <f t="shared" si="88"/>
        <v>0</v>
      </c>
      <c r="BJ127" s="24">
        <f t="shared" si="88"/>
        <v>0</v>
      </c>
      <c r="BK127" s="24">
        <f t="shared" si="88"/>
        <v>0</v>
      </c>
      <c r="BL127" s="24">
        <f t="shared" si="88"/>
        <v>0</v>
      </c>
      <c r="BM127" s="24">
        <f t="shared" si="88"/>
        <v>0</v>
      </c>
      <c r="BN127" s="24">
        <f t="shared" si="88"/>
        <v>0</v>
      </c>
      <c r="BO127" s="24">
        <f t="shared" si="88"/>
        <v>0</v>
      </c>
      <c r="BP127" s="24">
        <f t="shared" si="88"/>
        <v>0</v>
      </c>
      <c r="BQ127" s="24">
        <f t="shared" si="88"/>
        <v>0</v>
      </c>
      <c r="BR127" s="24">
        <f t="shared" si="88"/>
        <v>0</v>
      </c>
      <c r="BS127" s="24">
        <f t="shared" si="88"/>
        <v>0</v>
      </c>
      <c r="BT127" s="24">
        <f t="shared" si="88"/>
        <v>0</v>
      </c>
      <c r="BU127" s="24">
        <f t="shared" si="88"/>
        <v>0</v>
      </c>
      <c r="BV127" s="24">
        <f t="shared" si="88"/>
        <v>0</v>
      </c>
      <c r="BW127" s="24">
        <f t="shared" si="86"/>
        <v>0</v>
      </c>
      <c r="BX127" s="24">
        <f t="shared" si="81"/>
        <v>0</v>
      </c>
      <c r="BY127" s="24">
        <f t="shared" si="81"/>
        <v>0</v>
      </c>
      <c r="BZ127" s="24">
        <f t="shared" si="81"/>
        <v>0</v>
      </c>
      <c r="CA127" s="24">
        <f t="shared" si="81"/>
        <v>0</v>
      </c>
      <c r="CB127" s="24">
        <f t="shared" si="81"/>
        <v>0</v>
      </c>
      <c r="CC127" s="24">
        <f t="shared" si="81"/>
        <v>0</v>
      </c>
      <c r="CD127" s="24">
        <f t="shared" si="81"/>
        <v>0</v>
      </c>
      <c r="CE127" s="27">
        <f t="shared" si="91"/>
        <v>7.4283619999999995E-2</v>
      </c>
      <c r="CF127" s="24">
        <f t="shared" si="92"/>
        <v>7428362</v>
      </c>
      <c r="CG127" s="24"/>
      <c r="CH127" s="24">
        <f>+'[1]Acuerdo PLAN INVERSIÓN 2021'!$H$1440</f>
        <v>7428362</v>
      </c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7">
        <f t="shared" si="55"/>
        <v>0.92571638000000001</v>
      </c>
      <c r="DE127" s="24">
        <f t="shared" si="82"/>
        <v>92571638</v>
      </c>
      <c r="DF127" s="24">
        <f t="shared" si="89"/>
        <v>0</v>
      </c>
      <c r="DG127" s="24">
        <f t="shared" si="89"/>
        <v>92571638</v>
      </c>
      <c r="DH127" s="24">
        <f t="shared" si="89"/>
        <v>0</v>
      </c>
      <c r="DI127" s="24">
        <f t="shared" si="89"/>
        <v>0</v>
      </c>
      <c r="DJ127" s="24">
        <f t="shared" si="89"/>
        <v>0</v>
      </c>
      <c r="DK127" s="24">
        <f t="shared" si="89"/>
        <v>0</v>
      </c>
      <c r="DL127" s="24">
        <f t="shared" si="89"/>
        <v>0</v>
      </c>
      <c r="DM127" s="24">
        <f t="shared" si="89"/>
        <v>0</v>
      </c>
      <c r="DN127" s="24">
        <f t="shared" si="89"/>
        <v>0</v>
      </c>
      <c r="DO127" s="24">
        <f t="shared" si="89"/>
        <v>0</v>
      </c>
      <c r="DP127" s="24">
        <f t="shared" si="89"/>
        <v>0</v>
      </c>
      <c r="DQ127" s="24">
        <f t="shared" si="89"/>
        <v>0</v>
      </c>
      <c r="DR127" s="24">
        <f t="shared" si="89"/>
        <v>0</v>
      </c>
      <c r="DS127" s="24">
        <f t="shared" si="89"/>
        <v>0</v>
      </c>
      <c r="DT127" s="24">
        <f t="shared" si="89"/>
        <v>0</v>
      </c>
      <c r="DU127" s="24">
        <f t="shared" si="87"/>
        <v>0</v>
      </c>
      <c r="DV127" s="24">
        <f t="shared" si="84"/>
        <v>0</v>
      </c>
      <c r="DW127" s="24">
        <f t="shared" si="84"/>
        <v>0</v>
      </c>
      <c r="DX127" s="24">
        <f t="shared" si="84"/>
        <v>0</v>
      </c>
      <c r="DY127" s="24">
        <f t="shared" si="84"/>
        <v>0</v>
      </c>
      <c r="DZ127" s="24">
        <f t="shared" si="84"/>
        <v>0</v>
      </c>
      <c r="EA127" s="24">
        <f t="shared" si="84"/>
        <v>0</v>
      </c>
      <c r="EB127" s="24">
        <f t="shared" si="84"/>
        <v>0</v>
      </c>
    </row>
    <row r="128" spans="1:132" ht="39.75" customHeight="1" x14ac:dyDescent="0.25">
      <c r="A128" s="202"/>
      <c r="B128" s="223"/>
      <c r="C128" s="51" t="s">
        <v>362</v>
      </c>
      <c r="D128" s="34" t="s">
        <v>363</v>
      </c>
      <c r="E128" s="77">
        <v>310</v>
      </c>
      <c r="F128" s="23" t="s">
        <v>364</v>
      </c>
      <c r="G128" s="24">
        <f t="shared" si="79"/>
        <v>68000000</v>
      </c>
      <c r="H128" s="25">
        <v>80000000</v>
      </c>
      <c r="I128" s="25">
        <f t="shared" si="85"/>
        <v>12000000</v>
      </c>
      <c r="J128" s="47"/>
      <c r="K128" s="24">
        <v>60000000</v>
      </c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>
        <v>8000000</v>
      </c>
      <c r="AG128" s="27">
        <f t="shared" si="54"/>
        <v>0.88235294117647056</v>
      </c>
      <c r="AH128" s="24">
        <f t="shared" si="90"/>
        <v>60000000</v>
      </c>
      <c r="AI128" s="24"/>
      <c r="AJ128" s="24">
        <f>+'[2]Acuerdo PLAN INVERSIÓN 2021'!$G$1175</f>
        <v>60000000</v>
      </c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7">
        <f t="shared" si="56"/>
        <v>0.11764705882352944</v>
      </c>
      <c r="BG128" s="24">
        <f t="shared" si="63"/>
        <v>8000000</v>
      </c>
      <c r="BH128" s="24">
        <f t="shared" si="88"/>
        <v>0</v>
      </c>
      <c r="BI128" s="24">
        <f t="shared" si="88"/>
        <v>0</v>
      </c>
      <c r="BJ128" s="24">
        <f t="shared" si="88"/>
        <v>0</v>
      </c>
      <c r="BK128" s="24">
        <f t="shared" si="88"/>
        <v>0</v>
      </c>
      <c r="BL128" s="24">
        <f t="shared" si="88"/>
        <v>0</v>
      </c>
      <c r="BM128" s="24">
        <f t="shared" si="88"/>
        <v>0</v>
      </c>
      <c r="BN128" s="24">
        <f t="shared" si="88"/>
        <v>0</v>
      </c>
      <c r="BO128" s="24">
        <f t="shared" si="88"/>
        <v>0</v>
      </c>
      <c r="BP128" s="24">
        <f t="shared" si="88"/>
        <v>0</v>
      </c>
      <c r="BQ128" s="24">
        <f t="shared" si="88"/>
        <v>0</v>
      </c>
      <c r="BR128" s="24">
        <f t="shared" si="88"/>
        <v>0</v>
      </c>
      <c r="BS128" s="24">
        <f t="shared" si="88"/>
        <v>0</v>
      </c>
      <c r="BT128" s="24">
        <f t="shared" si="88"/>
        <v>0</v>
      </c>
      <c r="BU128" s="24">
        <f t="shared" si="88"/>
        <v>0</v>
      </c>
      <c r="BV128" s="24">
        <f t="shared" si="88"/>
        <v>0</v>
      </c>
      <c r="BW128" s="24">
        <f t="shared" si="86"/>
        <v>0</v>
      </c>
      <c r="BX128" s="24">
        <f t="shared" si="81"/>
        <v>0</v>
      </c>
      <c r="BY128" s="24">
        <f t="shared" si="81"/>
        <v>0</v>
      </c>
      <c r="BZ128" s="24">
        <f t="shared" si="81"/>
        <v>0</v>
      </c>
      <c r="CA128" s="24">
        <f t="shared" si="81"/>
        <v>0</v>
      </c>
      <c r="CB128" s="24">
        <f t="shared" si="81"/>
        <v>0</v>
      </c>
      <c r="CC128" s="24">
        <f t="shared" si="81"/>
        <v>0</v>
      </c>
      <c r="CD128" s="24">
        <f t="shared" si="81"/>
        <v>8000000</v>
      </c>
      <c r="CE128" s="27">
        <f t="shared" si="91"/>
        <v>0.19200919117647058</v>
      </c>
      <c r="CF128" s="24">
        <f t="shared" si="92"/>
        <v>13056625</v>
      </c>
      <c r="CG128" s="24"/>
      <c r="CH128" s="24">
        <f>+'[1]Acuerdo PLAN INVERSIÓN 2021'!$H$1451</f>
        <v>13056625</v>
      </c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7">
        <f t="shared" si="55"/>
        <v>0.80799080882352947</v>
      </c>
      <c r="DE128" s="24">
        <f t="shared" si="82"/>
        <v>54943375</v>
      </c>
      <c r="DF128" s="24">
        <f t="shared" si="89"/>
        <v>0</v>
      </c>
      <c r="DG128" s="24">
        <f t="shared" si="89"/>
        <v>46943375</v>
      </c>
      <c r="DH128" s="24">
        <f t="shared" si="89"/>
        <v>0</v>
      </c>
      <c r="DI128" s="24">
        <f t="shared" si="89"/>
        <v>0</v>
      </c>
      <c r="DJ128" s="24">
        <f t="shared" si="89"/>
        <v>0</v>
      </c>
      <c r="DK128" s="24">
        <f t="shared" si="89"/>
        <v>0</v>
      </c>
      <c r="DL128" s="24">
        <f t="shared" si="89"/>
        <v>0</v>
      </c>
      <c r="DM128" s="24">
        <f t="shared" si="89"/>
        <v>0</v>
      </c>
      <c r="DN128" s="24">
        <f t="shared" si="89"/>
        <v>0</v>
      </c>
      <c r="DO128" s="24">
        <f t="shared" si="89"/>
        <v>0</v>
      </c>
      <c r="DP128" s="24">
        <f t="shared" si="89"/>
        <v>0</v>
      </c>
      <c r="DQ128" s="24">
        <f t="shared" si="89"/>
        <v>0</v>
      </c>
      <c r="DR128" s="24">
        <f t="shared" si="89"/>
        <v>0</v>
      </c>
      <c r="DS128" s="24">
        <f t="shared" si="89"/>
        <v>0</v>
      </c>
      <c r="DT128" s="24">
        <f t="shared" si="89"/>
        <v>0</v>
      </c>
      <c r="DU128" s="24">
        <f t="shared" si="87"/>
        <v>0</v>
      </c>
      <c r="DV128" s="24">
        <f t="shared" si="84"/>
        <v>0</v>
      </c>
      <c r="DW128" s="24">
        <f t="shared" si="84"/>
        <v>0</v>
      </c>
      <c r="DX128" s="24">
        <f t="shared" si="84"/>
        <v>0</v>
      </c>
      <c r="DY128" s="24">
        <f t="shared" si="84"/>
        <v>0</v>
      </c>
      <c r="DZ128" s="24">
        <f t="shared" si="84"/>
        <v>0</v>
      </c>
      <c r="EA128" s="24">
        <f t="shared" si="84"/>
        <v>0</v>
      </c>
      <c r="EB128" s="24">
        <f t="shared" si="84"/>
        <v>8000000</v>
      </c>
    </row>
    <row r="129" spans="1:133" s="45" customFormat="1" ht="20.25" customHeight="1" thickBot="1" x14ac:dyDescent="0.3">
      <c r="A129" s="83"/>
      <c r="B129" s="238" t="s">
        <v>365</v>
      </c>
      <c r="C129" s="239"/>
      <c r="D129" s="240"/>
      <c r="E129" s="84"/>
      <c r="F129" s="85"/>
      <c r="G129" s="59">
        <f t="shared" ref="G129:AF129" si="93">SUM(G98:G128)</f>
        <v>10090960649</v>
      </c>
      <c r="H129" s="59">
        <f t="shared" si="93"/>
        <v>15548636000</v>
      </c>
      <c r="I129" s="59">
        <f t="shared" si="93"/>
        <v>5457675351</v>
      </c>
      <c r="J129" s="59">
        <f t="shared" si="93"/>
        <v>0</v>
      </c>
      <c r="K129" s="59">
        <f t="shared" si="93"/>
        <v>1256254417</v>
      </c>
      <c r="L129" s="59">
        <f t="shared" si="93"/>
        <v>0</v>
      </c>
      <c r="M129" s="59">
        <f t="shared" si="93"/>
        <v>0</v>
      </c>
      <c r="N129" s="59">
        <f t="shared" si="93"/>
        <v>6856843769</v>
      </c>
      <c r="O129" s="59">
        <f t="shared" si="93"/>
        <v>0</v>
      </c>
      <c r="P129" s="59">
        <f t="shared" si="93"/>
        <v>212423035</v>
      </c>
      <c r="Q129" s="59">
        <f t="shared" si="93"/>
        <v>0</v>
      </c>
      <c r="R129" s="59">
        <f t="shared" si="93"/>
        <v>336385230</v>
      </c>
      <c r="S129" s="59">
        <f t="shared" si="93"/>
        <v>261385230</v>
      </c>
      <c r="T129" s="59">
        <f t="shared" si="93"/>
        <v>321385230</v>
      </c>
      <c r="U129" s="59">
        <f t="shared" si="93"/>
        <v>320000000</v>
      </c>
      <c r="V129" s="59">
        <f t="shared" si="93"/>
        <v>72000000</v>
      </c>
      <c r="W129" s="59">
        <f t="shared" si="93"/>
        <v>0</v>
      </c>
      <c r="X129" s="59">
        <f t="shared" si="93"/>
        <v>0</v>
      </c>
      <c r="Y129" s="59">
        <f t="shared" si="93"/>
        <v>0</v>
      </c>
      <c r="Z129" s="59">
        <f t="shared" si="93"/>
        <v>0</v>
      </c>
      <c r="AA129" s="59">
        <f t="shared" si="93"/>
        <v>0</v>
      </c>
      <c r="AB129" s="59">
        <f t="shared" si="93"/>
        <v>0</v>
      </c>
      <c r="AC129" s="59">
        <f t="shared" si="93"/>
        <v>0</v>
      </c>
      <c r="AD129" s="59">
        <f t="shared" si="93"/>
        <v>0</v>
      </c>
      <c r="AE129" s="59">
        <f t="shared" si="93"/>
        <v>0</v>
      </c>
      <c r="AF129" s="59">
        <f t="shared" si="93"/>
        <v>454283738</v>
      </c>
      <c r="AG129" s="44">
        <f t="shared" si="54"/>
        <v>8.6949627247525696E-2</v>
      </c>
      <c r="AH129" s="59">
        <f t="shared" ref="AH129:BE129" si="94">SUM(AH98:AH128)</f>
        <v>877405267</v>
      </c>
      <c r="AI129" s="59">
        <f t="shared" si="94"/>
        <v>0</v>
      </c>
      <c r="AJ129" s="59">
        <f t="shared" si="94"/>
        <v>869405267</v>
      </c>
      <c r="AK129" s="59">
        <f t="shared" si="94"/>
        <v>0</v>
      </c>
      <c r="AL129" s="59">
        <f t="shared" si="94"/>
        <v>0</v>
      </c>
      <c r="AM129" s="59">
        <f t="shared" si="94"/>
        <v>0</v>
      </c>
      <c r="AN129" s="59">
        <f t="shared" si="94"/>
        <v>0</v>
      </c>
      <c r="AO129" s="59">
        <f t="shared" si="94"/>
        <v>0</v>
      </c>
      <c r="AP129" s="59">
        <f t="shared" si="94"/>
        <v>0</v>
      </c>
      <c r="AQ129" s="59">
        <f t="shared" si="94"/>
        <v>0</v>
      </c>
      <c r="AR129" s="59">
        <f t="shared" si="94"/>
        <v>0</v>
      </c>
      <c r="AS129" s="59">
        <f t="shared" si="94"/>
        <v>0</v>
      </c>
      <c r="AT129" s="59">
        <f t="shared" si="94"/>
        <v>0</v>
      </c>
      <c r="AU129" s="59">
        <f t="shared" si="94"/>
        <v>0</v>
      </c>
      <c r="AV129" s="59">
        <f t="shared" si="94"/>
        <v>0</v>
      </c>
      <c r="AW129" s="59">
        <f t="shared" si="94"/>
        <v>0</v>
      </c>
      <c r="AX129" s="59">
        <f t="shared" si="94"/>
        <v>0</v>
      </c>
      <c r="AY129" s="59">
        <f t="shared" si="94"/>
        <v>0</v>
      </c>
      <c r="AZ129" s="59">
        <f t="shared" si="94"/>
        <v>0</v>
      </c>
      <c r="BA129" s="59">
        <f t="shared" si="94"/>
        <v>0</v>
      </c>
      <c r="BB129" s="59">
        <f t="shared" si="94"/>
        <v>0</v>
      </c>
      <c r="BC129" s="59">
        <f t="shared" si="94"/>
        <v>0</v>
      </c>
      <c r="BD129" s="59">
        <f t="shared" si="94"/>
        <v>0</v>
      </c>
      <c r="BE129" s="59">
        <f t="shared" si="94"/>
        <v>8000000</v>
      </c>
      <c r="BF129" s="44">
        <f t="shared" si="56"/>
        <v>0.91305037275247436</v>
      </c>
      <c r="BG129" s="59">
        <f t="shared" ref="BG129:CD129" si="95">SUM(BG98:BG128)</f>
        <v>9213555382</v>
      </c>
      <c r="BH129" s="59">
        <f t="shared" si="95"/>
        <v>0</v>
      </c>
      <c r="BI129" s="59">
        <f t="shared" si="95"/>
        <v>386849150</v>
      </c>
      <c r="BJ129" s="59">
        <f t="shared" si="95"/>
        <v>0</v>
      </c>
      <c r="BK129" s="59">
        <f t="shared" si="95"/>
        <v>0</v>
      </c>
      <c r="BL129" s="59">
        <f t="shared" si="95"/>
        <v>6856843769</v>
      </c>
      <c r="BM129" s="59">
        <f t="shared" si="95"/>
        <v>0</v>
      </c>
      <c r="BN129" s="59">
        <f t="shared" si="95"/>
        <v>212423035</v>
      </c>
      <c r="BO129" s="59">
        <f t="shared" si="95"/>
        <v>0</v>
      </c>
      <c r="BP129" s="59">
        <f t="shared" si="95"/>
        <v>336385230</v>
      </c>
      <c r="BQ129" s="59">
        <f t="shared" si="95"/>
        <v>261385230</v>
      </c>
      <c r="BR129" s="59">
        <f t="shared" si="95"/>
        <v>321385230</v>
      </c>
      <c r="BS129" s="59">
        <f t="shared" si="95"/>
        <v>320000000</v>
      </c>
      <c r="BT129" s="59">
        <f t="shared" si="95"/>
        <v>72000000</v>
      </c>
      <c r="BU129" s="59">
        <f t="shared" si="95"/>
        <v>0</v>
      </c>
      <c r="BV129" s="59">
        <f t="shared" si="95"/>
        <v>0</v>
      </c>
      <c r="BW129" s="59">
        <f t="shared" si="95"/>
        <v>0</v>
      </c>
      <c r="BX129" s="59">
        <f t="shared" si="95"/>
        <v>0</v>
      </c>
      <c r="BY129" s="59">
        <f t="shared" si="95"/>
        <v>0</v>
      </c>
      <c r="BZ129" s="59">
        <f t="shared" si="95"/>
        <v>0</v>
      </c>
      <c r="CA129" s="59">
        <f t="shared" si="95"/>
        <v>0</v>
      </c>
      <c r="CB129" s="59">
        <f t="shared" si="95"/>
        <v>0</v>
      </c>
      <c r="CC129" s="59">
        <f t="shared" si="95"/>
        <v>0</v>
      </c>
      <c r="CD129" s="59">
        <f t="shared" si="95"/>
        <v>446283738</v>
      </c>
      <c r="CE129" s="68">
        <f t="shared" si="91"/>
        <v>6.2738998696099266E-2</v>
      </c>
      <c r="CF129" s="59">
        <f>SUM(CF98:CF128)</f>
        <v>633096767</v>
      </c>
      <c r="CG129" s="59">
        <f>SUM(CG98:CG128)</f>
        <v>0</v>
      </c>
      <c r="CH129" s="59">
        <f>SUM(CH98:CH128)</f>
        <v>625096767</v>
      </c>
      <c r="CI129" s="59">
        <f>SUM(CI98:CI128)</f>
        <v>0</v>
      </c>
      <c r="CJ129" s="59">
        <f>SUM(CI98:CI128)</f>
        <v>0</v>
      </c>
      <c r="CK129" s="59">
        <f t="shared" ref="CK129:DC129" si="96">SUM(CK98:CK128)</f>
        <v>0</v>
      </c>
      <c r="CL129" s="59">
        <f t="shared" si="96"/>
        <v>0</v>
      </c>
      <c r="CM129" s="59">
        <f t="shared" si="96"/>
        <v>0</v>
      </c>
      <c r="CN129" s="59">
        <f t="shared" si="96"/>
        <v>0</v>
      </c>
      <c r="CO129" s="59">
        <f t="shared" si="96"/>
        <v>0</v>
      </c>
      <c r="CP129" s="59">
        <f t="shared" si="96"/>
        <v>0</v>
      </c>
      <c r="CQ129" s="59">
        <f t="shared" si="96"/>
        <v>0</v>
      </c>
      <c r="CR129" s="59">
        <f t="shared" si="96"/>
        <v>0</v>
      </c>
      <c r="CS129" s="59">
        <f t="shared" si="96"/>
        <v>0</v>
      </c>
      <c r="CT129" s="59">
        <f t="shared" si="96"/>
        <v>0</v>
      </c>
      <c r="CU129" s="59">
        <f t="shared" si="96"/>
        <v>0</v>
      </c>
      <c r="CV129" s="59">
        <f t="shared" si="96"/>
        <v>0</v>
      </c>
      <c r="CW129" s="59">
        <f t="shared" si="96"/>
        <v>0</v>
      </c>
      <c r="CX129" s="59">
        <f t="shared" si="96"/>
        <v>0</v>
      </c>
      <c r="CY129" s="59">
        <f t="shared" si="96"/>
        <v>0</v>
      </c>
      <c r="CZ129" s="59">
        <f t="shared" si="96"/>
        <v>0</v>
      </c>
      <c r="DA129" s="59">
        <f t="shared" si="96"/>
        <v>0</v>
      </c>
      <c r="DB129" s="59">
        <f t="shared" si="96"/>
        <v>0</v>
      </c>
      <c r="DC129" s="59">
        <f t="shared" si="96"/>
        <v>8000000</v>
      </c>
      <c r="DD129" s="44">
        <f t="shared" si="55"/>
        <v>0.93726100130390078</v>
      </c>
      <c r="DE129" s="59">
        <f t="shared" ref="DE129:EB129" si="97">SUM(DE98:DE128)</f>
        <v>9457863882</v>
      </c>
      <c r="DF129" s="59">
        <f t="shared" si="97"/>
        <v>0</v>
      </c>
      <c r="DG129" s="59">
        <f t="shared" si="97"/>
        <v>631157650</v>
      </c>
      <c r="DH129" s="59">
        <f t="shared" si="97"/>
        <v>0</v>
      </c>
      <c r="DI129" s="59">
        <f t="shared" si="97"/>
        <v>0</v>
      </c>
      <c r="DJ129" s="59">
        <f t="shared" si="97"/>
        <v>6856843769</v>
      </c>
      <c r="DK129" s="59">
        <f t="shared" si="97"/>
        <v>0</v>
      </c>
      <c r="DL129" s="59">
        <f t="shared" si="97"/>
        <v>212423035</v>
      </c>
      <c r="DM129" s="59">
        <f t="shared" si="97"/>
        <v>0</v>
      </c>
      <c r="DN129" s="59">
        <f t="shared" si="97"/>
        <v>336385230</v>
      </c>
      <c r="DO129" s="59">
        <f t="shared" si="97"/>
        <v>261385230</v>
      </c>
      <c r="DP129" s="59">
        <f t="shared" si="97"/>
        <v>321385230</v>
      </c>
      <c r="DQ129" s="59">
        <f t="shared" si="97"/>
        <v>320000000</v>
      </c>
      <c r="DR129" s="59">
        <f t="shared" si="97"/>
        <v>72000000</v>
      </c>
      <c r="DS129" s="59">
        <f t="shared" si="97"/>
        <v>0</v>
      </c>
      <c r="DT129" s="59">
        <f t="shared" si="97"/>
        <v>0</v>
      </c>
      <c r="DU129" s="59">
        <f t="shared" si="97"/>
        <v>0</v>
      </c>
      <c r="DV129" s="59">
        <f t="shared" si="97"/>
        <v>0</v>
      </c>
      <c r="DW129" s="59">
        <f t="shared" si="97"/>
        <v>0</v>
      </c>
      <c r="DX129" s="59">
        <f t="shared" si="97"/>
        <v>0</v>
      </c>
      <c r="DY129" s="59">
        <f t="shared" si="97"/>
        <v>0</v>
      </c>
      <c r="DZ129" s="59">
        <f t="shared" si="97"/>
        <v>0</v>
      </c>
      <c r="EA129" s="59">
        <f t="shared" si="97"/>
        <v>0</v>
      </c>
      <c r="EB129" s="59">
        <f t="shared" si="97"/>
        <v>446283738</v>
      </c>
    </row>
    <row r="130" spans="1:133" ht="5.25" customHeight="1" thickTop="1" x14ac:dyDescent="0.25">
      <c r="C130" s="86"/>
      <c r="D130" s="86"/>
      <c r="E130" s="86"/>
      <c r="F130" s="86"/>
      <c r="G130" s="87"/>
      <c r="H130" s="88"/>
      <c r="I130" s="88"/>
      <c r="J130" s="87"/>
      <c r="K130" s="89"/>
      <c r="L130" s="87"/>
      <c r="M130" s="87"/>
      <c r="N130" s="87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1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1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48"/>
      <c r="CF130" s="93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1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</row>
    <row r="131" spans="1:133" ht="19.5" customHeight="1" x14ac:dyDescent="0.25">
      <c r="C131" s="241" t="s">
        <v>366</v>
      </c>
      <c r="D131" s="242"/>
      <c r="E131" s="243"/>
      <c r="F131" s="94"/>
      <c r="G131" s="92">
        <f t="shared" ref="G131:AF131" si="98">G24+G50+G77+G97+G129</f>
        <v>24503982391</v>
      </c>
      <c r="H131" s="95">
        <f t="shared" si="98"/>
        <v>37326786386</v>
      </c>
      <c r="I131" s="95">
        <f t="shared" si="98"/>
        <v>12822803995</v>
      </c>
      <c r="J131" s="92">
        <f t="shared" si="98"/>
        <v>804086833</v>
      </c>
      <c r="K131" s="92">
        <f t="shared" si="98"/>
        <v>3144059452</v>
      </c>
      <c r="L131" s="92">
        <f t="shared" si="98"/>
        <v>0</v>
      </c>
      <c r="M131" s="92">
        <f t="shared" si="98"/>
        <v>0</v>
      </c>
      <c r="N131" s="92">
        <f t="shared" si="98"/>
        <v>6856843769</v>
      </c>
      <c r="O131" s="92">
        <f t="shared" si="98"/>
        <v>167645552</v>
      </c>
      <c r="P131" s="92">
        <f t="shared" si="98"/>
        <v>212423035</v>
      </c>
      <c r="Q131" s="92">
        <f t="shared" si="98"/>
        <v>2459696610</v>
      </c>
      <c r="R131" s="92">
        <f t="shared" si="98"/>
        <v>351385230</v>
      </c>
      <c r="S131" s="92">
        <f t="shared" si="98"/>
        <v>351385230</v>
      </c>
      <c r="T131" s="92">
        <f t="shared" si="98"/>
        <v>351385230</v>
      </c>
      <c r="U131" s="92">
        <f t="shared" si="98"/>
        <v>320000000</v>
      </c>
      <c r="V131" s="92">
        <f t="shared" si="98"/>
        <v>72000000</v>
      </c>
      <c r="W131" s="92">
        <f t="shared" si="98"/>
        <v>0</v>
      </c>
      <c r="X131" s="92">
        <f t="shared" si="98"/>
        <v>0</v>
      </c>
      <c r="Y131" s="92">
        <f t="shared" si="98"/>
        <v>4700000000</v>
      </c>
      <c r="Z131" s="92">
        <f t="shared" si="98"/>
        <v>1208521042</v>
      </c>
      <c r="AA131" s="92">
        <f t="shared" si="98"/>
        <v>0</v>
      </c>
      <c r="AB131" s="92">
        <f t="shared" si="98"/>
        <v>122010083</v>
      </c>
      <c r="AC131" s="92">
        <f t="shared" si="98"/>
        <v>1853354458</v>
      </c>
      <c r="AD131" s="92">
        <f t="shared" si="98"/>
        <v>149090746</v>
      </c>
      <c r="AE131" s="92">
        <f>AE24+AE50+AE77+AE97+AE129</f>
        <v>0</v>
      </c>
      <c r="AF131" s="92">
        <f t="shared" si="98"/>
        <v>1380095121</v>
      </c>
      <c r="AG131" s="27">
        <f>AH131/G131</f>
        <v>0.258672112836975</v>
      </c>
      <c r="AH131" s="92">
        <f t="shared" ref="AH131:BE131" si="99">AH24+AH50+AH77+AH97+AH129</f>
        <v>6338496898</v>
      </c>
      <c r="AI131" s="92">
        <f t="shared" si="99"/>
        <v>0</v>
      </c>
      <c r="AJ131" s="65">
        <f t="shared" si="99"/>
        <v>1966731457</v>
      </c>
      <c r="AK131" s="65">
        <f t="shared" si="99"/>
        <v>0</v>
      </c>
      <c r="AL131" s="65">
        <f t="shared" si="99"/>
        <v>0</v>
      </c>
      <c r="AM131" s="65">
        <f t="shared" si="99"/>
        <v>0</v>
      </c>
      <c r="AN131" s="65">
        <f t="shared" si="99"/>
        <v>20000000</v>
      </c>
      <c r="AO131" s="92">
        <f t="shared" si="99"/>
        <v>0</v>
      </c>
      <c r="AP131" s="92">
        <f t="shared" si="99"/>
        <v>398141208</v>
      </c>
      <c r="AQ131" s="92">
        <f t="shared" si="99"/>
        <v>0</v>
      </c>
      <c r="AR131" s="92">
        <f t="shared" si="99"/>
        <v>5300000</v>
      </c>
      <c r="AS131" s="92">
        <f t="shared" si="99"/>
        <v>0</v>
      </c>
      <c r="AT131" s="92">
        <f t="shared" si="99"/>
        <v>0</v>
      </c>
      <c r="AU131" s="92">
        <f t="shared" si="99"/>
        <v>0</v>
      </c>
      <c r="AV131" s="92">
        <f t="shared" si="99"/>
        <v>0</v>
      </c>
      <c r="AW131" s="92">
        <f t="shared" si="99"/>
        <v>0</v>
      </c>
      <c r="AX131" s="92">
        <f t="shared" si="99"/>
        <v>2206667201</v>
      </c>
      <c r="AY131" s="92">
        <f t="shared" si="99"/>
        <v>800282000</v>
      </c>
      <c r="AZ131" s="92">
        <f t="shared" si="99"/>
        <v>0</v>
      </c>
      <c r="BA131" s="92">
        <f t="shared" si="99"/>
        <v>15306667</v>
      </c>
      <c r="BB131" s="92">
        <f t="shared" si="99"/>
        <v>403008333</v>
      </c>
      <c r="BC131" s="92">
        <f t="shared" si="99"/>
        <v>148761640</v>
      </c>
      <c r="BD131" s="92">
        <f t="shared" si="99"/>
        <v>0</v>
      </c>
      <c r="BE131" s="92">
        <f t="shared" si="99"/>
        <v>374298392</v>
      </c>
      <c r="BF131" s="96">
        <f>1-AG131</f>
        <v>0.741327887163025</v>
      </c>
      <c r="BG131" s="92">
        <f t="shared" ref="BG131:CD131" si="100">BG24+BG50+BG77+BG97+BG129</f>
        <v>18165485493</v>
      </c>
      <c r="BH131" s="92">
        <f t="shared" si="100"/>
        <v>804086833</v>
      </c>
      <c r="BI131" s="65">
        <f t="shared" si="100"/>
        <v>1177327995</v>
      </c>
      <c r="BJ131" s="65">
        <f t="shared" si="100"/>
        <v>0</v>
      </c>
      <c r="BK131" s="65">
        <f t="shared" si="100"/>
        <v>0</v>
      </c>
      <c r="BL131" s="65">
        <f t="shared" si="100"/>
        <v>6856843769</v>
      </c>
      <c r="BM131" s="65">
        <f t="shared" si="100"/>
        <v>147645552</v>
      </c>
      <c r="BN131" s="92">
        <f t="shared" si="100"/>
        <v>212423035</v>
      </c>
      <c r="BO131" s="92">
        <f t="shared" si="100"/>
        <v>2061555402</v>
      </c>
      <c r="BP131" s="92">
        <f t="shared" si="100"/>
        <v>351385230</v>
      </c>
      <c r="BQ131" s="92">
        <f t="shared" si="100"/>
        <v>346085230</v>
      </c>
      <c r="BR131" s="92">
        <f t="shared" si="100"/>
        <v>351385230</v>
      </c>
      <c r="BS131" s="92">
        <f t="shared" si="100"/>
        <v>320000000</v>
      </c>
      <c r="BT131" s="92">
        <f t="shared" si="100"/>
        <v>72000000</v>
      </c>
      <c r="BU131" s="92">
        <f t="shared" si="100"/>
        <v>0</v>
      </c>
      <c r="BV131" s="92">
        <f t="shared" si="100"/>
        <v>0</v>
      </c>
      <c r="BW131" s="92">
        <f t="shared" si="100"/>
        <v>2493332799</v>
      </c>
      <c r="BX131" s="92">
        <f t="shared" si="100"/>
        <v>408239042</v>
      </c>
      <c r="BY131" s="92">
        <f t="shared" si="100"/>
        <v>0</v>
      </c>
      <c r="BZ131" s="92">
        <f t="shared" si="100"/>
        <v>106703416</v>
      </c>
      <c r="CA131" s="92">
        <f t="shared" si="100"/>
        <v>1450346125</v>
      </c>
      <c r="CB131" s="92">
        <f t="shared" si="100"/>
        <v>329106</v>
      </c>
      <c r="CC131" s="92">
        <f t="shared" si="100"/>
        <v>0</v>
      </c>
      <c r="CD131" s="92">
        <f t="shared" si="100"/>
        <v>1005796729</v>
      </c>
      <c r="CE131" s="27">
        <f>CF131/G131</f>
        <v>0.18545897921756305</v>
      </c>
      <c r="CF131" s="92">
        <f>CF24+CF50+CF77+CF97+CF129</f>
        <v>4544483561</v>
      </c>
      <c r="CG131" s="92">
        <f>CG24+CG50+CG77+CG97+CG129</f>
        <v>0</v>
      </c>
      <c r="CH131" s="92">
        <f>CH24+CH50+CH77+CH97+CH129</f>
        <v>1500084593</v>
      </c>
      <c r="CI131" s="92">
        <f t="shared" ref="CI131:DC131" si="101">CI24+CI50+CI77+CI97+CI129</f>
        <v>0</v>
      </c>
      <c r="CJ131" s="92">
        <f t="shared" si="101"/>
        <v>0</v>
      </c>
      <c r="CK131" s="92">
        <f t="shared" si="101"/>
        <v>0</v>
      </c>
      <c r="CL131" s="92">
        <f t="shared" si="101"/>
        <v>20000000</v>
      </c>
      <c r="CM131" s="92">
        <f t="shared" si="101"/>
        <v>0</v>
      </c>
      <c r="CN131" s="92">
        <f t="shared" si="101"/>
        <v>190338558</v>
      </c>
      <c r="CO131" s="92">
        <f t="shared" si="101"/>
        <v>0</v>
      </c>
      <c r="CP131" s="92">
        <f t="shared" si="101"/>
        <v>0</v>
      </c>
      <c r="CQ131" s="92">
        <f t="shared" si="101"/>
        <v>0</v>
      </c>
      <c r="CR131" s="92">
        <f t="shared" si="101"/>
        <v>0</v>
      </c>
      <c r="CS131" s="92">
        <f t="shared" si="101"/>
        <v>0</v>
      </c>
      <c r="CT131" s="92">
        <f t="shared" si="101"/>
        <v>0</v>
      </c>
      <c r="CU131" s="92">
        <f t="shared" si="101"/>
        <v>0</v>
      </c>
      <c r="CV131" s="92">
        <f t="shared" si="101"/>
        <v>1732576602</v>
      </c>
      <c r="CW131" s="92">
        <f t="shared" si="101"/>
        <v>342158330</v>
      </c>
      <c r="CX131" s="92">
        <f t="shared" si="101"/>
        <v>0</v>
      </c>
      <c r="CY131" s="92">
        <f t="shared" si="101"/>
        <v>15306666</v>
      </c>
      <c r="CZ131" s="92">
        <f t="shared" si="101"/>
        <v>396846665</v>
      </c>
      <c r="DA131" s="92">
        <f t="shared" si="101"/>
        <v>71963638</v>
      </c>
      <c r="DB131" s="92">
        <f t="shared" si="101"/>
        <v>0</v>
      </c>
      <c r="DC131" s="92">
        <f t="shared" si="101"/>
        <v>275208509</v>
      </c>
      <c r="DD131" s="27">
        <f>1-CE131</f>
        <v>0.81454102078243695</v>
      </c>
      <c r="DE131" s="92">
        <f t="shared" ref="DE131:EB131" si="102">DE24+DE50+DE77+DE97+DE129</f>
        <v>19959498830</v>
      </c>
      <c r="DF131" s="92">
        <f t="shared" si="102"/>
        <v>804086833</v>
      </c>
      <c r="DG131" s="92">
        <f t="shared" si="102"/>
        <v>1643974859</v>
      </c>
      <c r="DH131" s="92">
        <f t="shared" si="102"/>
        <v>0</v>
      </c>
      <c r="DI131" s="92">
        <f t="shared" si="102"/>
        <v>0</v>
      </c>
      <c r="DJ131" s="92">
        <f t="shared" si="102"/>
        <v>6856843769</v>
      </c>
      <c r="DK131" s="92">
        <f t="shared" si="102"/>
        <v>147645552</v>
      </c>
      <c r="DL131" s="92">
        <f t="shared" si="102"/>
        <v>212423035</v>
      </c>
      <c r="DM131" s="92">
        <f t="shared" si="102"/>
        <v>2269358052</v>
      </c>
      <c r="DN131" s="92">
        <f t="shared" si="102"/>
        <v>351385230</v>
      </c>
      <c r="DO131" s="92">
        <f t="shared" si="102"/>
        <v>351385230</v>
      </c>
      <c r="DP131" s="92">
        <f t="shared" si="102"/>
        <v>351385230</v>
      </c>
      <c r="DQ131" s="92">
        <f t="shared" si="102"/>
        <v>320000000</v>
      </c>
      <c r="DR131" s="92">
        <f t="shared" si="102"/>
        <v>72000000</v>
      </c>
      <c r="DS131" s="92">
        <f t="shared" si="102"/>
        <v>0</v>
      </c>
      <c r="DT131" s="92">
        <f t="shared" si="102"/>
        <v>0</v>
      </c>
      <c r="DU131" s="92">
        <f t="shared" si="102"/>
        <v>2967423398</v>
      </c>
      <c r="DV131" s="92">
        <f t="shared" si="102"/>
        <v>866362712</v>
      </c>
      <c r="DW131" s="92">
        <f t="shared" si="102"/>
        <v>0</v>
      </c>
      <c r="DX131" s="92">
        <f t="shared" si="102"/>
        <v>106703417</v>
      </c>
      <c r="DY131" s="92">
        <f t="shared" si="102"/>
        <v>1456507793</v>
      </c>
      <c r="DZ131" s="92">
        <f t="shared" si="102"/>
        <v>77127108</v>
      </c>
      <c r="EA131" s="92">
        <f t="shared" si="102"/>
        <v>0</v>
      </c>
      <c r="EB131" s="92">
        <f t="shared" si="102"/>
        <v>1104886612</v>
      </c>
    </row>
    <row r="132" spans="1:133" ht="5.25" customHeight="1" x14ac:dyDescent="0.25">
      <c r="C132" s="97"/>
      <c r="D132" s="97"/>
      <c r="E132" s="98"/>
      <c r="F132" s="98"/>
      <c r="G132" s="99"/>
      <c r="H132" s="100"/>
      <c r="I132" s="100"/>
      <c r="J132" s="99"/>
      <c r="K132" s="101"/>
      <c r="L132" s="99"/>
      <c r="M132" s="99"/>
      <c r="N132" s="99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3"/>
      <c r="AH132" s="104"/>
      <c r="AI132" s="104"/>
      <c r="AJ132" s="104"/>
      <c r="AK132" s="104"/>
      <c r="AL132" s="104"/>
      <c r="AM132" s="104"/>
      <c r="AN132" s="104"/>
      <c r="AO132" s="104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3"/>
      <c r="BG132" s="104"/>
      <c r="BH132" s="104"/>
      <c r="BI132" s="104"/>
      <c r="BJ132" s="104"/>
      <c r="BK132" s="104"/>
      <c r="BL132" s="104"/>
      <c r="BM132" s="104"/>
      <c r="BN132" s="105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5"/>
      <c r="BZ132" s="105"/>
      <c r="CA132" s="105"/>
      <c r="CB132" s="105"/>
      <c r="CC132" s="105"/>
      <c r="CD132" s="105"/>
      <c r="CE132" s="27"/>
      <c r="CF132" s="106"/>
      <c r="CG132" s="107"/>
      <c r="CH132" s="107"/>
      <c r="CI132" s="107"/>
      <c r="CJ132" s="107"/>
      <c r="CK132" s="107"/>
      <c r="CL132" s="107"/>
      <c r="CM132" s="102"/>
      <c r="CN132" s="102"/>
      <c r="CO132" s="102"/>
      <c r="CP132" s="102"/>
      <c r="CQ132" s="102"/>
      <c r="CR132" s="102"/>
      <c r="CS132" s="102"/>
      <c r="CT132" s="102"/>
      <c r="CU132" s="102"/>
      <c r="CV132" s="102"/>
      <c r="CW132" s="102"/>
      <c r="CX132" s="102"/>
      <c r="CY132" s="102"/>
      <c r="CZ132" s="102"/>
      <c r="DA132" s="102"/>
      <c r="DB132" s="102"/>
      <c r="DC132" s="102"/>
      <c r="DD132" s="27"/>
      <c r="DE132" s="108"/>
      <c r="DF132" s="104"/>
      <c r="DG132" s="104"/>
      <c r="DH132" s="104"/>
      <c r="DI132" s="104"/>
      <c r="DJ132" s="104"/>
      <c r="DK132" s="104"/>
      <c r="DL132" s="105"/>
      <c r="DM132" s="105"/>
      <c r="DN132" s="105"/>
      <c r="DO132" s="105"/>
      <c r="DP132" s="105"/>
      <c r="DQ132" s="105"/>
      <c r="DR132" s="105"/>
      <c r="DS132" s="105"/>
      <c r="DT132" s="105"/>
      <c r="DU132" s="105"/>
      <c r="DV132" s="105"/>
      <c r="DW132" s="105"/>
      <c r="DX132" s="105"/>
      <c r="DY132" s="105"/>
      <c r="DZ132" s="105"/>
      <c r="EA132" s="105"/>
      <c r="EB132" s="105"/>
    </row>
    <row r="133" spans="1:133" ht="16.5" customHeight="1" x14ac:dyDescent="0.25">
      <c r="C133" s="109"/>
      <c r="D133" s="110" t="s">
        <v>367</v>
      </c>
      <c r="E133" s="103">
        <v>111</v>
      </c>
      <c r="F133" s="111"/>
      <c r="G133" s="112">
        <f ca="1">SUMIF($E$6:$G$129,"111",$G$6:$J$128)</f>
        <v>7581614229</v>
      </c>
      <c r="H133" s="113">
        <f ca="1">SUMIF($E$6:$H$129,"111",$H$6:$J$128)</f>
        <v>3809136000</v>
      </c>
      <c r="I133" s="113">
        <f ca="1">SUMIF($E$6:$I$129,"111",$I$6:$J$128)</f>
        <v>-3772478229</v>
      </c>
      <c r="J133" s="112">
        <f>SUMIF($E$6:$E$129,"111",$J$6:$J$129)</f>
        <v>0</v>
      </c>
      <c r="K133" s="112">
        <f>SUMIF($E$6:$E$129,"111",$K$6:$K$129)</f>
        <v>0</v>
      </c>
      <c r="L133" s="112">
        <f>SUMIF($E$6:$E$129,"111",$L$6:$L$129)</f>
        <v>0</v>
      </c>
      <c r="M133" s="112">
        <f>SUMIF($E$6:$E$129,"111",$M$6:$M$129)</f>
        <v>0</v>
      </c>
      <c r="N133" s="114">
        <f>SUMIF($E$6:$E$128,"111",$N$6:$N$128)</f>
        <v>6856843769</v>
      </c>
      <c r="O133" s="111">
        <f>SUMIF($E$6:$E$129,"111",$O$6:$O$129)</f>
        <v>0</v>
      </c>
      <c r="P133" s="111">
        <f>SUMIF($E$6:$E$128,"111",$P$6:$P$128)</f>
        <v>0</v>
      </c>
      <c r="Q133" s="111">
        <f>SUMIF($E$6:$E$128,"111",$Q$6:$Q$128)</f>
        <v>0</v>
      </c>
      <c r="R133" s="111">
        <f>SUMIF($E$6:$E$128,"111",$R$6:$R$128)</f>
        <v>336385230</v>
      </c>
      <c r="S133" s="111">
        <f>SUMIF($E$6:$E$128,"111",$S$6:$S$128)</f>
        <v>50000000</v>
      </c>
      <c r="T133" s="111">
        <f>SUMIF($E$6:$E$128,"111",$T$6:$T$128)</f>
        <v>251385230</v>
      </c>
      <c r="U133" s="111">
        <f>SUMIF($E$6:$E$128,"111",$U$6:$U$128)</f>
        <v>0</v>
      </c>
      <c r="V133" s="111">
        <f>SUMIF($E$6:$E$128,"111",$V$6:$V$128)</f>
        <v>72000000</v>
      </c>
      <c r="W133" s="111">
        <f>SUMIF($E$6:$E$128,"111",$W$6:$W$128)</f>
        <v>0</v>
      </c>
      <c r="X133" s="111">
        <f>SUMIF($E$6:$E$128,"111",$X$6:$X$128)</f>
        <v>0</v>
      </c>
      <c r="Y133" s="111">
        <f>SUMIF($E$6:$E$128,"111",$Y$6:$Y$128)</f>
        <v>0</v>
      </c>
      <c r="Z133" s="111">
        <f>SUMIF($E$6:$E$128,"111",$Z$6:$Z$128)</f>
        <v>0</v>
      </c>
      <c r="AA133" s="111">
        <f>SUMIF($E$6:$E$128,"111",$AA$6:$AA$128)</f>
        <v>0</v>
      </c>
      <c r="AB133" s="111">
        <f>SUMIF($E$6:$E$128,"111",$AB$6:$AB$128)</f>
        <v>0</v>
      </c>
      <c r="AC133" s="111">
        <f>SUMIF($E$6:$E$128,"111",$AC$6:$AC$128)</f>
        <v>0</v>
      </c>
      <c r="AD133" s="111">
        <f>SUMIF($E$6:$E$128,"111",$AC$6:$AC$128)</f>
        <v>0</v>
      </c>
      <c r="AE133" s="111">
        <f>SUMIF($E$6:$E$128,"111",$AE$6:$AE$128)</f>
        <v>0</v>
      </c>
      <c r="AF133" s="111">
        <f>SUMIF($E$6:$E$128,"111",$AF$6:$AF$128)</f>
        <v>15000000</v>
      </c>
      <c r="AG133" s="27">
        <f t="shared" ref="AG133:AG140" ca="1" si="103">AH133/G133</f>
        <v>0</v>
      </c>
      <c r="AH133" s="114">
        <f>SUMIF($E$6:$E$128,"111",$AH$6:$AH$128)</f>
        <v>0</v>
      </c>
      <c r="AI133" s="114">
        <f>SUMIF($E$6:$E$128,"111",$AI$6:$AI$128)</f>
        <v>0</v>
      </c>
      <c r="AJ133" s="114">
        <f>SUMIF($E$6:$E$128,"111",$AJ$6:$AJ$128)</f>
        <v>0</v>
      </c>
      <c r="AK133" s="114">
        <f>SUMIF($E$6:$E$128,"111",$AK$6:$AK$128)</f>
        <v>0</v>
      </c>
      <c r="AL133" s="114">
        <f>SUMIF($E$6:$E$128,"111",$AL$6:$AL$128)</f>
        <v>0</v>
      </c>
      <c r="AM133" s="114">
        <f>SUMIF($E$6:$E$128,"111",$AM$6:$AM$128)</f>
        <v>0</v>
      </c>
      <c r="AN133" s="114">
        <f>SUMIF($E$6:$E$128,"111",$AN$6:$AN$128)</f>
        <v>0</v>
      </c>
      <c r="AO133" s="114">
        <f>SUMIF($E$6:$E$128,"111",$AO$6:$AO$128)</f>
        <v>0</v>
      </c>
      <c r="AP133" s="114">
        <f>SUMIF($E$6:$E$128,"111",$AP$6:$AP$128)</f>
        <v>0</v>
      </c>
      <c r="AQ133" s="114">
        <f>SUMIF($E$6:$E$128,"111",$AQ$6:$AQ$128)</f>
        <v>0</v>
      </c>
      <c r="AR133" s="114">
        <f>SUMIF($E$6:$E$128,"111",$AR$6:$AR$128)</f>
        <v>0</v>
      </c>
      <c r="AS133" s="114">
        <f>SUMIF($E$6:$E$128,"111",$AS$6:$AS$128)</f>
        <v>0</v>
      </c>
      <c r="AT133" s="114">
        <f>SUMIF($E$6:$E$128,"111",$AT$6:$AT$128)</f>
        <v>0</v>
      </c>
      <c r="AU133" s="114">
        <f>SUMIF($E$6:$E$128,"111",$AU$6:$AU$128)</f>
        <v>0</v>
      </c>
      <c r="AV133" s="114">
        <f>SUMIF($E$6:$E$128,"111",$AV$6:$AV$128)</f>
        <v>0</v>
      </c>
      <c r="AW133" s="114">
        <f>SUMIF($E$6:$E$128,"111",$AW$6:$AW$128)</f>
        <v>0</v>
      </c>
      <c r="AX133" s="114">
        <f>SUMIF($E$6:$E$128,"111",$AX$6:$AX$128)</f>
        <v>0</v>
      </c>
      <c r="AY133" s="114">
        <f>SUMIF($E$6:$E$128,"111",$AY$6:$AY$128)</f>
        <v>0</v>
      </c>
      <c r="AZ133" s="114">
        <f>SUMIF($E$6:$E$128,"111",$AZ$6:$AZ$128)</f>
        <v>0</v>
      </c>
      <c r="BA133" s="114">
        <f>SUMIF($E$6:$E$128,"111",$BA$6:$BA$128)</f>
        <v>0</v>
      </c>
      <c r="BB133" s="114">
        <f>SUMIF($E$6:$E$128,"111",$BB$6:$BB$128)</f>
        <v>0</v>
      </c>
      <c r="BC133" s="114">
        <f>SUMIF($E$6:$E$128,"111",$BC$6:$BC$128)</f>
        <v>0</v>
      </c>
      <c r="BD133" s="114">
        <f>SUMIF($E$6:$E$128,"111",$BD$6:$BD$128)</f>
        <v>0</v>
      </c>
      <c r="BE133" s="114">
        <f>SUMIF($E$6:$E$128,"111",$BE$6:$BE$128)</f>
        <v>0</v>
      </c>
      <c r="BF133" s="96">
        <f t="shared" ref="BF133:BF140" ca="1" si="104">1-AG133</f>
        <v>1</v>
      </c>
      <c r="BG133" s="30">
        <f t="shared" ref="BG133:BG139" si="105">SUM(BH133:CD133)</f>
        <v>7581614229</v>
      </c>
      <c r="BH133" s="115">
        <f>SUMIF($E$6:$E$128,"111",$BH$6:$BH$128)</f>
        <v>0</v>
      </c>
      <c r="BI133" s="115">
        <f>SUMIF($E$6:$E$128,"111",$BI$6:$BI$128)</f>
        <v>0</v>
      </c>
      <c r="BJ133" s="115">
        <f>SUMIF($E$6:$E$128,"111",$BJ$6:$BJ$128)</f>
        <v>0</v>
      </c>
      <c r="BK133" s="115">
        <f>SUMIF($E$6:$E$128,"111",$BK$6:$BK$128)</f>
        <v>0</v>
      </c>
      <c r="BL133" s="115">
        <f>SUMIF($E$6:$E$128,"111",$BL$6:$BL$128)</f>
        <v>6856843769</v>
      </c>
      <c r="BM133" s="115">
        <f>SUMIF($E$6:$E$128,"111",$BM$6:$BM$128)</f>
        <v>0</v>
      </c>
      <c r="BN133" s="115">
        <f>SUMIF($E$6:$E$128,"111",$BN$6:$BN$128)</f>
        <v>0</v>
      </c>
      <c r="BO133" s="115">
        <f>SUMIF($E$6:$E$128,"111",$BO$6:$BO$128)</f>
        <v>0</v>
      </c>
      <c r="BP133" s="115">
        <f>SUMIF($E$6:$E$128,"111",$BP$6:$BP$128)</f>
        <v>336385230</v>
      </c>
      <c r="BQ133" s="115">
        <f>SUMIF($E$6:$E$128,"111",$BQ$6:$BQ$128)</f>
        <v>50000000</v>
      </c>
      <c r="BR133" s="115">
        <f>SUMIF($E$6:$E$128,"111",$BR$6:$BR$128)</f>
        <v>251385230</v>
      </c>
      <c r="BS133" s="115">
        <f>SUMIF($E$6:$E$128,"111",$BS$6:$BS$128)</f>
        <v>0</v>
      </c>
      <c r="BT133" s="115">
        <f>SUMIF($E$6:$E$128,"111",$BT$6:$BT$128)</f>
        <v>72000000</v>
      </c>
      <c r="BU133" s="115">
        <f>SUMIF($E$6:$E$128,"111",$BU$6:$BU$128)</f>
        <v>0</v>
      </c>
      <c r="BV133" s="115">
        <f>SUMIF($E$6:$E$128,"111",$BV$6:$BV$128)</f>
        <v>0</v>
      </c>
      <c r="BW133" s="115">
        <f>SUMIF($E$6:$E$128,"111",$BW$6:$BW$128)</f>
        <v>0</v>
      </c>
      <c r="BX133" s="115">
        <f>SUMIF($E$6:$E$128,"111",$BX$6:$BX$128)</f>
        <v>0</v>
      </c>
      <c r="BY133" s="115">
        <f>SUMIF($E$6:$E$128,"111",$BY$6:$BY$128)</f>
        <v>0</v>
      </c>
      <c r="BZ133" s="115">
        <f>SUMIF($E$6:$E$128,"111",$BZ$6:$BZ$128)</f>
        <v>0</v>
      </c>
      <c r="CA133" s="115">
        <f>SUMIF($E$6:$E$128,"111",$CA$6:$CA$128)</f>
        <v>0</v>
      </c>
      <c r="CB133" s="115">
        <f>SUMIF($E$6:$E$128,"111",$CB$6:$CB$128)</f>
        <v>0</v>
      </c>
      <c r="CC133" s="115">
        <f>SUMIF($E$6:$E$128,"111",$CC$6:$CC$128)</f>
        <v>0</v>
      </c>
      <c r="CD133" s="116">
        <f>SUMIF($E$6:$E$128,"111",$CD$6:$CD$128)</f>
        <v>15000000</v>
      </c>
      <c r="CE133" s="27">
        <f t="shared" ref="CE133:CE140" ca="1" si="106">CF133/G133</f>
        <v>0</v>
      </c>
      <c r="CF133" s="47">
        <f t="shared" ref="CF133:CF139" si="107">SUM(CG133:DC133)</f>
        <v>0</v>
      </c>
      <c r="CG133" s="114">
        <f>SUMIF($E$6:$E$128,"111",$CG$6:$CG$128)</f>
        <v>0</v>
      </c>
      <c r="CH133" s="114">
        <f>SUMIF($E$6:$E$128,"111",$CH$6:$CH$128)</f>
        <v>0</v>
      </c>
      <c r="CI133" s="114">
        <f>SUMIF($E$6:$E$128,"111",$CI$6:$CI$128)</f>
        <v>0</v>
      </c>
      <c r="CJ133" s="114">
        <f>SUMIF($E$6:$E$128,"111",$CJ$6:$CJ$128)</f>
        <v>0</v>
      </c>
      <c r="CK133" s="114">
        <f>SUMIF($E$6:$E$128,"111",$CK$6:$CK$128)</f>
        <v>0</v>
      </c>
      <c r="CL133" s="114">
        <f>SUMIF($E$6:$E$128,"111",$CL$6:$CL$128)</f>
        <v>0</v>
      </c>
      <c r="CM133" s="114">
        <f>SUMIF($E$6:$E$128,"111",$CM$6:$CM$128)</f>
        <v>0</v>
      </c>
      <c r="CN133" s="114">
        <f>SUMIF($E$6:$E$128,"111",$CN$6:$CN$128)</f>
        <v>0</v>
      </c>
      <c r="CO133" s="114">
        <f>SUMIF($E$6:$E$128,"111",$CO$6:$CO$128)</f>
        <v>0</v>
      </c>
      <c r="CP133" s="114">
        <f>SUMIF($E$6:$E$128,"111",$CP$6:$CP$128)</f>
        <v>0</v>
      </c>
      <c r="CQ133" s="114">
        <f>SUMIF($E$6:$E$128,"111",$CQ$6:$CQ$128)</f>
        <v>0</v>
      </c>
      <c r="CR133" s="114">
        <f>SUMIF($E$6:$E$128,"111",$CR$6:$CR$128)</f>
        <v>0</v>
      </c>
      <c r="CS133" s="114">
        <f>SUMIF($E$6:$E$128,"111",$CS$6:$CS$128)</f>
        <v>0</v>
      </c>
      <c r="CT133" s="114">
        <f>SUMIF($E$6:$E$128,"111",$CT$6:$CT$128)</f>
        <v>0</v>
      </c>
      <c r="CU133" s="114">
        <f>SUMIF($E$6:$E$128,"111",$CU$6:$CU$128)</f>
        <v>0</v>
      </c>
      <c r="CV133" s="114">
        <f>SUMIF($E$6:$E$128,"111",$CV$6:$CV$128)</f>
        <v>0</v>
      </c>
      <c r="CW133" s="114">
        <f>SUMIF($E$6:$E$128,"111",$CW$6:$CW$128)</f>
        <v>0</v>
      </c>
      <c r="CX133" s="114">
        <f>SUMIF($E$6:$E$128,"111",$CX$6:$CX$128)</f>
        <v>0</v>
      </c>
      <c r="CY133" s="114">
        <f>SUMIF($E$6:$E$128,"111",$CY$6:$CY$128)</f>
        <v>0</v>
      </c>
      <c r="CZ133" s="114">
        <f>SUMIF($E$6:$E$128,"111",$CZ$6:$CZ$128)</f>
        <v>0</v>
      </c>
      <c r="DA133" s="114">
        <f>SUMIF($E$6:$E$128,"111",$DA$6:$DA$128)</f>
        <v>0</v>
      </c>
      <c r="DB133" s="114">
        <f>SUMIF($E$6:$E$128,"111",$DB$6:$DB$128)</f>
        <v>0</v>
      </c>
      <c r="DC133" s="117">
        <f>SUMIF($E$6:$E$128,"111",$DC$6:$DC$128)</f>
        <v>0</v>
      </c>
      <c r="DD133" s="27">
        <f t="shared" ref="DD133:DD140" ca="1" si="108">1-CE133</f>
        <v>1</v>
      </c>
      <c r="DE133" s="30">
        <f t="shared" ref="DE133:DE139" si="109">SUM(DF133:EB133)</f>
        <v>7581614229</v>
      </c>
      <c r="DF133" s="115">
        <f>SUMIF($E$6:$E$128,"111",$DF$6:$DF$128)</f>
        <v>0</v>
      </c>
      <c r="DG133" s="115">
        <f>SUMIF($E$6:$E$128,"111",$DG$6:$DG$128)</f>
        <v>0</v>
      </c>
      <c r="DH133" s="115">
        <f>SUMIF($E$6:$E$128,"111",$DH$6:$DH$128)</f>
        <v>0</v>
      </c>
      <c r="DI133" s="115">
        <f>SUMIF($E$6:$E$128,"111",$DI$6:$DI$128)</f>
        <v>0</v>
      </c>
      <c r="DJ133" s="115">
        <f>SUMIF($E$6:$E$128,"111",$DJ$6:$DJ$128)</f>
        <v>6856843769</v>
      </c>
      <c r="DK133" s="115">
        <f>SUMIF($E$6:$E$128,"111",$DK$6:$DK$128)</f>
        <v>0</v>
      </c>
      <c r="DL133" s="115">
        <f>SUMIF($E$6:$E$128,"111",$DL$6:$DL$128)</f>
        <v>0</v>
      </c>
      <c r="DM133" s="115">
        <f>SUMIF($E$6:$E$128,"111",$DM$6:$DM$128)</f>
        <v>0</v>
      </c>
      <c r="DN133" s="115">
        <f>SUMIF($E$6:$E$128,"111",$DN$6:$DN$128)</f>
        <v>336385230</v>
      </c>
      <c r="DO133" s="115">
        <f>SUMIF($E$6:$E$128,"111",$DO$6:$DO$128)</f>
        <v>50000000</v>
      </c>
      <c r="DP133" s="115">
        <f>SUMIF($E$6:$E$128,"111",$DP$6:$DP$128)</f>
        <v>251385230</v>
      </c>
      <c r="DQ133" s="118">
        <f>SUMIF($E$6:$E$128,"111",$DQ$6:$DQ$128)</f>
        <v>0</v>
      </c>
      <c r="DR133" s="118">
        <f>SUMIF($E$6:$E$128,"111",$DR$6:$DR$128)</f>
        <v>72000000</v>
      </c>
      <c r="DS133" s="118">
        <f>SUMIF($E$6:$E$128,"111",$DS$6:$DS$128)</f>
        <v>0</v>
      </c>
      <c r="DT133" s="118">
        <f>SUMIF($E$6:$E$128,"111",$DT$6:$DT$128)</f>
        <v>0</v>
      </c>
      <c r="DU133" s="118">
        <f>SUMIF($E$6:$E$128,"111",$DU$6:$DU$128)</f>
        <v>0</v>
      </c>
      <c r="DV133" s="118">
        <f>SUMIF($E$6:$E$128,"111",$DV$6:$DV$128)</f>
        <v>0</v>
      </c>
      <c r="DW133" s="118">
        <f>SUMIF($E$6:$E$128,"111",$DW$6:$DW$128)</f>
        <v>0</v>
      </c>
      <c r="DX133" s="118">
        <f>SUMIF($E$6:$E$128,"111",$DX$6:$DX$128)</f>
        <v>0</v>
      </c>
      <c r="DY133" s="118">
        <f>SUMIF($E$6:$E$128,"111",$DY$6:$DY$128)</f>
        <v>0</v>
      </c>
      <c r="DZ133" s="118">
        <f>SUMIF($E$6:$E$128,"111",$DZ$6:$DZ$128)</f>
        <v>0</v>
      </c>
      <c r="EA133" s="118">
        <f>SUMIF($E$6:$E$128,"111",$EA$6:$EA$128)</f>
        <v>0</v>
      </c>
      <c r="EB133" s="118">
        <f>SUMIF($E$6:$E$128,"111",$EB$6:$EB$128)</f>
        <v>15000000</v>
      </c>
    </row>
    <row r="134" spans="1:133" ht="18" customHeight="1" x14ac:dyDescent="0.25">
      <c r="C134" s="119"/>
      <c r="D134" s="110" t="s">
        <v>368</v>
      </c>
      <c r="E134" s="103">
        <v>211</v>
      </c>
      <c r="F134" s="111"/>
      <c r="G134" s="112">
        <f ca="1">SUMIF($E$6:$G$129,"211",$G$6:$J$128)</f>
        <v>1873346420</v>
      </c>
      <c r="H134" s="113">
        <f ca="1">SUMIF($E$6:$H$129,"211",$H$6:$J$128)</f>
        <v>10099500000</v>
      </c>
      <c r="I134" s="113">
        <f ca="1">SUMIF($E$6:$I$129,"211",$I$6:$J$128)</f>
        <v>8226153580</v>
      </c>
      <c r="J134" s="112">
        <f>SUMIF($E$6:$E$129,"211",$J$6:$J$129)</f>
        <v>0</v>
      </c>
      <c r="K134" s="112">
        <f>SUMIF($E$6:$E$129,"211",$K$6:$K$129)</f>
        <v>636254417</v>
      </c>
      <c r="L134" s="112">
        <f>SUMIF($E$6:$E$129,"211",$L$6:$L$129)</f>
        <v>0</v>
      </c>
      <c r="M134" s="112">
        <f>SUMIF($E$6:$E$129,"211",$M$6:$M$129)</f>
        <v>0</v>
      </c>
      <c r="N134" s="114">
        <f>SUMIF($E$6:$E$128,"211",$N$6:$N$128)</f>
        <v>0</v>
      </c>
      <c r="O134" s="111">
        <f>SUMIF($E$6:$E$128,"211",$O$6:$O$128)</f>
        <v>0</v>
      </c>
      <c r="P134" s="111">
        <f>SUMIF($E$6:$E$128,"211",$P$6:$P$128)</f>
        <v>212423035</v>
      </c>
      <c r="Q134" s="111">
        <f>SUMIF($E$6:$E$128,"211",$Q$6:$Q$128)</f>
        <v>0</v>
      </c>
      <c r="R134" s="111">
        <f>SUMIF($E$6:$E$128,"211",$R$6:$R$128)</f>
        <v>0</v>
      </c>
      <c r="S134" s="111">
        <f>SUMIF($E$6:$E$128,"211",$S$6:$S$128)</f>
        <v>211385230</v>
      </c>
      <c r="T134" s="111">
        <f>SUMIF($E$6:$E$128,"211",$T$6:$T$128)</f>
        <v>70000000</v>
      </c>
      <c r="U134" s="111">
        <f>SUMIF($E$6:$E$128,"211",$U$6:$U$128)</f>
        <v>320000000</v>
      </c>
      <c r="V134" s="111">
        <f>SUMIF($E$6:$E$128,"211",$V$6:$V$128)</f>
        <v>0</v>
      </c>
      <c r="W134" s="111">
        <f>SUMIF($E$6:$E$128,"211",$W$6:$W$128)</f>
        <v>0</v>
      </c>
      <c r="X134" s="111">
        <f>SUMIF($E$6:$E$128,"211",$X$6:$X$128)</f>
        <v>0</v>
      </c>
      <c r="Y134" s="111">
        <f>SUMIF($E$6:$E$128,"211",$Y$6:$Y$128)</f>
        <v>0</v>
      </c>
      <c r="Z134" s="111">
        <f>SUMIF($E$6:$E$128,"211",$Z$6:$Z$128)</f>
        <v>0</v>
      </c>
      <c r="AA134" s="111">
        <f>SUMIF($E$6:$E$128,"211",$AA$6:$AA$128)</f>
        <v>0</v>
      </c>
      <c r="AB134" s="111">
        <f>SUMIF($E$6:$E$128,"211",$AB$6:$AB$128)</f>
        <v>0</v>
      </c>
      <c r="AC134" s="111">
        <f>SUMIF($E$6:$E$128,"211",$AC$6:$AC$128)</f>
        <v>0</v>
      </c>
      <c r="AD134" s="111"/>
      <c r="AE134" s="111">
        <f>SUMIF($E$6:$E$128,"211",$AE$6:$AE$128)</f>
        <v>0</v>
      </c>
      <c r="AF134" s="111">
        <f>SUMIF($E$6:$E$128,"211",$AF$6:$AF$128)</f>
        <v>423283738</v>
      </c>
      <c r="AG134" s="27">
        <f t="shared" ca="1" si="103"/>
        <v>0.1740692108617049</v>
      </c>
      <c r="AH134" s="114">
        <f>SUMIF($E$6:$E$128,"211",$AH$6:$AH$128)</f>
        <v>326091933</v>
      </c>
      <c r="AI134" s="114">
        <f>SUMIF($E$6:$E$128,"211",$AI$6:$AI$128)</f>
        <v>0</v>
      </c>
      <c r="AJ134" s="114">
        <f>SUMIF($E$6:$E$128,"211",$AJ$6:$AJ$128)</f>
        <v>326091933</v>
      </c>
      <c r="AK134" s="114">
        <f>SUMIF($E$6:$E$128,"211",$AK$6:$AK$128)</f>
        <v>0</v>
      </c>
      <c r="AL134" s="114">
        <f>SUMIF($E$6:$E$128,"211",$AL$6:$AL$128)</f>
        <v>0</v>
      </c>
      <c r="AM134" s="114">
        <f>SUMIF($E$6:$E$128,"211",$AM$6:$AM$128)</f>
        <v>0</v>
      </c>
      <c r="AN134" s="114">
        <f>SUMIF($E$6:$E$128,"211",$AN$6:$AN$128)</f>
        <v>0</v>
      </c>
      <c r="AO134" s="114">
        <f>SUMIF($E$6:$E$128,"211",$AO$6:$AO$128)</f>
        <v>0</v>
      </c>
      <c r="AP134" s="114">
        <f>SUMIF($E$6:$E$128,"211",$AP$6:$AP$128)</f>
        <v>0</v>
      </c>
      <c r="AQ134" s="114">
        <f>SUMIF($E$6:$E$128,"211",$AQ$6:$AQ$128)</f>
        <v>0</v>
      </c>
      <c r="AR134" s="114">
        <f>SUMIF($E$6:$E$128,"211",$AR$6:$AR$128)</f>
        <v>0</v>
      </c>
      <c r="AS134" s="114">
        <f>SUMIF($E$6:$E$128,"211",$AS$6:$AS$128)</f>
        <v>0</v>
      </c>
      <c r="AT134" s="114">
        <f>SUMIF($E$6:$E$128,"211",$AT$6:$AT$128)</f>
        <v>0</v>
      </c>
      <c r="AU134" s="114">
        <f>SUMIF($E$6:$E$128,"211",$AU$6:$AU$128)</f>
        <v>0</v>
      </c>
      <c r="AV134" s="114">
        <f>SUMIF($E$6:$E$128,"211",$AV$6:$AV$128)</f>
        <v>0</v>
      </c>
      <c r="AW134" s="114">
        <f>SUMIF($E$6:$E$128,"211",$AW$6:$AW$128)</f>
        <v>0</v>
      </c>
      <c r="AX134" s="114">
        <f>SUMIF($E$6:$E$128,"211",$AX$6:$AX$128)</f>
        <v>0</v>
      </c>
      <c r="AY134" s="114">
        <f>SUMIF($E$6:$E$128,"211",$AY$6:$AY$128)</f>
        <v>0</v>
      </c>
      <c r="AZ134" s="114">
        <f>SUMIF($E$6:$E$128,"211",$AZ$6:$AZ$128)</f>
        <v>0</v>
      </c>
      <c r="BA134" s="114">
        <f>SUMIF($E$6:$E$128,"211",$BA$6:$BA$128)</f>
        <v>0</v>
      </c>
      <c r="BB134" s="114">
        <f>SUMIF($E$6:$E$128,"211",$BB$6:$BB$128)</f>
        <v>0</v>
      </c>
      <c r="BC134" s="114">
        <f>SUMIF($E$6:$E$128,"211",$BC$6:$BC$128)</f>
        <v>0</v>
      </c>
      <c r="BD134" s="114">
        <f>SUMIF($E$6:$E$128,"211",$BD$6:$BD$128)</f>
        <v>0</v>
      </c>
      <c r="BE134" s="114">
        <f>SUMIF($E$6:$E$128,"211",$BE$6:$BE$128)</f>
        <v>0</v>
      </c>
      <c r="BF134" s="96">
        <f t="shared" ca="1" si="104"/>
        <v>0.8259307891382951</v>
      </c>
      <c r="BG134" s="30">
        <f t="shared" si="105"/>
        <v>1547254487</v>
      </c>
      <c r="BH134" s="115">
        <f>SUMIF($E$6:$E$128,"211",$BH$6:$BH$128)</f>
        <v>0</v>
      </c>
      <c r="BI134" s="115">
        <f>SUMIF($E$6:$E$128,"211",$BI$6:$BI$128)</f>
        <v>310162484</v>
      </c>
      <c r="BJ134" s="115">
        <f>SUMIF($E$6:$E$128,"211",$BJ$6:$BJ$128)</f>
        <v>0</v>
      </c>
      <c r="BK134" s="115">
        <f>SUMIF($E$6:$E$128,"211",$BK$6:$BK$128)</f>
        <v>0</v>
      </c>
      <c r="BL134" s="115">
        <f>SUMIF($E$6:$E$128,"211",$BL$6:$BL$128)</f>
        <v>0</v>
      </c>
      <c r="BM134" s="115">
        <f>SUMIF($E$6:$E$128,"211",$BM$6:$BM$128)</f>
        <v>0</v>
      </c>
      <c r="BN134" s="115">
        <f>SUMIF($E$6:$E$128,"211",$BN$6:$BN$128)</f>
        <v>212423035</v>
      </c>
      <c r="BO134" s="115">
        <f>SUMIF($E$6:$E$128,"211",$BO$6:$BO$128)</f>
        <v>0</v>
      </c>
      <c r="BP134" s="115">
        <f>SUMIF($E$6:$E$128,"211",$BP$6:$BP$128)</f>
        <v>0</v>
      </c>
      <c r="BQ134" s="115">
        <f>SUMIF($E$6:$E$128,"211",$BQ$6:$BQ$128)</f>
        <v>211385230</v>
      </c>
      <c r="BR134" s="115">
        <f>SUMIF($E$6:$E$128,"211",$BR$6:$BR$128)</f>
        <v>70000000</v>
      </c>
      <c r="BS134" s="115">
        <f>SUMIF($E$6:$E$128,"211",$BS$6:$BS$128)</f>
        <v>320000000</v>
      </c>
      <c r="BT134" s="115">
        <f>SUMIF($E$6:$E$128,"211",$BT$6:$BT$128)</f>
        <v>0</v>
      </c>
      <c r="BU134" s="115">
        <f>SUMIF($E$6:$E$128,"211",$BU$6:$BU$128)</f>
        <v>0</v>
      </c>
      <c r="BV134" s="115">
        <f>SUMIF($E$6:$E$128,"211",$BV$6:$BV$128)</f>
        <v>0</v>
      </c>
      <c r="BW134" s="115">
        <f>SUMIF($E$6:$E$128,"211",$BW$6:$BW$128)</f>
        <v>0</v>
      </c>
      <c r="BX134" s="115">
        <f>SUMIF($E$6:$E$128,"211",$BX$6:$BX$128)</f>
        <v>0</v>
      </c>
      <c r="BY134" s="115">
        <f>SUMIF($E$6:$E$128,"211",$BY$6:$BY$128)</f>
        <v>0</v>
      </c>
      <c r="BZ134" s="115">
        <f>SUMIF($E$6:$E$128,"211",$BZ$6:$BZ$128)</f>
        <v>0</v>
      </c>
      <c r="CA134" s="115">
        <f>SUMIF($E$6:$E$128,"211",$CA$6:$CA$128)</f>
        <v>0</v>
      </c>
      <c r="CB134" s="115">
        <f>SUMIF($E$6:$E$128,"211",$CB$6:$CB$128)</f>
        <v>0</v>
      </c>
      <c r="CC134" s="115">
        <f>SUMIF($E$6:$E$128,"211",$CC$6:$CC$128)</f>
        <v>0</v>
      </c>
      <c r="CD134" s="116">
        <f>SUMIF($E$6:$E$128,"211",$CD$6:$CD$128)</f>
        <v>423283738</v>
      </c>
      <c r="CE134" s="27">
        <f t="shared" ca="1" si="106"/>
        <v>0.14303704704013046</v>
      </c>
      <c r="CF134" s="47">
        <f t="shared" si="107"/>
        <v>267957940</v>
      </c>
      <c r="CG134" s="114">
        <f>SUMIF($E$6:$E$128,"211",$CG$6:$CG$128)</f>
        <v>0</v>
      </c>
      <c r="CH134" s="114">
        <f>SUMIF($E$6:$E$128,"211",$CH$6:$CH$128)</f>
        <v>267957940</v>
      </c>
      <c r="CI134" s="114">
        <f>SUMIF($E$6:$E$128,"211",$CI$6:$CI$128)</f>
        <v>0</v>
      </c>
      <c r="CJ134" s="114">
        <f>SUMIF($E$6:$E$128,"211",$CJ$6:$CJ$128)</f>
        <v>0</v>
      </c>
      <c r="CK134" s="114">
        <f>SUMIF($E$6:$E$128,"211",$CK$6:$CK$128)</f>
        <v>0</v>
      </c>
      <c r="CL134" s="114">
        <f>SUMIF($E$6:$E$128,"211",$CL$6:$CL$128)</f>
        <v>0</v>
      </c>
      <c r="CM134" s="114">
        <f>SUMIF($E$6:$E$128,"211",$CM$6:$CM$128)</f>
        <v>0</v>
      </c>
      <c r="CN134" s="114">
        <f>SUMIF($E$6:$E$128,"211",$CN$6:$CN$128)</f>
        <v>0</v>
      </c>
      <c r="CO134" s="114">
        <f>SUMIF($E$6:$E$128,"211",$CO$6:$CO$128)</f>
        <v>0</v>
      </c>
      <c r="CP134" s="114">
        <f>SUMIF($E$6:$E$128,"211",$CP$6:$CP$128)</f>
        <v>0</v>
      </c>
      <c r="CQ134" s="114">
        <f>SUMIF($E$6:$E$128,"211",$CQ$6:$CQ$128)</f>
        <v>0</v>
      </c>
      <c r="CR134" s="114">
        <f>SUMIF($E$6:$E$128,"211",$CR$6:$CR$128)</f>
        <v>0</v>
      </c>
      <c r="CS134" s="114">
        <f>SUMIF($E$6:$E$128,"211",$CS$6:$CS$128)</f>
        <v>0</v>
      </c>
      <c r="CT134" s="114">
        <f>SUMIF($E$6:$E$128,"211",$CT$6:$CT$128)</f>
        <v>0</v>
      </c>
      <c r="CU134" s="114">
        <f>SUMIF($E$6:$E$128,"211",$CU$6:$CU$128)</f>
        <v>0</v>
      </c>
      <c r="CV134" s="114">
        <f>SUMIF($E$6:$E$128,"211",$CV$6:$CV$128)</f>
        <v>0</v>
      </c>
      <c r="CW134" s="114">
        <f>SUMIF($E$6:$E$128,"211",$CW$6:$CW$128)</f>
        <v>0</v>
      </c>
      <c r="CX134" s="114">
        <f>SUMIF($E$6:$E$128,"211",$CX$6:$CX$128)</f>
        <v>0</v>
      </c>
      <c r="CY134" s="114">
        <f>SUMIF($E$6:$E$128,"211",$CY$6:$CY$128)</f>
        <v>0</v>
      </c>
      <c r="CZ134" s="114">
        <f>SUMIF($E$6:$E$128,"211",$CZ$6:$CZ$128)</f>
        <v>0</v>
      </c>
      <c r="DA134" s="114">
        <f>SUMIF($E$6:$E$128,"211",$DA$6:$DA$128)</f>
        <v>0</v>
      </c>
      <c r="DB134" s="114">
        <f>SUMIF($E$6:$E$128,"211",$DB$6:$DB$128)</f>
        <v>0</v>
      </c>
      <c r="DC134" s="117">
        <f>SUMIF($E$6:$E$128,"211",$DC$6:$DC$128)</f>
        <v>0</v>
      </c>
      <c r="DD134" s="27">
        <f t="shared" ca="1" si="108"/>
        <v>0.85696295295986957</v>
      </c>
      <c r="DE134" s="30">
        <f t="shared" ca="1" si="109"/>
        <v>1605388480</v>
      </c>
      <c r="DF134" s="115">
        <f ca="1">SUMIF($E$6:$E$129,"211",$DF$6:$DF$128)</f>
        <v>0</v>
      </c>
      <c r="DG134" s="115">
        <f>SUMIF($E$6:$E$128,"211",$DG$6:$DG$128)</f>
        <v>368296477</v>
      </c>
      <c r="DH134" s="115">
        <f>SUMIF($E$6:$E$128,"211",$DH$6:$DH$128)</f>
        <v>0</v>
      </c>
      <c r="DI134" s="115">
        <f>SUMIF($E$6:$E$128,"211",$DI$6:$DI$128)</f>
        <v>0</v>
      </c>
      <c r="DJ134" s="115">
        <f>SUMIF($E$6:$E$128,"211",$DJ$6:$DJ$128)</f>
        <v>0</v>
      </c>
      <c r="DK134" s="115">
        <f>SUMIF($E$6:$E$128,"211",$DK$6:$DK$128)</f>
        <v>0</v>
      </c>
      <c r="DL134" s="115">
        <f>SUMIF($E$6:$E$128,"211",$DL$6:$DL$128)</f>
        <v>212423035</v>
      </c>
      <c r="DM134" s="115">
        <f>SUMIF($E$6:$E$128,"211",$DM$6:$DM$128)</f>
        <v>0</v>
      </c>
      <c r="DN134" s="115">
        <f>SUMIF($E$6:$E$128,"211",$DN$6:$DN$128)</f>
        <v>0</v>
      </c>
      <c r="DO134" s="115">
        <f>SUMIF($E$6:$E$128,"211",$DO$6:$DO$128)</f>
        <v>211385230</v>
      </c>
      <c r="DP134" s="118">
        <f>SUMIF($E$6:$E$128,"211",$DP$6:$DP$128)</f>
        <v>70000000</v>
      </c>
      <c r="DQ134" s="118">
        <f>SUMIF($E$6:$E$128,"211",$DQ$6:$DQ$128)</f>
        <v>320000000</v>
      </c>
      <c r="DR134" s="118">
        <f>SUMIF($E$6:$E$128,"211",$DR$6:$DR$128)</f>
        <v>0</v>
      </c>
      <c r="DS134" s="118">
        <f>SUMIF($E$6:$E$128,"211",$DS$6:$DS$128)</f>
        <v>0</v>
      </c>
      <c r="DT134" s="118">
        <f>SUMIF($E$6:$E$128,"211",$DT$6:$DT$128)</f>
        <v>0</v>
      </c>
      <c r="DU134" s="118">
        <f>SUMIF($E$6:$E$128,"211",$DU$6:$DU$128)</f>
        <v>0</v>
      </c>
      <c r="DV134" s="118">
        <f>SUMIF($E$6:$E$128,"211",$DV$6:$DV$128)</f>
        <v>0</v>
      </c>
      <c r="DW134" s="118">
        <f>SUMIF($E$6:$E$128,"211",$DW$6:$DW$128)</f>
        <v>0</v>
      </c>
      <c r="DX134" s="118">
        <f>SUMIF($E$6:$E$128,"211",$DX$6:$DX$128)</f>
        <v>0</v>
      </c>
      <c r="DY134" s="118">
        <f>SUMIF($E$6:$E$128,"211",$DY$6:$DY$128)</f>
        <v>0</v>
      </c>
      <c r="DZ134" s="118">
        <f>SUMIF($E$6:$E$128,"211",$DZ$6:$DZ$128)</f>
        <v>0</v>
      </c>
      <c r="EA134" s="118">
        <f>SUMIF($E$6:$E$128,"211",$EA$6:$EA$128)</f>
        <v>0</v>
      </c>
      <c r="EB134" s="118">
        <f>SUMIF($E$6:$E$128,"211",$EB$6:$EB$128)</f>
        <v>423283738</v>
      </c>
    </row>
    <row r="135" spans="1:133" ht="18" customHeight="1" x14ac:dyDescent="0.25">
      <c r="C135" s="119"/>
      <c r="D135" s="110" t="s">
        <v>235</v>
      </c>
      <c r="E135" s="120">
        <v>301</v>
      </c>
      <c r="F135" s="111"/>
      <c r="G135" s="112">
        <f ca="1">SUMIF($E$6:$G$129,"301",$G$6:$J$128)</f>
        <v>3407524829</v>
      </c>
      <c r="H135" s="113">
        <f ca="1">SUMIF($E$6:$H$129,"301",$H$6:$J$128)</f>
        <v>4682573500</v>
      </c>
      <c r="I135" s="113">
        <f ca="1">SUMIF($E$6:$I$129,"301",$I$6:$J$128)</f>
        <v>1275048671</v>
      </c>
      <c r="J135" s="112">
        <f>SUMIF($E$6:$E$129,"301",$J$6:$J$129)</f>
        <v>804086833</v>
      </c>
      <c r="K135" s="112">
        <f>SUMIF($E$6:$E$129,"301",$K$6:$K$129)</f>
        <v>248478958</v>
      </c>
      <c r="L135" s="112">
        <f>SUMIF($E$6:$E$129,"301",$L$6:$L$129)</f>
        <v>0</v>
      </c>
      <c r="M135" s="112">
        <f>SUMIF($E$6:$E$129,"301",$M$6:$M$129)</f>
        <v>0</v>
      </c>
      <c r="N135" s="114">
        <f>SUMIF($E$6:$E$128,"301",$N$6:$N$128)</f>
        <v>0</v>
      </c>
      <c r="O135" s="111">
        <f>SUMIF($E$6:$E$128,"301",$O$6:$O$128)</f>
        <v>0</v>
      </c>
      <c r="P135" s="111">
        <f>SUMIF($E$6:$E$128,"301",$P$6:$P$128)</f>
        <v>0</v>
      </c>
      <c r="Q135" s="111">
        <f>SUMIF($E$6:$E$128,"301",$Q$6:$Q$128)</f>
        <v>0</v>
      </c>
      <c r="R135" s="111">
        <f>SUMIF($E$6:$E$128,"301",$R$6:$R$128)</f>
        <v>0</v>
      </c>
      <c r="S135" s="111">
        <f>SUMIF($E$6:$E$128,"301",$S$6:$S$128)</f>
        <v>0</v>
      </c>
      <c r="T135" s="111">
        <f>SUMIF($E$6:$E$128,"301",$T$6:$T$128)</f>
        <v>0</v>
      </c>
      <c r="U135" s="111">
        <f>SUMIF($E$6:$E$128,"301",$U$6:$U$128)</f>
        <v>0</v>
      </c>
      <c r="V135" s="111">
        <f>SUMIF($E$6:$E$128,"301",$V$6:$V$128)</f>
        <v>0</v>
      </c>
      <c r="W135" s="111">
        <f>SUMIF($E$6:$E$128,"301",$W$6:$W$128)</f>
        <v>0</v>
      </c>
      <c r="X135" s="111">
        <f>SUMIF($E$6:$E$128,"301",$X$6:$X$128)</f>
        <v>0</v>
      </c>
      <c r="Y135" s="111">
        <f>SUMIF($E$6:$E$128,"301",$Y$6:$Y$128)</f>
        <v>0</v>
      </c>
      <c r="Z135" s="111">
        <f>SUMIF($E$6:$E$128,"301",$Z$6:$Z$128)</f>
        <v>456521042</v>
      </c>
      <c r="AA135" s="111">
        <f>SUMIF($E$6:$E$128,"301",$AA$6:$AA$128)</f>
        <v>0</v>
      </c>
      <c r="AB135" s="111">
        <f>SUMIF($E$6:$E$128,"301",$AB$6:$AB$128)</f>
        <v>0</v>
      </c>
      <c r="AC135" s="111">
        <f>SUMIF($E$6:$E$128,"301",$AC$6:$AC$128)</f>
        <v>1853354458</v>
      </c>
      <c r="AD135" s="111"/>
      <c r="AE135" s="111">
        <f>SUMIF($E$6:$E$128,"301",$AE$6:$AE$128)</f>
        <v>0</v>
      </c>
      <c r="AF135" s="111">
        <f>SUMIF($E$6:$E$128,"301",$AF$6:$AF$128)</f>
        <v>45083538</v>
      </c>
      <c r="AG135" s="27">
        <f t="shared" ca="1" si="103"/>
        <v>0.21260994515265497</v>
      </c>
      <c r="AH135" s="114">
        <f>SUMIF($E$6:$E$128,"301",$AH$6:$AH$128)</f>
        <v>724473667</v>
      </c>
      <c r="AI135" s="114">
        <f>SUMIF($E$6:$E$128,"301",$AI$6:$AI$128)</f>
        <v>0</v>
      </c>
      <c r="AJ135" s="114">
        <f>SUMIF($E$6:$E$128,"301",$AJ$6:$AJ$128)</f>
        <v>129183334</v>
      </c>
      <c r="AK135" s="114">
        <f>SUMIF($E$6:$E$128,"301",$AK$6:$AK$128)</f>
        <v>0</v>
      </c>
      <c r="AL135" s="114">
        <f>SUMIF($E$6:$E$128,"301",$AL$6:$AL$128)</f>
        <v>0</v>
      </c>
      <c r="AM135" s="114">
        <f>SUMIF($E$6:$E$128,"301",$AM$6:$AM$128)</f>
        <v>0</v>
      </c>
      <c r="AN135" s="114">
        <f>SUMIF($E$6:$E$128,"301",$AN$6:$AN$128)</f>
        <v>0</v>
      </c>
      <c r="AO135" s="114">
        <f>SUMIF($E$6:$E$128,"301",$AO$6:$AO$128)</f>
        <v>0</v>
      </c>
      <c r="AP135" s="114">
        <f>SUMIF($E$6:$E$128,"301",$AP$6:$AP$128)</f>
        <v>0</v>
      </c>
      <c r="AQ135" s="114">
        <f>SUMIF($E$6:$E$128,"301",$AQ$6:$AQ$128)</f>
        <v>0</v>
      </c>
      <c r="AR135" s="114">
        <f>SUMIF($E$6:$E$128,"301",$AR$6:$AR$128)</f>
        <v>0</v>
      </c>
      <c r="AS135" s="114">
        <f>SUMIF($E$6:$E$128,"301",$AS$6:$AS$128)</f>
        <v>0</v>
      </c>
      <c r="AT135" s="114">
        <f>SUMIF($E$6:$E$128,"301",$AT$6:$AT$128)</f>
        <v>0</v>
      </c>
      <c r="AU135" s="114">
        <f>SUMIF($E$6:$E$128,"301",$AU$6:$AU$128)</f>
        <v>0</v>
      </c>
      <c r="AV135" s="114">
        <f>SUMIF($E$6:$E$128,"301",$AV$6:$AV$128)</f>
        <v>0</v>
      </c>
      <c r="AW135" s="114">
        <f>SUMIF($E$6:$E$128,"301",$AW$6:$AW$128)</f>
        <v>0</v>
      </c>
      <c r="AX135" s="114">
        <f>SUMIF($E$6:$E$128,"301",$AX$6:$AX$128)</f>
        <v>0</v>
      </c>
      <c r="AY135" s="114">
        <f>SUMIF($E$6:$E$128,"301",$AY$6:$AY$128)</f>
        <v>174282000</v>
      </c>
      <c r="AZ135" s="114">
        <f>SUMIF($E$6:$E$128,"301",$AZ$6:$AZ$128)</f>
        <v>0</v>
      </c>
      <c r="BA135" s="114">
        <f>SUMIF($E$6:$E$128,"301",$BA$6:$BA$128)</f>
        <v>0</v>
      </c>
      <c r="BB135" s="114">
        <f>SUMIF($E$6:$E$128,"301",$BB$6:$BB$128)</f>
        <v>403008333</v>
      </c>
      <c r="BC135" s="114">
        <f>SUMIF($E$6:$E$128,"301",$BC$6:$BC$128)</f>
        <v>0</v>
      </c>
      <c r="BD135" s="114">
        <f>SUMIF($E$6:$E$128,"301",$BD$6:$BD$128)</f>
        <v>0</v>
      </c>
      <c r="BE135" s="114">
        <f>SUMIF($E$6:$E$128,"301",$BE$6:$BE$128)</f>
        <v>18000000</v>
      </c>
      <c r="BF135" s="96">
        <f t="shared" ca="1" si="104"/>
        <v>0.78739005484734503</v>
      </c>
      <c r="BG135" s="30">
        <f t="shared" si="105"/>
        <v>2683051162</v>
      </c>
      <c r="BH135" s="115">
        <f>SUMIF($E$6:$E$128,"301",$BH$6:$BH$128)</f>
        <v>804086833</v>
      </c>
      <c r="BI135" s="115">
        <f>SUMIF($E$6:$E$128,"301",$BI$6:$BI$128)</f>
        <v>119295624</v>
      </c>
      <c r="BJ135" s="115">
        <f>SUMIF($E$6:$E$128,"301",$BJ$6:$BJ$128)</f>
        <v>0</v>
      </c>
      <c r="BK135" s="115">
        <f>SUMIF($E$6:$E$128,"301",$BK$6:$BK$128)</f>
        <v>0</v>
      </c>
      <c r="BL135" s="115">
        <f>SUMIF($E$6:$E$128,"301",$BL$6:$BL$128)</f>
        <v>0</v>
      </c>
      <c r="BM135" s="115">
        <f>SUMIF($E$6:$E$128,"301",$BM$6:$BM$128)</f>
        <v>0</v>
      </c>
      <c r="BN135" s="115">
        <f>SUMIF($E$6:$E$128,"301",$BN$6:$BN$128)</f>
        <v>0</v>
      </c>
      <c r="BO135" s="115">
        <f>SUMIF($E$6:$E$128,"301",$BO$6:$BO$128)</f>
        <v>0</v>
      </c>
      <c r="BP135" s="115">
        <f>SUMIF($E$6:$E$128,"301",$BP$6:$BP$128)</f>
        <v>0</v>
      </c>
      <c r="BQ135" s="115">
        <f>SUMIF($E$6:$E$128,"301",$BQ$6:$BQ$128)</f>
        <v>0</v>
      </c>
      <c r="BR135" s="115">
        <f>SUMIF($E$6:$E$128,"301",$BR$6:$BR$128)</f>
        <v>0</v>
      </c>
      <c r="BS135" s="115">
        <f>SUMIF($E$6:$E$128,"301",$BS$6:$BS$128)</f>
        <v>0</v>
      </c>
      <c r="BT135" s="115">
        <f>SUMIF($E$6:$E$128,"301",$BT$6:$BT$128)</f>
        <v>0</v>
      </c>
      <c r="BU135" s="115">
        <f>SUMIF($E$6:$E$128,"301",$BU$6:$BU$128)</f>
        <v>0</v>
      </c>
      <c r="BV135" s="115">
        <f>SUMIF($E$6:$E$128,"301",$BV$6:$BV$128)</f>
        <v>0</v>
      </c>
      <c r="BW135" s="115">
        <f>SUMIF($E$6:$E$128,"301",$BW$6:$BW$128)</f>
        <v>0</v>
      </c>
      <c r="BX135" s="115">
        <f>SUMIF($E$6:$E$128,"301",$BX$6:$BX$128)</f>
        <v>282239042</v>
      </c>
      <c r="BY135" s="115">
        <f>SUMIF($E$6:$E$128,"301",$BY$6:$BY$128)</f>
        <v>0</v>
      </c>
      <c r="BZ135" s="115">
        <f>SUMIF($E$6:$E$128,"301",$BZ$6:$BZ$128)</f>
        <v>0</v>
      </c>
      <c r="CA135" s="115">
        <f>SUMIF($E$6:$E$128,"301",$CA$6:$CA$128)</f>
        <v>1450346125</v>
      </c>
      <c r="CB135" s="115">
        <f>SUMIF($E$6:$E$128,"301",$CB$6:$CB$128)</f>
        <v>0</v>
      </c>
      <c r="CC135" s="115">
        <f>SUMIF($E$6:$E$128,"301",$CC$6:$CC$128)</f>
        <v>0</v>
      </c>
      <c r="CD135" s="116">
        <f>SUMIF($E$6:$E$128,"301",$CD$6:$CD$128)</f>
        <v>27083538</v>
      </c>
      <c r="CE135" s="27">
        <f t="shared" ca="1" si="106"/>
        <v>0.20399166429668883</v>
      </c>
      <c r="CF135" s="47">
        <f t="shared" si="107"/>
        <v>695106661</v>
      </c>
      <c r="CG135" s="114">
        <f>SUMIF($E$6:$E$128,"301",$CG$6:$CG$128)</f>
        <v>0</v>
      </c>
      <c r="CH135" s="114">
        <f>SUMIF($E$6:$E$128,"301",$CH$6:$CH$128)</f>
        <v>129016663</v>
      </c>
      <c r="CI135" s="114">
        <f>SUMIF($E$6:$E$128,"301",$CI$6:$CI$128)</f>
        <v>0</v>
      </c>
      <c r="CJ135" s="114">
        <f>SUMIF($E$6:$E$128,"301",$CJ$6:$CJ$128)</f>
        <v>0</v>
      </c>
      <c r="CK135" s="114">
        <f>SUMIF($E$6:$E$128,"301",$CK$6:$CK$128)</f>
        <v>0</v>
      </c>
      <c r="CL135" s="114">
        <f>SUMIF($E$6:$E$128,"301",$CL$6:$CL$128)</f>
        <v>0</v>
      </c>
      <c r="CM135" s="114">
        <f>SUMIF($E$6:$E$128,"301",$CM$6:$CM$128)</f>
        <v>0</v>
      </c>
      <c r="CN135" s="114">
        <f>SUMIF($E$6:$E$128,"301",$CN$6:$CN$128)</f>
        <v>0</v>
      </c>
      <c r="CO135" s="114">
        <f>SUMIF($E$6:$E$128,"301",$CO$6:$CO$128)</f>
        <v>0</v>
      </c>
      <c r="CP135" s="114">
        <f>SUMIF($E$6:$E$128,"301",$CP$6:$CP$128)</f>
        <v>0</v>
      </c>
      <c r="CQ135" s="114">
        <f>SUMIF($E$6:$E$128,"301",$CQ$6:$CQ$128)</f>
        <v>0</v>
      </c>
      <c r="CR135" s="114">
        <f>SUMIF($E$6:$E$128,"301",$CR$6:$CR$128)</f>
        <v>0</v>
      </c>
      <c r="CS135" s="114">
        <f>SUMIF($E$6:$E$128,"301",$CS$6:$CS$128)</f>
        <v>0</v>
      </c>
      <c r="CT135" s="114">
        <f>SUMIF($E$6:$E$128,"301",$CT$6:$CT$128)</f>
        <v>0</v>
      </c>
      <c r="CU135" s="114">
        <f>SUMIF($E$6:$E$128,"301",$CU$6:$CU$128)</f>
        <v>0</v>
      </c>
      <c r="CV135" s="114">
        <f>SUMIF($E$6:$E$128,"301",$CV$6:$CV$128)</f>
        <v>0</v>
      </c>
      <c r="CW135" s="114">
        <f>SUMIF($E$6:$E$128,"301",$CW$6:$CW$128)</f>
        <v>169243333</v>
      </c>
      <c r="CX135" s="114">
        <f>SUMIF($E$6:$E$128,"301",$CX$6:$CX$128)</f>
        <v>0</v>
      </c>
      <c r="CY135" s="114">
        <f>SUMIF($E$6:$E$128,"301",$CY$6:$CY$128)</f>
        <v>0</v>
      </c>
      <c r="CZ135" s="114">
        <f>SUMIF($E$6:$E$128,"301",$CZ$6:$CZ$128)</f>
        <v>396846665</v>
      </c>
      <c r="DA135" s="114">
        <f>SUMIF($E$6:$E$128,"301",$DA$6:$DA$128)</f>
        <v>0</v>
      </c>
      <c r="DB135" s="114">
        <f>SUMIF($E$6:$E$128,"301",$DB$6:$DB$128)</f>
        <v>0</v>
      </c>
      <c r="DC135" s="117">
        <f>SUMIF($E$6:$E$128,"301",$DC$6:$DC$128)</f>
        <v>0</v>
      </c>
      <c r="DD135" s="27">
        <f t="shared" ca="1" si="108"/>
        <v>0.7960083357033112</v>
      </c>
      <c r="DE135" s="30">
        <f t="shared" ca="1" si="109"/>
        <v>2712418168</v>
      </c>
      <c r="DF135" s="115">
        <f ca="1">SUMIF($E$6:$E$129,"301",$DF$6:$DF$128)</f>
        <v>804086833</v>
      </c>
      <c r="DG135" s="115">
        <f>SUMIF($E$6:$E$128,"301",$DG$6:$DG$128)</f>
        <v>119462295</v>
      </c>
      <c r="DH135" s="115">
        <f>SUMIF($E$6:$E$128,"301",$DH$6:$DH$128)</f>
        <v>0</v>
      </c>
      <c r="DI135" s="115">
        <f>SUMIF($E$6:$E$128,"301",$DI$6:$DI$128)</f>
        <v>0</v>
      </c>
      <c r="DJ135" s="115">
        <f>SUMIF($E$6:$E$128,"301",$DJ$6:$DJ$128)</f>
        <v>0</v>
      </c>
      <c r="DK135" s="115">
        <f>SUMIF($E$6:$E$128,"301",$DK$6:$DK$128)</f>
        <v>0</v>
      </c>
      <c r="DL135" s="115">
        <f>SUMIF($E$6:$E$128,"301",$DL$6:$DL$128)</f>
        <v>0</v>
      </c>
      <c r="DM135" s="115">
        <f>SUMIF($E$6:$E$128,"301",$DM$6:$DM$128)</f>
        <v>0</v>
      </c>
      <c r="DN135" s="115">
        <f>SUMIF($E$6:$E$128,"301",$DN$6:$DN$128)</f>
        <v>0</v>
      </c>
      <c r="DO135" s="115">
        <f>SUMIF($E$6:$E$128,"301",$DO$6:$DO$128)</f>
        <v>0</v>
      </c>
      <c r="DP135" s="118">
        <f>SUMIF($E$6:$E$128,"301",$DP$6:$DP$128)</f>
        <v>0</v>
      </c>
      <c r="DQ135" s="118">
        <f>SUMIF($E$6:$E$128,"301",$DQ$6:$DQ$128)</f>
        <v>0</v>
      </c>
      <c r="DR135" s="118">
        <f>SUMIF($E$6:$E$128,"301",$DR$6:$DR$128)</f>
        <v>0</v>
      </c>
      <c r="DS135" s="118">
        <f>SUMIF($E$6:$E$128,"301",$DS$6:$DS$128)</f>
        <v>0</v>
      </c>
      <c r="DT135" s="118">
        <f>SUMIF($E$6:$E$128,"301",$DT$6:$DT$128)</f>
        <v>0</v>
      </c>
      <c r="DU135" s="118">
        <f>SUMIF($E$6:$E$128,"301",$DU$6:$DU$128)</f>
        <v>0</v>
      </c>
      <c r="DV135" s="118">
        <f>SUMIF($E$6:$E$128,"301",$DV$6:$DV$128)</f>
        <v>287277709</v>
      </c>
      <c r="DW135" s="118">
        <f>SUMIF($E$6:$E$128,"301",$DW$6:$DW$128)</f>
        <v>0</v>
      </c>
      <c r="DX135" s="118">
        <f>SUMIF($E$6:$E$128,"301",$DX$6:$DX$128)</f>
        <v>0</v>
      </c>
      <c r="DY135" s="118">
        <f>SUMIF($E$6:$E$128,"301",$DY$6:$DY$128)</f>
        <v>1456507793</v>
      </c>
      <c r="DZ135" s="118">
        <f>SUMIF($E$6:$E$128,"301",$DZ$6:$DZ$128)</f>
        <v>0</v>
      </c>
      <c r="EA135" s="118">
        <f>SUMIF($E$6:$E$128,"301",$EA$6:$EA$128)</f>
        <v>0</v>
      </c>
      <c r="EB135" s="118">
        <f>SUMIF($E$6:$E$128,"301",$EB$6:$EB$128)</f>
        <v>45083538</v>
      </c>
    </row>
    <row r="136" spans="1:133" ht="16.5" customHeight="1" x14ac:dyDescent="0.25">
      <c r="C136" s="119"/>
      <c r="D136" s="110" t="s">
        <v>369</v>
      </c>
      <c r="E136" s="103">
        <v>310</v>
      </c>
      <c r="F136" s="111"/>
      <c r="G136" s="112">
        <f ca="1">SUMIF($E$6:$G$129,"310",$G$6:$J$128)</f>
        <v>828000000</v>
      </c>
      <c r="H136" s="113">
        <f ca="1">SUMIF($E$6:$H$129,"310",$H$6:$J$128)</f>
        <v>2402277636</v>
      </c>
      <c r="I136" s="113">
        <f ca="1">SUMIF($E$6:$I$129,"310",$I$6:$J$128)</f>
        <v>1574277636</v>
      </c>
      <c r="J136" s="112">
        <f>SUMIF($E$6:$E$128,"310",$J$6:$J$128)</f>
        <v>0</v>
      </c>
      <c r="K136" s="112">
        <f>SUMIF($E$6:$E$128,"310",$K$6:$K$128)</f>
        <v>360000000</v>
      </c>
      <c r="L136" s="112">
        <f>SUMIF($E$6:$E$129,"310",$L$6:$L$129)</f>
        <v>0</v>
      </c>
      <c r="M136" s="112">
        <f>SUMIF($E$6:$E$129,"310",$M$6:$M$129)</f>
        <v>0</v>
      </c>
      <c r="N136" s="114">
        <f>SUMIF($E$6:$E$128,"310",$N$6:$N$128)</f>
        <v>0</v>
      </c>
      <c r="O136" s="111">
        <f>SUMIF($E$6:$E$128,"310",$O$6:$O$128)</f>
        <v>0</v>
      </c>
      <c r="P136" s="111">
        <f>SUMIF($E$6:$E$128,"310",$P$6:$P$128)</f>
        <v>0</v>
      </c>
      <c r="Q136" s="111">
        <f>SUMIF($E$6:$E$128,"310",$Q$6:$Q$128)</f>
        <v>0</v>
      </c>
      <c r="R136" s="111">
        <f>SUMIF($E$6:$E$128,"310",$R$6:$R$128)</f>
        <v>0</v>
      </c>
      <c r="S136" s="111">
        <f>SUMIF($E$6:$E$128,"310",$S$6:$S$128)</f>
        <v>0</v>
      </c>
      <c r="T136" s="111">
        <f>SUMIF($E$6:$E$128,"310",$T$6:$T$128)</f>
        <v>0</v>
      </c>
      <c r="U136" s="111">
        <f>SUMIF($E$6:$E$128,"310",$U$6:$U$128)</f>
        <v>0</v>
      </c>
      <c r="V136" s="111">
        <f>SUMIF($E$6:$E$128,"310",$V$6:$V$128)</f>
        <v>0</v>
      </c>
      <c r="W136" s="111">
        <f>SUMIF($E$6:$E$128,"310",$W$6:$W$128)</f>
        <v>0</v>
      </c>
      <c r="X136" s="111">
        <f>SUMIF($E$6:$E$128,"310",$X$6:$X$128)</f>
        <v>0</v>
      </c>
      <c r="Y136" s="111">
        <f>SUMIF($E$6:$E$128,"310",$Y$6:$Y$128)</f>
        <v>0</v>
      </c>
      <c r="Z136" s="111">
        <f>SUMIF($E$6:$E$128,"310",$Z$6:$Z$128)</f>
        <v>432000000</v>
      </c>
      <c r="AA136" s="111">
        <f>SUMIF($E$6:$E$128,"310",$AA$6:$AA$128)</f>
        <v>0</v>
      </c>
      <c r="AB136" s="111">
        <f>SUMIF($E$6:$E$128,"310",$AB$6:$AB$128)</f>
        <v>0</v>
      </c>
      <c r="AC136" s="111">
        <f>SUMIF($E$6:$E$105,"310",$AC$6:$AC$105)</f>
        <v>0</v>
      </c>
      <c r="AD136" s="111"/>
      <c r="AE136" s="111">
        <f>SUMIF($E$6:$E$128,"310",$AE$6:$AE$128)</f>
        <v>0</v>
      </c>
      <c r="AF136" s="111">
        <f>SUMIF($E$6:$E$128,"310",$AF$6:$AF$128)</f>
        <v>36000000</v>
      </c>
      <c r="AG136" s="27">
        <f t="shared" ca="1" si="103"/>
        <v>0.90582930797101446</v>
      </c>
      <c r="AH136" s="114">
        <f>SUMIF($E$6:$E$128,"310",$AH$6:$AH$128)</f>
        <v>750026667</v>
      </c>
      <c r="AI136" s="114">
        <f>SUMIF($E$6:$E$128,"310",$AI$6:$AI$128)</f>
        <v>0</v>
      </c>
      <c r="AJ136" s="114">
        <f>SUMIF($E$6:$E$128,"310",$AJ$6:$AJ$128)</f>
        <v>337026667</v>
      </c>
      <c r="AK136" s="114">
        <f>SUMIF($E$6:$E$128,"310",$AK$6:$AK$128)</f>
        <v>0</v>
      </c>
      <c r="AL136" s="114">
        <f>SUMIF($E$6:$E$128,"310",$AL$6:$AL$128)</f>
        <v>0</v>
      </c>
      <c r="AM136" s="114">
        <f>SUMIF($E$6:$E$128,"310",$AM$6:$AM$128)</f>
        <v>0</v>
      </c>
      <c r="AN136" s="114">
        <f>SUMIF($E$6:$E$128,"310",$AN$6:$AN$128)</f>
        <v>0</v>
      </c>
      <c r="AO136" s="114">
        <f>SUMIF($E$6:$E$128,"310",$AO$6:$AO$128)</f>
        <v>0</v>
      </c>
      <c r="AP136" s="114">
        <f>SUMIF($E$6:$E$128,"310",$AP$6:$AP$128)</f>
        <v>0</v>
      </c>
      <c r="AQ136" s="114">
        <f>SUMIF($E$6:$E$128,"310",$AQ$6:$AQ$128)</f>
        <v>0</v>
      </c>
      <c r="AR136" s="114">
        <f>SUMIF($E$6:$E$128,"310",$AR$6:$AR$128)</f>
        <v>0</v>
      </c>
      <c r="AS136" s="114">
        <f>SUMIF($E$6:$E$128,"310",$AS$6:$AS$128)</f>
        <v>0</v>
      </c>
      <c r="AT136" s="114">
        <f>SUMIF($E$6:$E$128,"310",$AT$6:$AT$128)</f>
        <v>0</v>
      </c>
      <c r="AU136" s="114">
        <f>SUMIF($E$6:$E$128,"310",$AU$6:$AU$128)</f>
        <v>0</v>
      </c>
      <c r="AV136" s="114">
        <f>SUMIF($E$6:$E$128,"310",$AV$6:$AV$128)</f>
        <v>0</v>
      </c>
      <c r="AW136" s="114">
        <f>SUMIF($E$6:$E$128,"310",$AW$6:$AW$128)</f>
        <v>0</v>
      </c>
      <c r="AX136" s="114">
        <f>SUMIF($E$6:$E$128,"310",$AX$6:$AX$128)</f>
        <v>0</v>
      </c>
      <c r="AY136" s="114">
        <f>SUMIF($E$6:$E$128,"310",$AY$6:$AY$128)</f>
        <v>412000000</v>
      </c>
      <c r="AZ136" s="114">
        <f>SUMIF($E$6:$E$128,"310",$AZ$6:$AZ$128)</f>
        <v>0</v>
      </c>
      <c r="BA136" s="114">
        <f>SUMIF($E$6:$E$128,"310",$BA$6:$BA$128)</f>
        <v>0</v>
      </c>
      <c r="BB136" s="114">
        <f>SUMIF($E$6:$E$128,"310",$BB$6:$BB$128)</f>
        <v>0</v>
      </c>
      <c r="BC136" s="114">
        <f>SUMIF($E$6:$E$128,"310",$BC$6:$BC$128)</f>
        <v>0</v>
      </c>
      <c r="BD136" s="114">
        <f>SUMIF($E$6:$E$128,"310",$BD$6:$BD$128)</f>
        <v>0</v>
      </c>
      <c r="BE136" s="114">
        <f>SUMIF($E$6:$E$128,"310",$BE$6:$BE$128)</f>
        <v>1000000</v>
      </c>
      <c r="BF136" s="96">
        <f t="shared" ca="1" si="104"/>
        <v>9.4170692028985536E-2</v>
      </c>
      <c r="BG136" s="30">
        <f t="shared" si="105"/>
        <v>77973333</v>
      </c>
      <c r="BH136" s="115">
        <f>SUMIF($E$6:$E$128,"310",$BH$6:$BH$128)</f>
        <v>0</v>
      </c>
      <c r="BI136" s="115">
        <f>SUMIF($E$6:$E$128,"310",$BI$6:$BI$128)</f>
        <v>22973333</v>
      </c>
      <c r="BJ136" s="115">
        <f>SUMIF($E$6:$E$128,"310",$BJ$6:$BJ$128)</f>
        <v>0</v>
      </c>
      <c r="BK136" s="115">
        <f>SUMIF($E$6:$E$128,"310",$BK$6:$BK$128)</f>
        <v>0</v>
      </c>
      <c r="BL136" s="115">
        <f>SUMIF($E$6:$E$128,"310",$BL$6:$BL$128)</f>
        <v>0</v>
      </c>
      <c r="BM136" s="115">
        <f>SUMIF($E$6:$E$128,"310",$BM$6:$BM$128)</f>
        <v>0</v>
      </c>
      <c r="BN136" s="115">
        <f>SUMIF($E$6:$E$128,"310",$BN$6:$BN$128)</f>
        <v>0</v>
      </c>
      <c r="BO136" s="115">
        <f>SUMIF($E$6:$E$128,"310",$BO$6:$BO$128)</f>
        <v>0</v>
      </c>
      <c r="BP136" s="115">
        <f>SUMIF($E$6:$E$128,"310",$BP$6:$BP$128)</f>
        <v>0</v>
      </c>
      <c r="BQ136" s="115">
        <f>SUMIF($E$6:$E$128,"310",$BQ$6:$BQ$128)</f>
        <v>0</v>
      </c>
      <c r="BR136" s="115">
        <f>SUMIF($E$6:$E$128,"310",$BR$6:$BR$128)</f>
        <v>0</v>
      </c>
      <c r="BS136" s="115">
        <f>SUMIF($E$6:$E$128,"310",$BS$6:$BS$128)</f>
        <v>0</v>
      </c>
      <c r="BT136" s="115">
        <f>SUMIF($E$6:$E$128,"310",$BT$6:$BT$128)</f>
        <v>0</v>
      </c>
      <c r="BU136" s="115">
        <f>SUMIF($E$6:$E$128,"310",$BU$6:$BU$128)</f>
        <v>0</v>
      </c>
      <c r="BV136" s="115">
        <f>SUMIF($E$6:$E$128,"310",$BV$6:$BV$128)</f>
        <v>0</v>
      </c>
      <c r="BW136" s="115">
        <f>SUMIF($E$6:$E$128,"310",$BW$6:$BW$128)</f>
        <v>0</v>
      </c>
      <c r="BX136" s="115">
        <f>SUMIF($E$6:$E$128,"310",$BX$6:$BX$128)</f>
        <v>20000000</v>
      </c>
      <c r="BY136" s="115">
        <f>SUMIF($E$6:$E$128,"310",$BY$6:$BY$128)</f>
        <v>0</v>
      </c>
      <c r="BZ136" s="115">
        <f>SUMIF($E$6:$E$128,"310",$BZ$6:$BZ$128)</f>
        <v>0</v>
      </c>
      <c r="CA136" s="115">
        <f>SUMIF($E$6:$E$128,"310",$CA$6:$CA$128)</f>
        <v>0</v>
      </c>
      <c r="CB136" s="115">
        <f>SUMIF($E$6:$E$128,"310",$CB$6:$CB$128)</f>
        <v>0</v>
      </c>
      <c r="CC136" s="115">
        <f>SUMIF($E$6:$E$128,"310",$CC$6:$CC$128)</f>
        <v>0</v>
      </c>
      <c r="CD136" s="116">
        <f>SUMIF($E$6:$E$128,"310",$CD$6:$CD$128)</f>
        <v>35000000</v>
      </c>
      <c r="CE136" s="27">
        <f t="shared" ca="1" si="106"/>
        <v>9.4730357487922703E-2</v>
      </c>
      <c r="CF136" s="47">
        <f t="shared" si="107"/>
        <v>78436736</v>
      </c>
      <c r="CG136" s="114">
        <f>SUMIF($E$6:$E$128,"310",$CG$6:$CG$128)</f>
        <v>0</v>
      </c>
      <c r="CH136" s="114">
        <f>SUMIF($E$6:$E$128,"310",$CH$6:$CH$128)</f>
        <v>78436736</v>
      </c>
      <c r="CI136" s="114">
        <f>SUMIF($E$6:$E$128,"310",$CI$6:$CI$128)</f>
        <v>0</v>
      </c>
      <c r="CJ136" s="114">
        <f>SUMIF($E$6:$E$128,"310",$CJ$6:$CJ$128)</f>
        <v>0</v>
      </c>
      <c r="CK136" s="114">
        <f>SUMIF($E$6:$E$128,"310",$CK$6:$CK$128)</f>
        <v>0</v>
      </c>
      <c r="CL136" s="114">
        <f>SUMIF($E$6:$E$128,"310",$CL$6:$CL$128)</f>
        <v>0</v>
      </c>
      <c r="CM136" s="114">
        <f>SUMIF($E$6:$E$128,"310",$CM$6:$CM$128)</f>
        <v>0</v>
      </c>
      <c r="CN136" s="114">
        <f>SUMIF($E$6:$E$128,"310",$CN$6:$CN$128)</f>
        <v>0</v>
      </c>
      <c r="CO136" s="114">
        <f>SUMIF($E$6:$E$128,"310",$CO$6:$CO$128)</f>
        <v>0</v>
      </c>
      <c r="CP136" s="114">
        <f>SUMIF($E$6:$E$128,"310",$CP$6:$CP$128)</f>
        <v>0</v>
      </c>
      <c r="CQ136" s="114">
        <f>SUMIF($E$6:$E$128,"310",$CQ$6:$CQ$128)</f>
        <v>0</v>
      </c>
      <c r="CR136" s="114">
        <f>SUMIF($E$6:$E$128,"310",$CR$6:$CR$128)</f>
        <v>0</v>
      </c>
      <c r="CS136" s="114">
        <f>SUMIF($E$6:$E$128,"310",$CS$6:$CS$128)</f>
        <v>0</v>
      </c>
      <c r="CT136" s="114">
        <f>SUMIF($E$6:$E$128,"310",$CT$6:$CT$128)</f>
        <v>0</v>
      </c>
      <c r="CU136" s="114">
        <f>SUMIF($E$6:$E$128,"310",$CU$6:$CU$128)</f>
        <v>0</v>
      </c>
      <c r="CV136" s="114">
        <f>SUMIF($E$6:$E$128,"310",$CV$6:$CV$128)</f>
        <v>0</v>
      </c>
      <c r="CW136" s="114">
        <f>SUMIF($E$6:$E$128,"310",$CW$6:$CW$128)</f>
        <v>0</v>
      </c>
      <c r="CX136" s="114">
        <f>SUMIF($E$6:$E$128,"310",$CX$6:$CX$128)</f>
        <v>0</v>
      </c>
      <c r="CY136" s="114">
        <f>SUMIF($E$6:$E$128,"310",$CY$6:$CY$128)</f>
        <v>0</v>
      </c>
      <c r="CZ136" s="114">
        <f>SUMIF($E$6:$E$128,"310",$CZ$6:$CZ$128)</f>
        <v>0</v>
      </c>
      <c r="DA136" s="114">
        <f>SUMIF($E$6:$E$128,"310",$DA$6:$DA$128)</f>
        <v>0</v>
      </c>
      <c r="DB136" s="114">
        <f>SUMIF($E$6:$E$128,"310",$DB$6:$DB$128)</f>
        <v>0</v>
      </c>
      <c r="DC136" s="117">
        <f>SUMIF($E$6:$E$128,"310",$DC$6:$DC$128)</f>
        <v>0</v>
      </c>
      <c r="DD136" s="27">
        <f t="shared" ca="1" si="108"/>
        <v>0.90526964251207731</v>
      </c>
      <c r="DE136" s="30">
        <f t="shared" si="109"/>
        <v>749563264</v>
      </c>
      <c r="DF136" s="115">
        <f>SUMIF($E$6:$E$128,"310",$DF$6:$DF$128)</f>
        <v>0</v>
      </c>
      <c r="DG136" s="115">
        <f>SUMIF($E$6:$E$128,"310",$DG$6:$DG$128)</f>
        <v>281563264</v>
      </c>
      <c r="DH136" s="115">
        <f>SUMIF($E$6:$E$128,"310",$DH$6:$DH$128)</f>
        <v>0</v>
      </c>
      <c r="DI136" s="115">
        <f>SUMIF($E$6:$E$128,"310",$DI$6:$DI$128)</f>
        <v>0</v>
      </c>
      <c r="DJ136" s="115">
        <f>SUMIF($E$6:$E$128,"310",$DJ$6:$DJ$128)</f>
        <v>0</v>
      </c>
      <c r="DK136" s="115">
        <f>SUMIF($E$6:$E$128,"310",$DK$6:$DK$128)</f>
        <v>0</v>
      </c>
      <c r="DL136" s="115">
        <f>SUMIF($E$6:$E$128,"310",$DL$6:$DL$128)</f>
        <v>0</v>
      </c>
      <c r="DM136" s="115">
        <f>SUMIF($E$6:$E$128,"310",$DM$6:$DM$128)</f>
        <v>0</v>
      </c>
      <c r="DN136" s="115">
        <f>SUMIF($E$6:$E$128,"310",$DN$6:$DN$128)</f>
        <v>0</v>
      </c>
      <c r="DO136" s="115">
        <f>SUMIF($E$6:$E$128,"310",$DO$6:$DO$128)</f>
        <v>0</v>
      </c>
      <c r="DP136" s="118">
        <f>SUMIF($E$6:$E$128,"310",$DP$6:$DP$128)</f>
        <v>0</v>
      </c>
      <c r="DQ136" s="118">
        <f>SUMIF($E$6:$E$128,"310",$DQ$6:$DQ$128)</f>
        <v>0</v>
      </c>
      <c r="DR136" s="118">
        <f>SUMIF($E$6:$E$128,"310",$DR$6:$DR$128)</f>
        <v>0</v>
      </c>
      <c r="DS136" s="118">
        <f>SUMIF($E$6:$E$128,"310",$DS$6:$DS$128)</f>
        <v>0</v>
      </c>
      <c r="DT136" s="118">
        <f>SUMIF($E$6:$E$128,"310",$DT$6:$DT$128)</f>
        <v>0</v>
      </c>
      <c r="DU136" s="118">
        <f>SUMIF($E$6:$E$128,"310",$DU$6:$DU$128)</f>
        <v>0</v>
      </c>
      <c r="DV136" s="118">
        <f>SUMIF($E$6:$E$128,"310",$DV$6:$DV$128)</f>
        <v>432000000</v>
      </c>
      <c r="DW136" s="118">
        <f>SUMIF($E$6:$E$128,"310",$DW$6:$DW$128)</f>
        <v>0</v>
      </c>
      <c r="DX136" s="118">
        <f>SUMIF($E$6:$E$128,"310",$DX$6:$DX$128)</f>
        <v>0</v>
      </c>
      <c r="DY136" s="118">
        <f>SUMIF($E$6:$E$128,"310",$DY$6:$DY$128)</f>
        <v>0</v>
      </c>
      <c r="DZ136" s="118">
        <f>SUMIF($E$6:$E$128,"310",$DZ$6:$DZ$128)</f>
        <v>0</v>
      </c>
      <c r="EA136" s="118">
        <f>SUMIF($E$6:$E$128,"310",$EA$6:$EA$128)</f>
        <v>0</v>
      </c>
      <c r="EB136" s="118">
        <f>SUMIF($E$6:$E$128,"310",$EB$6:$EB$128)</f>
        <v>36000000</v>
      </c>
    </row>
    <row r="137" spans="1:133" x14ac:dyDescent="0.25">
      <c r="C137" s="121"/>
      <c r="D137" s="110" t="s">
        <v>370</v>
      </c>
      <c r="E137" s="103">
        <v>410</v>
      </c>
      <c r="F137" s="111"/>
      <c r="G137" s="112">
        <f ca="1">SUMIF($E$6:$G$129,"410",$G$6:$J$128)</f>
        <v>7064100009</v>
      </c>
      <c r="H137" s="113">
        <f ca="1">SUMIF($E$6:$H$129,"410",$H$6:$J$128)</f>
        <v>7720196000</v>
      </c>
      <c r="I137" s="113">
        <f ca="1">SUMIF($E$6:$I$129,"410",$I$6:$J$128)</f>
        <v>656095991</v>
      </c>
      <c r="J137" s="112">
        <f>SUMIF($E$6:$E$128,"410",$J$6:$J$128)</f>
        <v>0</v>
      </c>
      <c r="K137" s="112">
        <f>SUMIF($E$6:$E$129,"410",$K$6:$K$129)</f>
        <v>477989917</v>
      </c>
      <c r="L137" s="112">
        <f>SUMIF($E$6:$E$129,"410",$L$6:$L$129)</f>
        <v>0</v>
      </c>
      <c r="M137" s="112">
        <f>SUMIF($E$6:$E$129,"410",$M$6:$M$129)</f>
        <v>0</v>
      </c>
      <c r="N137" s="114">
        <f>SUMIF($E$6:$E$128,"410",$N$6:$N$128)</f>
        <v>0</v>
      </c>
      <c r="O137" s="111">
        <f>SUMIF($E$6:$E$128,"410",$O$6:$O$128)</f>
        <v>0</v>
      </c>
      <c r="P137" s="111">
        <f>SUMIF($E$6:$E$128,"410",$P$6:$P$128)</f>
        <v>0</v>
      </c>
      <c r="Q137" s="111">
        <f>SUMIF($E$6:$E$128,"410",$Q$6:$Q$128)</f>
        <v>2459696610</v>
      </c>
      <c r="R137" s="111">
        <f>SUMIF($E$6:$E$128,"410",$R$6:$R$128)</f>
        <v>15000000</v>
      </c>
      <c r="S137" s="111">
        <f>SUMIF($E$6:$E$128,"410",$S$6:$S$128)</f>
        <v>90000000</v>
      </c>
      <c r="T137" s="111">
        <f>SUMIF($E$6:$E$128,"410",$T$6:$T$128)</f>
        <v>30000000</v>
      </c>
      <c r="U137" s="111">
        <f>SUMIF($E$6:$E$128,"410",$U$6:$U$128)</f>
        <v>0</v>
      </c>
      <c r="V137" s="111">
        <f>SUMIF($E$6:$E$128,"410",$V$6:$V$128)</f>
        <v>0</v>
      </c>
      <c r="W137" s="111">
        <f>SUMIF($E$6:$E$128,"410",$W$6:$W$128)</f>
        <v>0</v>
      </c>
      <c r="X137" s="111">
        <f>SUMIF($E$6:$E$128,"410",$X$6:$X$128)</f>
        <v>0</v>
      </c>
      <c r="Y137" s="111">
        <f>SUMIF($E$6:$E$128,"410",$Y$6:$Y$128)</f>
        <v>3500000000</v>
      </c>
      <c r="Z137" s="111">
        <f>SUMIF($E$6:$E$128,"410",$Z$6:$Z$128)</f>
        <v>0</v>
      </c>
      <c r="AA137" s="111">
        <f>SUMIF($E$6:$E$128,"410",$AA$6:$AA$128)</f>
        <v>0</v>
      </c>
      <c r="AB137" s="111">
        <f>SUMIF($E$6:$E$105,"410",$AB$6:$AB$105)</f>
        <v>122010083</v>
      </c>
      <c r="AC137" s="111">
        <f>SUMIF($E$6:$E$105,"410",$AC$6:$AC$105)</f>
        <v>0</v>
      </c>
      <c r="AD137" s="111">
        <f>SUMIF($E$6:$E$128,"410",$AD$6:$AD$128)</f>
        <v>149090746</v>
      </c>
      <c r="AE137" s="111">
        <f>SUMIF($E$6:$E$128,"410",$AE$6:$AE$128)</f>
        <v>0</v>
      </c>
      <c r="AF137" s="111">
        <f>SUMIF($E$6:$E$128,"410",$AF$6:$AF$128)</f>
        <v>220312653</v>
      </c>
      <c r="AG137" s="27">
        <f t="shared" ca="1" si="103"/>
        <v>0.29481949283654318</v>
      </c>
      <c r="AH137" s="114">
        <f>SUMIF($E$6:$E$128,"410",$AH$6:$AH$128)</f>
        <v>2082634382</v>
      </c>
      <c r="AI137" s="114">
        <f>SUMIF($E$6:$E$128,"410",$AI$6:$AI$128)</f>
        <v>0</v>
      </c>
      <c r="AJ137" s="114">
        <f>SUMIF($E$6:$E$128,"410",$AJ$6:$AJ$128)</f>
        <v>181067666</v>
      </c>
      <c r="AK137" s="114">
        <f>SUMIF($E$6:$E$128,"410",$AK$6:$AK$128)</f>
        <v>0</v>
      </c>
      <c r="AL137" s="114">
        <f>SUMIF($E$6:$E$128,"410",$AL$6:$AL$128)</f>
        <v>0</v>
      </c>
      <c r="AM137" s="114">
        <f>SUMIF($E$6:$E$128,"410",$AM$6:$AM$128)</f>
        <v>0</v>
      </c>
      <c r="AN137" s="114">
        <f>SUMIF($E$6:$E$128,"410",$AN$6:$AN$128)</f>
        <v>0</v>
      </c>
      <c r="AO137" s="114">
        <f>SUMIF($E$6:$E$128,"410",$AO$6:$AO$128)</f>
        <v>0</v>
      </c>
      <c r="AP137" s="114">
        <f>SUMIF($E$6:$E$128,"410",$AP$6:$AP$128)</f>
        <v>398141208</v>
      </c>
      <c r="AQ137" s="114">
        <f>SUMIF($E$6:$E$128,"410",$AQ$6:$AQ$128)</f>
        <v>0</v>
      </c>
      <c r="AR137" s="114">
        <f>SUMIF($E$6:$E$128,"410",$AR$6:$AR$128)</f>
        <v>5300000</v>
      </c>
      <c r="AS137" s="114">
        <f>SUMIF($E$6:$E$128,"410",$AS$6:$AS$128)</f>
        <v>0</v>
      </c>
      <c r="AT137" s="114">
        <f>SUMIF($E$6:$E$128,"410",$AT$6:$AT$128)</f>
        <v>0</v>
      </c>
      <c r="AU137" s="114">
        <f>SUMIF($E$6:$E$128,"410",$AU$6:$AU$128)</f>
        <v>0</v>
      </c>
      <c r="AV137" s="114">
        <f>SUMIF($E$6:$E$128,"410",$AV$6:$AV$128)</f>
        <v>0</v>
      </c>
      <c r="AW137" s="114">
        <f>SUMIF($E$6:$E$128,"410",$AW$6:$AW$128)</f>
        <v>0</v>
      </c>
      <c r="AX137" s="114">
        <f>SUMIF($E$6:$E$128,"410",$AX$6:$AX$128)</f>
        <v>1303957201</v>
      </c>
      <c r="AY137" s="114">
        <f>SUMIF($E$6:$E$128,"410",$AY$6:$AY$128)</f>
        <v>0</v>
      </c>
      <c r="AZ137" s="114">
        <f>SUMIF($E$6:$E$128,"410",$AZ$6:$AZ$128)</f>
        <v>0</v>
      </c>
      <c r="BA137" s="114">
        <f>SUMIF($E$6:$E$128,"410",$BA$6:$BA$128)</f>
        <v>15306667</v>
      </c>
      <c r="BB137" s="114">
        <f>SUMIF($E$6:$E$128,"410",$BB$6:$BB$128)</f>
        <v>0</v>
      </c>
      <c r="BC137" s="114">
        <f>SUMIF($E$6:$E$128,"410",$BC$6:$BC$128)</f>
        <v>148761640</v>
      </c>
      <c r="BD137" s="114">
        <f>SUMIF($E$6:$E$128,"410",$BD$6:$BD$128)</f>
        <v>0</v>
      </c>
      <c r="BE137" s="114">
        <f>SUMIF($E$6:$E$128,"410",$BE$6:$BE$128)</f>
        <v>30100000</v>
      </c>
      <c r="BF137" s="96">
        <f t="shared" ca="1" si="104"/>
        <v>0.70518050716345682</v>
      </c>
      <c r="BG137" s="30">
        <f t="shared" si="105"/>
        <v>4981465627</v>
      </c>
      <c r="BH137" s="115">
        <f>SUMIF($E$6:$E$128,"410",$BH$6:$BH$128)</f>
        <v>0</v>
      </c>
      <c r="BI137" s="115">
        <f>SUMIF($E$6:$E$128,"410",$BI$6:$BI$128)</f>
        <v>296922251</v>
      </c>
      <c r="BJ137" s="115">
        <f>SUMIF($E$6:$E$128,"410",$BJ$6:$BJ$128)</f>
        <v>0</v>
      </c>
      <c r="BK137" s="115">
        <f>SUMIF($E$6:$E$128,"410",$BK$6:$BK$128)</f>
        <v>0</v>
      </c>
      <c r="BL137" s="115">
        <f>SUMIF($E$6:$E$128,"410",$BL$6:$BL$128)</f>
        <v>0</v>
      </c>
      <c r="BM137" s="115">
        <f>SUMIF($E$6:$E$128,"410",$BM$6:$BM$128)</f>
        <v>0</v>
      </c>
      <c r="BN137" s="115">
        <f>SUMIF($E$6:$E$128,"410",$BN$6:$BN$128)</f>
        <v>0</v>
      </c>
      <c r="BO137" s="115">
        <f>SUMIF($E$6:$E$128,"410",$BO$6:$BO$128)</f>
        <v>2061555402</v>
      </c>
      <c r="BP137" s="115">
        <f>SUMIF($E$6:$E$128,"410",$BP$6:$BP$128)</f>
        <v>15000000</v>
      </c>
      <c r="BQ137" s="115">
        <f>SUMIF($E$6:$E$128,"410",$BQ$6:$BQ$128)</f>
        <v>84700000</v>
      </c>
      <c r="BR137" s="115">
        <f>SUMIF($E$6:$E$128,"410",$BR$6:$BR$128)</f>
        <v>30000000</v>
      </c>
      <c r="BS137" s="115">
        <f>SUMIF($E$6:$E$128,"410",$BS$6:$BS$128)</f>
        <v>0</v>
      </c>
      <c r="BT137" s="115">
        <f>SUMIF($E$6:$E$128,"410",$BT$6:$BT$128)</f>
        <v>0</v>
      </c>
      <c r="BU137" s="115">
        <f>SUMIF($E$6:$E$128,"410",$BU$6:$BU$128)</f>
        <v>0</v>
      </c>
      <c r="BV137" s="115">
        <f>SUMIF($E$6:$E$128,"410",$BV$6:$BV$128)</f>
        <v>0</v>
      </c>
      <c r="BW137" s="115">
        <f>SUMIF($E$6:$E$128,"410",$BW$6:$BW$128)</f>
        <v>2196042799</v>
      </c>
      <c r="BX137" s="115">
        <f>SUMIF($E$6:$E$128,"410",$BX$6:$BX$128)</f>
        <v>0</v>
      </c>
      <c r="BY137" s="115">
        <f>SUMIF($E$6:$E$128,"410",$BY$6:$BY$128)</f>
        <v>0</v>
      </c>
      <c r="BZ137" s="115">
        <f>SUMIF($E$6:$E$128,"410",$BZ$6:$BZ$128)</f>
        <v>106703416</v>
      </c>
      <c r="CA137" s="115">
        <f>SUMIF($E$6:$E$128,"410",$CA$6:$CA$128)</f>
        <v>0</v>
      </c>
      <c r="CB137" s="115">
        <f>SUMIF($E$6:$E$128,"410",$CB$6:$CB$128)</f>
        <v>329106</v>
      </c>
      <c r="CC137" s="115">
        <f>SUMIF($E$6:$E$128,"410",$CC$6:$CC$128)</f>
        <v>0</v>
      </c>
      <c r="CD137" s="116">
        <f>SUMIF($E$6:$E$128,"410",$CD$6:$CD$128)</f>
        <v>190212653</v>
      </c>
      <c r="CE137" s="27">
        <f t="shared" ca="1" si="106"/>
        <v>0.22088541682762577</v>
      </c>
      <c r="CF137" s="30">
        <f t="shared" si="107"/>
        <v>1560356675</v>
      </c>
      <c r="CG137" s="114">
        <f>SUMIF($E$6:$E$128,"410",$CG$6:$CG$128)</f>
        <v>0</v>
      </c>
      <c r="CH137" s="114">
        <f>SUMIF($E$6:$E$128,"410",$CH$6:$CH$128)</f>
        <v>125011941</v>
      </c>
      <c r="CI137" s="114">
        <f>SUMIF($E$6:$E$128,"410",$CI$6:$CI$128)</f>
        <v>0</v>
      </c>
      <c r="CJ137" s="114">
        <f>SUMIF($E$6:$E$128,"410",$CJ$6:$CJ$128)</f>
        <v>0</v>
      </c>
      <c r="CK137" s="114">
        <f>SUMIF($E$6:$E$128,"410",$CK$6:$CK$128)</f>
        <v>0</v>
      </c>
      <c r="CL137" s="114">
        <f>SUMIF($E$6:$E$128,"410",$CL$6:$CL$128)</f>
        <v>0</v>
      </c>
      <c r="CM137" s="114">
        <f>SUMIF($E$6:$E$128,"410",$CM$6:$CM$128)</f>
        <v>0</v>
      </c>
      <c r="CN137" s="114">
        <f>SUMIF($E$6:$E$128,"410",$CN$6:$CN$128)</f>
        <v>190338558</v>
      </c>
      <c r="CO137" s="114">
        <f>SUMIF($E$6:$E$128,"410",$CO$6:$CO$128)</f>
        <v>0</v>
      </c>
      <c r="CP137" s="114">
        <f>SUMIF($E$6:$E$128,"410",$CP$6:$CP$128)</f>
        <v>0</v>
      </c>
      <c r="CQ137" s="114">
        <f>SUMIF($E$6:$E$128,"410",$CQ$6:$CQ$128)</f>
        <v>0</v>
      </c>
      <c r="CR137" s="114">
        <f>SUMIF($E$6:$E$128,"410",$CR$6:$CR$128)</f>
        <v>0</v>
      </c>
      <c r="CS137" s="114">
        <f>SUMIF($E$6:$E$128,"410",$CS$6:$CS$128)</f>
        <v>0</v>
      </c>
      <c r="CT137" s="114">
        <f>SUMIF($E$6:$E$128,"410",$CT$6:$CT$128)</f>
        <v>0</v>
      </c>
      <c r="CU137" s="114">
        <f>SUMIF($E$6:$E$128,"410",$CU$6:$CU$128)</f>
        <v>0</v>
      </c>
      <c r="CV137" s="114">
        <f>SUMIF($E$6:$E$128,"410",$CV$6:$CV$128)</f>
        <v>1149144718</v>
      </c>
      <c r="CW137" s="114">
        <f>SUMIF($E$6:$E$128,"410",$CW$6:$CW$128)</f>
        <v>0</v>
      </c>
      <c r="CX137" s="114">
        <f>SUMIF($E$6:$E$128,"410",$CX$6:$CX$128)</f>
        <v>0</v>
      </c>
      <c r="CY137" s="114">
        <f>SUMIF($E$6:$E$128,"410",$CY$6:$CY$128)</f>
        <v>15306666</v>
      </c>
      <c r="CZ137" s="114">
        <f>SUMIF($E$6:$E$128,"410",$CZ$6:$CZ$128)</f>
        <v>0</v>
      </c>
      <c r="DA137" s="114">
        <f>SUMIF($E$6:$E$128,"410",$DA$6:$DA$128)</f>
        <v>71963638</v>
      </c>
      <c r="DB137" s="114">
        <f>SUMIF($E$6:$E$128,"410",$DB$6:$DB$128)</f>
        <v>0</v>
      </c>
      <c r="DC137" s="117">
        <f>SUMIF($E$6:$E$128,"410",$DC$6:$DC$128)</f>
        <v>8591154</v>
      </c>
      <c r="DD137" s="27">
        <f t="shared" ca="1" si="108"/>
        <v>0.77911458317237425</v>
      </c>
      <c r="DE137" s="30">
        <f t="shared" si="109"/>
        <v>5503743334</v>
      </c>
      <c r="DF137" s="115">
        <f>SUMIF($E$6:$E$128,"410",$DF$6:$DF$128)</f>
        <v>0</v>
      </c>
      <c r="DG137" s="115">
        <f>SUMIF($E$6:$E$128,"410",$DG$6:$DG$128)</f>
        <v>352977976</v>
      </c>
      <c r="DH137" s="115">
        <f>SUMIF($E$6:$E$128,"410",$DH$6:$DH$128)</f>
        <v>0</v>
      </c>
      <c r="DI137" s="115">
        <f>SUMIF($E$6:$E$128,"410",$DI$6:$DI$128)</f>
        <v>0</v>
      </c>
      <c r="DJ137" s="115">
        <f>SUMIF($E$6:$E$128,"410",$DJ$6:$DJ$128)</f>
        <v>0</v>
      </c>
      <c r="DK137" s="115">
        <f>SUMIF($E$6:$E$128,"410",$DK$6:$DK$128)</f>
        <v>0</v>
      </c>
      <c r="DL137" s="115">
        <f>SUMIF($E$6:$E$128,"410",$DL$6:$DL$128)</f>
        <v>0</v>
      </c>
      <c r="DM137" s="115">
        <f>SUMIF($E$6:$E$128,"410",$DM$6:$DM$128)</f>
        <v>2269358052</v>
      </c>
      <c r="DN137" s="115">
        <f>SUMIF($E$6:$E$128,"410",$DN$6:$DN$128)</f>
        <v>15000000</v>
      </c>
      <c r="DO137" s="115">
        <f>SUMIF($E$6:$E$128,"410",$DO$6:$DO$128)</f>
        <v>90000000</v>
      </c>
      <c r="DP137" s="118">
        <f>SUMIF($E$6:$E$128,"410",$DP$6:$DP$128)</f>
        <v>30000000</v>
      </c>
      <c r="DQ137" s="118">
        <f>SUMIF($E$6:$E$128,"410",$DQ$6:$DQ$128)</f>
        <v>0</v>
      </c>
      <c r="DR137" s="118">
        <f>SUMIF($E$6:$E$128,"410",$DR$6:$DR$128)</f>
        <v>0</v>
      </c>
      <c r="DS137" s="118">
        <f>SUMIF($E$6:$E$128,"410",$DS$6:$DS$128)</f>
        <v>0</v>
      </c>
      <c r="DT137" s="118">
        <f>SUMIF($E$6:$E$128,"410",$DT$6:$DT$128)</f>
        <v>0</v>
      </c>
      <c r="DU137" s="118">
        <f>SUMIF($E$6:$E$128,"410",$DU$6:$DU$128)</f>
        <v>2350855282</v>
      </c>
      <c r="DV137" s="118">
        <f>SUMIF($E$6:$E$128,"410",$DV$6:$DV$128)</f>
        <v>0</v>
      </c>
      <c r="DW137" s="118">
        <f>SUMIF($E$6:$E$128,"410",$DW$6:$DW$128)</f>
        <v>0</v>
      </c>
      <c r="DX137" s="118">
        <f>SUMIF($E$6:$E$128,"410",$DX$6:$DX$128)</f>
        <v>106703417</v>
      </c>
      <c r="DY137" s="118">
        <f>SUMIF($E$6:$E$128,"410",$DY$6:$DY$128)</f>
        <v>0</v>
      </c>
      <c r="DZ137" s="118">
        <f>SUMIF($E$6:$E$128,"410",$DZ$6:$DZ$128)</f>
        <v>77127108</v>
      </c>
      <c r="EA137" s="118">
        <f>SUMIF($E$6:$E$128,"410",$EA$6:$EA$128)</f>
        <v>0</v>
      </c>
      <c r="EB137" s="118">
        <f>SUMIF($E$6:$E$128,"410",$EB$6:$EB$128)</f>
        <v>211721499</v>
      </c>
    </row>
    <row r="138" spans="1:133" ht="14.25" customHeight="1" x14ac:dyDescent="0.25">
      <c r="C138" s="121"/>
      <c r="D138" s="122" t="s">
        <v>371</v>
      </c>
      <c r="E138" s="103">
        <v>510</v>
      </c>
      <c r="F138" s="111"/>
      <c r="G138" s="112">
        <f ca="1">SUMIF($E$6:$G$129,"510",$G$6:$J$128)</f>
        <v>1105740837</v>
      </c>
      <c r="H138" s="113">
        <f ca="1">SUMIF($E$6:$H$129,"510",$H$6:$J$128)</f>
        <v>2219600000</v>
      </c>
      <c r="I138" s="113">
        <f ca="1">SUMIF($E$6:$I$129,"510",$I$6:$J$128)</f>
        <v>1113859163</v>
      </c>
      <c r="J138" s="112">
        <f>SUMIF($E$6:$E$128,"510",$J$6:$J$128)</f>
        <v>0</v>
      </c>
      <c r="K138" s="112">
        <f>SUMIF($E$6:$E$129,"510",$K$6:$K$129)</f>
        <v>641336160</v>
      </c>
      <c r="L138" s="112">
        <f>SUMIF($E$6:$E$129,"510",$L$6:$L$129)</f>
        <v>0</v>
      </c>
      <c r="M138" s="112">
        <f>SUMIF($E$6:$E$129,"510",$M$6:$M$129)</f>
        <v>0</v>
      </c>
      <c r="N138" s="114">
        <f>SUMIF($E$6:$E$128,"510",$N$6:$N$128)</f>
        <v>0</v>
      </c>
      <c r="O138" s="111">
        <f>SUMIF($E$6:$E$128,"510",$O$6:$O$128)</f>
        <v>0</v>
      </c>
      <c r="P138" s="111">
        <f>SUMIF($E$6:$E$128,"510",$P$6:$P$128)</f>
        <v>0</v>
      </c>
      <c r="Q138" s="111">
        <f>SUMIF($E$6:$E$128,"510",$Q$6:$Q$128)</f>
        <v>0</v>
      </c>
      <c r="R138" s="111">
        <f>SUMIF($E$6:$E$128,"510",$R$6:$R$128)</f>
        <v>0</v>
      </c>
      <c r="S138" s="111">
        <f>SUMIF($E$6:$E$128,"510",$S$6:$S$128)</f>
        <v>0</v>
      </c>
      <c r="T138" s="111">
        <f>SUMIF($E$6:$E$128,"510",$T$6:$T$128)</f>
        <v>0</v>
      </c>
      <c r="U138" s="111">
        <f>SUMIF($E$6:$E$128,"510",$U$6:$U$128)</f>
        <v>0</v>
      </c>
      <c r="V138" s="111">
        <f>SUMIF($E$6:$E$128,"510",$V$6:$V$128)</f>
        <v>0</v>
      </c>
      <c r="W138" s="111">
        <f>SUMIF($E$6:$E$128,"510",$W$6:$W$128)</f>
        <v>0</v>
      </c>
      <c r="X138" s="111">
        <f>SUMIF($E$6:$E$128,"510",$X$6:$X$128)</f>
        <v>0</v>
      </c>
      <c r="Y138" s="111">
        <f>SUMIF($E$6:$E$128,"510",$Y$6:$Y$128)</f>
        <v>0</v>
      </c>
      <c r="Z138" s="111">
        <f>SUMIF($E$6:$E$128,"510",$Z$6:$Z$128)</f>
        <v>320000000</v>
      </c>
      <c r="AA138" s="111">
        <f>SUMIF($E$6:$E$128,"510",$AA$6:$AA$128)</f>
        <v>0</v>
      </c>
      <c r="AB138" s="111">
        <f>SUMIF($E$6:$E$128,"510",$AB$6:$AB$128)</f>
        <v>0</v>
      </c>
      <c r="AC138" s="111">
        <f>SUMIF($E$6:$E$128,"510",$AC$6:$AC$128)</f>
        <v>0</v>
      </c>
      <c r="AD138" s="111"/>
      <c r="AE138" s="111">
        <f>SUMIF($E$6:$E$128,"510",$AE$6:$AE$128)</f>
        <v>0</v>
      </c>
      <c r="AF138" s="111">
        <f>SUMIF($E$6:$E$128,"510",$AF$6:$AF$128)</f>
        <v>144404677</v>
      </c>
      <c r="AG138" s="27">
        <f t="shared" ca="1" si="103"/>
        <v>0.66901149912038571</v>
      </c>
      <c r="AH138" s="114">
        <f>SUMIF($E$6:$E$128,"510",$AH$6:$AH$128)</f>
        <v>739753335</v>
      </c>
      <c r="AI138" s="114">
        <f>SUMIF($E$6:$E$128,"510",$AI$6:$AI$128)</f>
        <v>0</v>
      </c>
      <c r="AJ138" s="114">
        <f>SUMIF($E$6:$E$128,"510",$AJ$6:$AJ$128)</f>
        <v>473333335</v>
      </c>
      <c r="AK138" s="114">
        <f>SUMIF($E$6:$E$128,"510",$AK$6:$AK$128)</f>
        <v>0</v>
      </c>
      <c r="AL138" s="114">
        <f>SUMIF($E$6:$E$128,"510",$AL$6:$AL$128)</f>
        <v>0</v>
      </c>
      <c r="AM138" s="114">
        <f>SUMIF($E$6:$E$128,"510",$AM$6:$AM$128)</f>
        <v>0</v>
      </c>
      <c r="AN138" s="114">
        <f>SUMIF($E$6:$E$128,"510",$AN$6:$AN$128)</f>
        <v>0</v>
      </c>
      <c r="AO138" s="114">
        <f>SUMIF($E$6:$E$128,"510",$AO$6:$AO$128)</f>
        <v>0</v>
      </c>
      <c r="AP138" s="114">
        <f>SUMIF($E$6:$E$128,"510",$AP$6:$AP$128)</f>
        <v>0</v>
      </c>
      <c r="AQ138" s="114">
        <f>SUMIF($E$6:$E$128,"510",$AQ$6:$AQ$128)</f>
        <v>0</v>
      </c>
      <c r="AR138" s="114">
        <f>SUMIF($E$6:$E$128,"510",$AR$6:$AR$128)</f>
        <v>0</v>
      </c>
      <c r="AS138" s="114">
        <f>SUMIF($E$6:$E$128,"510",$AS$6:$AS$128)</f>
        <v>0</v>
      </c>
      <c r="AT138" s="114">
        <f>SUMIF($E$6:$E$128,"510",$AT$6:$AT$128)</f>
        <v>0</v>
      </c>
      <c r="AU138" s="114">
        <f>SUMIF($E$6:$E$128,"510",$AU$6:$AU$128)</f>
        <v>0</v>
      </c>
      <c r="AV138" s="114">
        <f>SUMIF($E$6:$E$128,"510",$AV$6:$AV$128)</f>
        <v>0</v>
      </c>
      <c r="AW138" s="114">
        <f>SUMIF($E$6:$E$128,"510",$AW$6:$AW$128)</f>
        <v>0</v>
      </c>
      <c r="AX138" s="114">
        <f>SUMIF($E$6:$E$128,"510",$AX$6:$AX$128)</f>
        <v>0</v>
      </c>
      <c r="AY138" s="114">
        <f>SUMIF($E$6:$E$128,"510",$AY$6:$AY$128)</f>
        <v>214000000</v>
      </c>
      <c r="AZ138" s="114">
        <f>SUMIF($E$6:$E$128,"510",$AZ$6:$AZ$128)</f>
        <v>0</v>
      </c>
      <c r="BA138" s="114">
        <f>SUMIF($E$6:$E$128,"510",$BA$6:$BA$128)</f>
        <v>0</v>
      </c>
      <c r="BB138" s="114">
        <f>SUMIF($E$6:$E$128,"510",$BB$6:$BB$128)</f>
        <v>0</v>
      </c>
      <c r="BC138" s="114">
        <f>SUMIF($E$6:$E$128," 510",$BC$6:$BC$128)</f>
        <v>0</v>
      </c>
      <c r="BD138" s="114">
        <f>SUMIF($E$6:$E$128,"510",$BD$6:$BD$128)</f>
        <v>0</v>
      </c>
      <c r="BE138" s="114">
        <f>SUMIF($E$6:$E$128,"510",$BE$6:$BE$128)</f>
        <v>52420000</v>
      </c>
      <c r="BF138" s="96">
        <f t="shared" ca="1" si="104"/>
        <v>0.33098850087961429</v>
      </c>
      <c r="BG138" s="30">
        <f t="shared" si="105"/>
        <v>365987502</v>
      </c>
      <c r="BH138" s="115">
        <f>SUMIF($E$6:$E$128,"510",$BH$6:$BH$128)</f>
        <v>0</v>
      </c>
      <c r="BI138" s="115">
        <f>SUMIF($E$6:$E$128,"510",$BI$6:$BI$128)</f>
        <v>168002825</v>
      </c>
      <c r="BJ138" s="115">
        <f>SUMIF($E$6:$E$128,"510",$BJ$6:$BJ$128)</f>
        <v>0</v>
      </c>
      <c r="BK138" s="115">
        <f>SUMIF($E$6:$E$128,"510",$BK$6:$BK$128)</f>
        <v>0</v>
      </c>
      <c r="BL138" s="115">
        <f>SUMIF($E$6:$E$128,"510",$BL$6:$BL$128)</f>
        <v>0</v>
      </c>
      <c r="BM138" s="115">
        <f>SUMIF($E$6:$E$128,"510",$BM$6:$BM$128)</f>
        <v>0</v>
      </c>
      <c r="BN138" s="115">
        <f>SUMIF($E$6:$E$128,"510",$BN$6:$BN$128)</f>
        <v>0</v>
      </c>
      <c r="BO138" s="115">
        <f>SUMIF($E$6:$E$128,"510",$BO$6:$BO$128)</f>
        <v>0</v>
      </c>
      <c r="BP138" s="115">
        <f>SUMIF($E$6:$E$128,"510",$BP$6:$BP$128)</f>
        <v>0</v>
      </c>
      <c r="BQ138" s="115">
        <f>SUMIF($E$6:$E$128,"510",$BQ$6:$BQ$128)</f>
        <v>0</v>
      </c>
      <c r="BR138" s="115">
        <f>SUMIF($E$6:$E$128,"510",$BR$6:$BR$128)</f>
        <v>0</v>
      </c>
      <c r="BS138" s="115">
        <f>SUMIF($E$6:$E$128,"510",$BS$6:$BS$128)</f>
        <v>0</v>
      </c>
      <c r="BT138" s="115">
        <f>SUMIF($E$6:$E$128,"510",$BT$6:$BT$128)</f>
        <v>0</v>
      </c>
      <c r="BU138" s="115">
        <f>SUMIF($E$6:$E$128,"510",$BU$6:$BU$128)</f>
        <v>0</v>
      </c>
      <c r="BV138" s="115">
        <f>SUMIF($E$6:$E$128,"510",$BV$6:$BV$128)</f>
        <v>0</v>
      </c>
      <c r="BW138" s="115">
        <f>SUMIF($E$6:$E$128,"510",$BW$6:$BW$128)</f>
        <v>0</v>
      </c>
      <c r="BX138" s="115">
        <f>SUMIF($E$6:$E$128,"510",$BX$6:$BX$128)</f>
        <v>106000000</v>
      </c>
      <c r="BY138" s="115">
        <f>SUMIF($E$6:$E$128,"510",$BY$6:$BY$128)</f>
        <v>0</v>
      </c>
      <c r="BZ138" s="115">
        <f>SUMIF($E$6:$E$128,"510",$BZ$6:$BZ$128)</f>
        <v>0</v>
      </c>
      <c r="CA138" s="115">
        <f>SUMIF($E$6:$E$128,"510",$CA$6:$CA$128)</f>
        <v>0</v>
      </c>
      <c r="CB138" s="115">
        <f>SUMIF($E$6:$E$128,"510",$CB$6:$CB$128)</f>
        <v>0</v>
      </c>
      <c r="CC138" s="115">
        <f>SUMIF($E$6:$E$128,"510",$CC$6:$CC$128)</f>
        <v>0</v>
      </c>
      <c r="CD138" s="116">
        <f>SUMIF($E$6:$E$128,"510",$CD$6:$CD$128)</f>
        <v>91984677</v>
      </c>
      <c r="CE138" s="27">
        <f t="shared" ca="1" si="106"/>
        <v>0.55184011441190894</v>
      </c>
      <c r="CF138" s="30">
        <f t="shared" si="107"/>
        <v>610192150</v>
      </c>
      <c r="CG138" s="114">
        <f>SUMIF($E$6:$E$128,"510",$CG$6:$CG$128)</f>
        <v>0</v>
      </c>
      <c r="CH138" s="114">
        <f>SUMIF($E$6:$E$128,"510",$CH$6:$CH$128)</f>
        <v>416357171</v>
      </c>
      <c r="CI138" s="114">
        <f>SUMIF($E$6:$E$128,"510",$CI$6:$CI$128)</f>
        <v>0</v>
      </c>
      <c r="CJ138" s="114">
        <f>SUMIF($E$6:$E$128,"510",$CJ$6:$CJ$128)</f>
        <v>0</v>
      </c>
      <c r="CK138" s="114">
        <f>SUMIF($E$6:$E$128,"510",$CK$6:$CK$128)</f>
        <v>0</v>
      </c>
      <c r="CL138" s="114">
        <f>SUMIF($E$6:$E$128,"510",$CL$6:$CL$128)</f>
        <v>0</v>
      </c>
      <c r="CM138" s="114">
        <f>SUMIF($E$6:$E$128,"510",$CM$6:$CM$128)</f>
        <v>0</v>
      </c>
      <c r="CN138" s="114">
        <f>SUMIF($E$6:$E$128,"510",$CN$6:$CN$128)</f>
        <v>0</v>
      </c>
      <c r="CO138" s="114">
        <f>SUMIF($E$6:$E$128,"510",$CO$6:$CO$128)</f>
        <v>0</v>
      </c>
      <c r="CP138" s="114">
        <f>SUMIF($E$6:$E$128,"510",$CP$6:$CP$128)</f>
        <v>0</v>
      </c>
      <c r="CQ138" s="114">
        <f>SUMIF($E$6:$E$128,"510",$CQ$6:$CQ$128)</f>
        <v>0</v>
      </c>
      <c r="CR138" s="114">
        <f>SUMIF($E$6:$E$128,"510",$CR$6:$CR$128)</f>
        <v>0</v>
      </c>
      <c r="CS138" s="114">
        <f>SUMIF($E$6:$E$128,"510",$CS$6:$CS$128)</f>
        <v>0</v>
      </c>
      <c r="CT138" s="114">
        <f>SUMIF($E$6:$E$128,"510",$CT$6:$CT$128)</f>
        <v>0</v>
      </c>
      <c r="CU138" s="114">
        <f>SUMIF($E$6:$E$128,"510",$CU$6:$CU$128)</f>
        <v>0</v>
      </c>
      <c r="CV138" s="114">
        <f>SUMIF($E$6:$E$128,"510",$CV$6:$CV$128)</f>
        <v>0</v>
      </c>
      <c r="CW138" s="114">
        <f>SUMIF($E$6:$E$128,"510",$CW$6:$CW$128)</f>
        <v>172914997</v>
      </c>
      <c r="CX138" s="114">
        <f>SUMIF($E$6:$E$128,"510",$CX$6:$CX$128)</f>
        <v>0</v>
      </c>
      <c r="CY138" s="114">
        <f>SUMIF($E$6:$E$128,"510",$CY$6:$CY$128)</f>
        <v>0</v>
      </c>
      <c r="CZ138" s="114">
        <f>SUMIF($E$6:$E$128,"510",$CZ$6:$CZ$128)</f>
        <v>0</v>
      </c>
      <c r="DA138" s="114">
        <f>SUMIF($E$6:$E$128,"510",$DA$6:$DA$128)</f>
        <v>0</v>
      </c>
      <c r="DB138" s="114">
        <f>SUMIF($E$6:$E$128,"510",$DB$6:$DB$128)</f>
        <v>0</v>
      </c>
      <c r="DC138" s="117">
        <f>SUMIF($E$6:$E$128,"510",$DC$6:$DC$128)</f>
        <v>20919982</v>
      </c>
      <c r="DD138" s="27">
        <f t="shared" ca="1" si="108"/>
        <v>0.44815988558809106</v>
      </c>
      <c r="DE138" s="30">
        <f t="shared" si="109"/>
        <v>495548687</v>
      </c>
      <c r="DF138" s="115">
        <f>SUMIF($E$6:$E$128,"510",$DF$6:$DF$128)</f>
        <v>0</v>
      </c>
      <c r="DG138" s="115">
        <f>SUMIF($E$6:$E$128,"510",$DG$6:$DG$128)</f>
        <v>224978989</v>
      </c>
      <c r="DH138" s="115">
        <f>SUMIF($E$6:$E$128,"510",$DH$6:$DH$128)</f>
        <v>0</v>
      </c>
      <c r="DI138" s="115">
        <f>SUMIF($E$6:$E$128,"510",$DI$6:$DI$128)</f>
        <v>0</v>
      </c>
      <c r="DJ138" s="115">
        <f>SUMIF($E$6:$E$128,"510",$DJ$6:$DJ$128)</f>
        <v>0</v>
      </c>
      <c r="DK138" s="115">
        <f>SUMIF($E$6:$E$128,"510",$DK$6:$DK$128)</f>
        <v>0</v>
      </c>
      <c r="DL138" s="115">
        <f>SUMIF($E$6:$E$128,"510",$DL$6:$DL$128)</f>
        <v>0</v>
      </c>
      <c r="DM138" s="115">
        <f>SUMIF($E$6:$E$128,"510",$DM$6:$DM$128)</f>
        <v>0</v>
      </c>
      <c r="DN138" s="115">
        <f>SUMIF($E$6:$E$128,"510",$DN$6:$DN$128)</f>
        <v>0</v>
      </c>
      <c r="DO138" s="115">
        <f>SUMIF($E$6:$E$128,"510",$DO$6:$DO$128)</f>
        <v>0</v>
      </c>
      <c r="DP138" s="118">
        <f>SUMIF($E$6:$E$128,"510",$DP$6:$DP$128)</f>
        <v>0</v>
      </c>
      <c r="DQ138" s="118">
        <f>SUMIF($E$6:$E$128,"510",$DQ$6:$DQ$128)</f>
        <v>0</v>
      </c>
      <c r="DR138" s="118">
        <f>SUMIF($E$6:$E$128,"510",$DR$6:$DR$128)</f>
        <v>0</v>
      </c>
      <c r="DS138" s="118">
        <f>SUMIF($E$6:$E$128,"510",$DS$6:$DS$128)</f>
        <v>0</v>
      </c>
      <c r="DT138" s="118">
        <f>SUMIF($E$6:$E$128,"510",$DT$6:$DT$128)</f>
        <v>0</v>
      </c>
      <c r="DU138" s="118">
        <f>SUMIF($E$6:$E$128,"510",$DU$6:$DU$128)</f>
        <v>0</v>
      </c>
      <c r="DV138" s="118">
        <f>SUMIF($E$6:$E$128,"510",$DV$6:$DV$128)</f>
        <v>147085003</v>
      </c>
      <c r="DW138" s="118">
        <f>SUMIF($E$6:$E$128,"510",$DW$6:$DW$128)</f>
        <v>0</v>
      </c>
      <c r="DX138" s="118">
        <f>SUMIF($E$6:$E$128,"510",$DX$6:$DX$128)</f>
        <v>0</v>
      </c>
      <c r="DY138" s="118">
        <f>SUMIF($E$6:$E$128,"510",$DY$6:$DY$128)</f>
        <v>0</v>
      </c>
      <c r="DZ138" s="118">
        <f>SUMIF($E$6:$E$128,"510",$DZ$6:$DZ$128)</f>
        <v>0</v>
      </c>
      <c r="EA138" s="118">
        <f>SUMIF($E$6:$E$128,"510",$EA$6:$EA$128)</f>
        <v>0</v>
      </c>
      <c r="EB138" s="118">
        <f>SUMIF($E$6:$E$128,"510",$EB$6:$EB$128)</f>
        <v>123484695</v>
      </c>
    </row>
    <row r="139" spans="1:133" x14ac:dyDescent="0.25">
      <c r="C139" s="121"/>
      <c r="D139" s="110" t="s">
        <v>372</v>
      </c>
      <c r="E139" s="103">
        <v>520</v>
      </c>
      <c r="F139" s="111"/>
      <c r="G139" s="112">
        <f ca="1">SUMIF($E$6:$G$129,"520",$G$6:$J$128)</f>
        <v>2643656067</v>
      </c>
      <c r="H139" s="113">
        <f ca="1">SUMIF($E$6:$H$129,"520",$H$6:$J$128)</f>
        <v>6393503250</v>
      </c>
      <c r="I139" s="113">
        <f ca="1">SUMIF($E$6:$I$129,"520",$I$6:$J$128)</f>
        <v>3749847183</v>
      </c>
      <c r="J139" s="112">
        <f>SUMIF($E$6:$E$128,"520",$J$6:$J$128)</f>
        <v>0</v>
      </c>
      <c r="K139" s="112">
        <f>SUMIF($E$6:$E$128,"520",$K$6:$K$128)</f>
        <v>780000000</v>
      </c>
      <c r="L139" s="112">
        <f>SUMIF($E$6:$E$129,"520",$L$6:$L$129)</f>
        <v>0</v>
      </c>
      <c r="M139" s="112">
        <f>SUMIF($E$6:$E$129,"520",$M$6:$M$129)</f>
        <v>0</v>
      </c>
      <c r="N139" s="114">
        <f>SUMIF($E$6:$E$128,"520",$N$6:$N$128)</f>
        <v>0</v>
      </c>
      <c r="O139" s="111">
        <f>SUMIF($E$6:$E$128,"520",$O$6:$O$128)</f>
        <v>167645552</v>
      </c>
      <c r="P139" s="111">
        <f>SUMIF($E$6:$E$128,"520",$P$6:$P$128)</f>
        <v>0</v>
      </c>
      <c r="Q139" s="111">
        <f>SUMIF($E$6:$E$128,"520",$Q$6:$Q$128)</f>
        <v>0</v>
      </c>
      <c r="R139" s="111">
        <f>SUMIF($E$6:$E$128,"520",$R$6:$R$128)</f>
        <v>0</v>
      </c>
      <c r="S139" s="111">
        <f>SUMIF($E$6:$E$128,"520",$S$6:$S$128)</f>
        <v>0</v>
      </c>
      <c r="T139" s="111">
        <f>SUMIF($E$6:$E$128,"520",$T$6:$T$128)</f>
        <v>0</v>
      </c>
      <c r="U139" s="111">
        <f>SUMIF($E$6:$E$128,"520",$U$6:$U$128)</f>
        <v>0</v>
      </c>
      <c r="V139" s="111">
        <f>SUMIF($E$6:$E$128,"520",$V$6:$V$128)</f>
        <v>0</v>
      </c>
      <c r="W139" s="111">
        <f>SUMIF($E$6:$E$128,"520",$W$6:$W$128)</f>
        <v>0</v>
      </c>
      <c r="X139" s="111">
        <f>SUMIF($E$6:$E$128,"520",$X$6:$X$128)</f>
        <v>0</v>
      </c>
      <c r="Y139" s="111">
        <f>SUMIF($E$6:$E$128,"520",$Y$6:$Y$128)</f>
        <v>1200000000</v>
      </c>
      <c r="Z139" s="111">
        <f>SUMIF($E$6:$E$128,"520",$Z$6:$Z$128)</f>
        <v>0</v>
      </c>
      <c r="AA139" s="111">
        <f>SUMIF($E$6:$E$128,"520",$AA$6:$AA$128)</f>
        <v>0</v>
      </c>
      <c r="AB139" s="111">
        <f>SUMIF($E$6:$E$128,"520",$AB$6:$AB$128)</f>
        <v>0</v>
      </c>
      <c r="AC139" s="111">
        <f>SUMIF($E$6:$E$105,"520",$AC$6:$AC$105)</f>
        <v>0</v>
      </c>
      <c r="AD139" s="111"/>
      <c r="AE139" s="111">
        <f>SUMIF($E$6:$E$128,"520",$AE$6:$AE$128)</f>
        <v>0</v>
      </c>
      <c r="AF139" s="111">
        <f>SUMIF($E$6:$E$128,"520",$AF$6:$AF$128)</f>
        <v>496010515</v>
      </c>
      <c r="AG139" s="27">
        <f t="shared" ca="1" si="103"/>
        <v>0.64891834282617367</v>
      </c>
      <c r="AH139" s="114">
        <f>SUMIF($E$6:$E$128,"520",$AH$6:$AH$128)</f>
        <v>1715516914</v>
      </c>
      <c r="AI139" s="114">
        <f>SUMIF($E$6:$E$128,"520",$AI$6:$AI$128)</f>
        <v>0</v>
      </c>
      <c r="AJ139" s="114">
        <f>SUMIF($E$6:$E$128,"520",$AJ$6:$AJ$128)</f>
        <v>520028522</v>
      </c>
      <c r="AK139" s="114">
        <f>SUMIF($E$6:$E$128,"520",$AK$6:$AK$128)</f>
        <v>0</v>
      </c>
      <c r="AL139" s="114">
        <f>SUMIF($E$6:$E$128,"520",$AL$6:$AL$128)</f>
        <v>0</v>
      </c>
      <c r="AM139" s="114">
        <f>SUMIF($E$6:$E$128,"520",$AM$6:$AM$128)</f>
        <v>0</v>
      </c>
      <c r="AN139" s="114">
        <f>SUMIF($E$6:$E$128,"520",$AN$6:$AN$128)</f>
        <v>20000000</v>
      </c>
      <c r="AO139" s="114">
        <f>SUMIF($E$6:$E$128,"520",$AO$6:$AO$128)</f>
        <v>0</v>
      </c>
      <c r="AP139" s="114">
        <f>SUMIF($E$6:$E$128,"520",$AP$6:$AP$128)</f>
        <v>0</v>
      </c>
      <c r="AQ139" s="114">
        <f>SUMIF($E$6:$E$128,"520",$AQ$6:$AQ$128)</f>
        <v>0</v>
      </c>
      <c r="AR139" s="114">
        <f>SUMIF($E$6:$E$128,"520",$AR$6:$AR$128)</f>
        <v>0</v>
      </c>
      <c r="AS139" s="114">
        <f>SUMIF($E$6:$E$128,"520",$AS$6:$AS$128)</f>
        <v>0</v>
      </c>
      <c r="AT139" s="114">
        <f>SUMIF($E$6:$E$128,"520",$AT$6:$AT$128)</f>
        <v>0</v>
      </c>
      <c r="AU139" s="114">
        <f>SUMIF($E$6:$E$128,"520",$AU$6:$AU$128)</f>
        <v>0</v>
      </c>
      <c r="AV139" s="114">
        <f>SUMIF($E$6:$E$128,"520",$AV$6:$AV$128)</f>
        <v>0</v>
      </c>
      <c r="AW139" s="114">
        <f>SUMIF($E$6:$E$128,"520",$AW$6:$AW$128)</f>
        <v>0</v>
      </c>
      <c r="AX139" s="114">
        <f>SUMIF($E$6:$E$128,"520",$AX$6:$AX$128)</f>
        <v>902710000</v>
      </c>
      <c r="AY139" s="114">
        <f>SUMIF($E$6:$E$128,"520",$AY$6:$AY$128)</f>
        <v>0</v>
      </c>
      <c r="AZ139" s="114">
        <f>SUMIF($E$6:$E$128,"520",$AZ$6:$AZ$128)</f>
        <v>0</v>
      </c>
      <c r="BA139" s="114">
        <f>SUMIF($E$6:$E$128,"520",$BA$6:$BA$128)</f>
        <v>0</v>
      </c>
      <c r="BB139" s="114">
        <f>SUMIF($E$6:$E$128,"520",$BB$6:$BB$128)</f>
        <v>0</v>
      </c>
      <c r="BC139" s="114">
        <f>SUMIF($E$6:$E$128,"520",$BC$6:$BC$128)</f>
        <v>0</v>
      </c>
      <c r="BD139" s="114">
        <f>SUMIF($E$6:$E$128,"520",$BD$6:$BD$128)</f>
        <v>0</v>
      </c>
      <c r="BE139" s="114">
        <f>SUMIF($E$6:$E$128,"520",$BE$6:$BE$128)</f>
        <v>272778392</v>
      </c>
      <c r="BF139" s="96">
        <f t="shared" ca="1" si="104"/>
        <v>0.35108165717382633</v>
      </c>
      <c r="BG139" s="30">
        <f t="shared" si="105"/>
        <v>928139153</v>
      </c>
      <c r="BH139" s="115">
        <f>SUMIF($E$6:$E$128,"520",$BH$6:$BH$128)</f>
        <v>0</v>
      </c>
      <c r="BI139" s="115">
        <f>SUMIF($E$6:$E$128,"520",$BI$6:$BI$128)</f>
        <v>259971478</v>
      </c>
      <c r="BJ139" s="115">
        <f>SUMIF($E$6:$E$128,"520",$BJ$6:$BJ$128)</f>
        <v>0</v>
      </c>
      <c r="BK139" s="115">
        <f>SUMIF($E$6:$E$128,"520",$BK$6:$BK$128)</f>
        <v>0</v>
      </c>
      <c r="BL139" s="115">
        <f>SUMIF($E$6:$E$128,"520",$BL$6:$BL$128)</f>
        <v>0</v>
      </c>
      <c r="BM139" s="115">
        <f>SUMIF($E$6:$E$128,"520",$BM$6:$BM$128)</f>
        <v>147645552</v>
      </c>
      <c r="BN139" s="115">
        <f>SUMIF($E$6:$E$128,"520",$BN$6:$BN$128)</f>
        <v>0</v>
      </c>
      <c r="BO139" s="115">
        <f>SUMIF($E$6:$E$128,"520",$BO$6:$BO$128)</f>
        <v>0</v>
      </c>
      <c r="BP139" s="115">
        <f>SUMIF($E$6:$E$128,"520",$BP$6:$BP$128)</f>
        <v>0</v>
      </c>
      <c r="BQ139" s="115">
        <f>SUMIF($E$6:$E$128,"520",$BQ$6:$BQ$128)</f>
        <v>0</v>
      </c>
      <c r="BR139" s="115">
        <f>SUMIF($E$6:$E$128,"520",$BR$6:$BR$128)</f>
        <v>0</v>
      </c>
      <c r="BS139" s="115">
        <f>SUMIF($E$6:$E$128,"520",$BS$6:$BS$128)</f>
        <v>0</v>
      </c>
      <c r="BT139" s="115">
        <f>SUMIF($E$6:$E$128,"520",$BT$6:$BT$128)</f>
        <v>0</v>
      </c>
      <c r="BU139" s="115">
        <f>SUMIF($E$6:$E$128,"520",$BU$6:$BU$128)</f>
        <v>0</v>
      </c>
      <c r="BV139" s="115">
        <f>SUMIF($E$6:$E$128,"520",$BV$6:$BV$128)</f>
        <v>0</v>
      </c>
      <c r="BW139" s="115">
        <f>SUMIF($E$6:$E$128,"520",$BW$6:$BW$128)</f>
        <v>297290000</v>
      </c>
      <c r="BX139" s="115">
        <f>SUMIF($E$6:$E$128,"520",$BX$6:$BX$128)</f>
        <v>0</v>
      </c>
      <c r="BY139" s="115">
        <f>SUMIF($E$6:$E$128,"520",$BY$6:$BY$128)</f>
        <v>0</v>
      </c>
      <c r="BZ139" s="115">
        <f>SUMIF($E$6:$E$128,"520",$BZ$6:$BZ$128)</f>
        <v>0</v>
      </c>
      <c r="CA139" s="115">
        <f>SUMIF($E$6:$E$128,"520",$CA$6:$CA$128)</f>
        <v>0</v>
      </c>
      <c r="CB139" s="115">
        <f>SUMIF($E$6:$E$128,"520",$CB$6:$CB$128)</f>
        <v>0</v>
      </c>
      <c r="CC139" s="115">
        <f>SUMIF($E$6:$E$128,"520",$CC$6:$CC$128)</f>
        <v>0</v>
      </c>
      <c r="CD139" s="116">
        <f>SUMIF($E$6:$E$128,"520",$CD$6:$CD$128)</f>
        <v>223232123</v>
      </c>
      <c r="CE139" s="27">
        <f t="shared" ca="1" si="106"/>
        <v>0.5040116283023286</v>
      </c>
      <c r="CF139" s="30">
        <f t="shared" si="107"/>
        <v>1332433399</v>
      </c>
      <c r="CG139" s="114">
        <f>SUMIF($E$6:$E$128,"520",$CG$6:$CG$128)</f>
        <v>0</v>
      </c>
      <c r="CH139" s="114">
        <f>SUMIF($E$6:$E$128,"520",$CH$6:$CH$128)</f>
        <v>483304142</v>
      </c>
      <c r="CI139" s="114">
        <f>SUMIF($E$6:$E$128,"520",$CI$6:$CI$128)</f>
        <v>0</v>
      </c>
      <c r="CJ139" s="114">
        <f>SUMIF($E$6:$E$128,"520",$CJ$6:$CJ$128)</f>
        <v>0</v>
      </c>
      <c r="CK139" s="114">
        <f>SUMIF($E$6:$E$128,"520",$CK$6:$CK$128)</f>
        <v>0</v>
      </c>
      <c r="CL139" s="114">
        <f>SUMIF($E$6:$E$128,"520",$CL$6:$CL$128)</f>
        <v>20000000</v>
      </c>
      <c r="CM139" s="114">
        <f>SUMIF($E$6:$E$128,"520",$CM$6:$CM$128)</f>
        <v>0</v>
      </c>
      <c r="CN139" s="114">
        <f>SUMIF($E$6:$E$128,"520",$CN$6:$CN$128)</f>
        <v>0</v>
      </c>
      <c r="CO139" s="114">
        <f>SUMIF($E$6:$E$128,"520",$CO$6:$CO$128)</f>
        <v>0</v>
      </c>
      <c r="CP139" s="114">
        <f>SUMIF($E$6:$E$128,"520",$CP$6:$CP$128)</f>
        <v>0</v>
      </c>
      <c r="CQ139" s="114">
        <f>SUMIF($E$6:$E$128,"520",$CQ$6:$CQ$128)</f>
        <v>0</v>
      </c>
      <c r="CR139" s="114">
        <f>SUMIF($E$6:$E$128,"520",$CR$6:$CR$128)</f>
        <v>0</v>
      </c>
      <c r="CS139" s="114">
        <f>SUMIF($E$6:$E$128,"520",$CS$6:$CS$128)</f>
        <v>0</v>
      </c>
      <c r="CT139" s="114">
        <f>SUMIF($E$6:$E$128,"520",$CT$6:$CT$128)</f>
        <v>0</v>
      </c>
      <c r="CU139" s="114">
        <f>SUMIF($E$6:$E$128,"520",$CU$6:$CU$128)</f>
        <v>0</v>
      </c>
      <c r="CV139" s="114">
        <f>SUMIF($E$6:$E$128,"520",$CV$6:$CV$128)</f>
        <v>583431884</v>
      </c>
      <c r="CW139" s="114">
        <f>SUMIF($E$6:$E$128,"520",$CW$6:$CW$128)</f>
        <v>0</v>
      </c>
      <c r="CX139" s="114">
        <f>SUMIF($E$6:$E$128,"520",$CX$6:$CX$128)</f>
        <v>0</v>
      </c>
      <c r="CY139" s="114">
        <f>SUMIF($E$6:$E$128,"520",$CY$6:$CY$128)</f>
        <v>0</v>
      </c>
      <c r="CZ139" s="114">
        <f>SUMIF($E$6:$E$128,"520",$CZ$6:$CZ$128)</f>
        <v>0</v>
      </c>
      <c r="DA139" s="114">
        <f>SUMIF($E$6:$E$128,"520",$DA$6:$DA$128)</f>
        <v>0</v>
      </c>
      <c r="DB139" s="114">
        <f>SUMIF($E$6:$E$128,"520",$DB$6:$DB$128)</f>
        <v>0</v>
      </c>
      <c r="DC139" s="117">
        <f>SUMIF($E$6:$E$128,"520",$DC$6:$DC$128)</f>
        <v>245697373</v>
      </c>
      <c r="DD139" s="27">
        <f t="shared" ca="1" si="108"/>
        <v>0.4959883716976714</v>
      </c>
      <c r="DE139" s="30">
        <f t="shared" si="109"/>
        <v>1311222668</v>
      </c>
      <c r="DF139" s="115">
        <f>SUMIF($E$6:$E$128,"520",$DF$6:$DF$128)</f>
        <v>0</v>
      </c>
      <c r="DG139" s="115">
        <f>SUMIF($E$6:$E$128,"520",$DG$6:$DG$128)</f>
        <v>296695858</v>
      </c>
      <c r="DH139" s="115">
        <f>SUMIF($E$6:$E$128,"520",$DH$6:$DH$128)</f>
        <v>0</v>
      </c>
      <c r="DI139" s="115">
        <f>SUMIF($E$6:$E$128,"520",$DI$6:$DI$128)</f>
        <v>0</v>
      </c>
      <c r="DJ139" s="115">
        <f>SUMIF($E$6:$E$128,"520",$DJ$6:$DJ$128)</f>
        <v>0</v>
      </c>
      <c r="DK139" s="115">
        <f>SUMIF($E$6:$E$128,"520",$DK$6:$DK$128)</f>
        <v>147645552</v>
      </c>
      <c r="DL139" s="115">
        <f>SUMIF($E$6:$E$128,"520",$DL$6:$DL$128)</f>
        <v>0</v>
      </c>
      <c r="DM139" s="115">
        <f>SUMIF($E$6:$E$128,"520",$DM$6:$DM$128)</f>
        <v>0</v>
      </c>
      <c r="DN139" s="115">
        <f>SUMIF($E$6:$E$128,"520",$DN$6:$DN$128)</f>
        <v>0</v>
      </c>
      <c r="DO139" s="115">
        <f>SUMIF($E$6:$E$128,"520",$DO$6:$DO$128)</f>
        <v>0</v>
      </c>
      <c r="DP139" s="118">
        <f>SUMIF($E$6:$E$128,"520",$DP$6:$DP$128)</f>
        <v>0</v>
      </c>
      <c r="DQ139" s="118">
        <f>SUMIF($E$6:$E$128,"520",$DQ$6:$DQ$128)</f>
        <v>0</v>
      </c>
      <c r="DR139" s="118">
        <f>SUMIF($E$6:$E$128,"520",$DR$6:$DR$128)</f>
        <v>0</v>
      </c>
      <c r="DS139" s="118">
        <f>SUMIF($E$6:$E$128,"520",$DS$6:$DS$128)</f>
        <v>0</v>
      </c>
      <c r="DT139" s="118">
        <f>SUMIF($E$6:$E$128,"520",$DT$6:$DT$128)</f>
        <v>0</v>
      </c>
      <c r="DU139" s="118">
        <f>SUMIF($E$6:$E$128,"520",$DU$6:$DU$128)</f>
        <v>616568116</v>
      </c>
      <c r="DV139" s="118">
        <f>SUMIF($E$6:$E$128,"520",$DV$6:$DV$128)</f>
        <v>0</v>
      </c>
      <c r="DW139" s="118">
        <f>SUMIF($E$6:$E$128,"520",$DW$6:$DW$128)</f>
        <v>0</v>
      </c>
      <c r="DX139" s="118">
        <f>SUMIF($E$6:$E$128,"520",$DX$6:$DX$128)</f>
        <v>0</v>
      </c>
      <c r="DY139" s="118">
        <f>SUMIF($E$6:$E$128,"520",$DY$6:$DY$128)</f>
        <v>0</v>
      </c>
      <c r="DZ139" s="118">
        <f>SUMIF($E$6:$E$128,"520",$DZ$6:$DZ$128)</f>
        <v>0</v>
      </c>
      <c r="EA139" s="118">
        <f>SUMIF($E$6:$E$128,"520",$EA$6:$EA$128)</f>
        <v>0</v>
      </c>
      <c r="EB139" s="118">
        <f>SUMIF($E$6:$E$128,"520",$EB$6:$EB$128)</f>
        <v>250313142</v>
      </c>
    </row>
    <row r="140" spans="1:133" ht="15.75" thickBot="1" x14ac:dyDescent="0.3">
      <c r="C140" s="244" t="s">
        <v>373</v>
      </c>
      <c r="D140" s="245"/>
      <c r="E140" s="123"/>
      <c r="F140" s="124"/>
      <c r="G140" s="125">
        <f t="shared" ref="G140:AF140" ca="1" si="110">SUM(G133:G139)</f>
        <v>24503982391</v>
      </c>
      <c r="H140" s="126">
        <f t="shared" ca="1" si="110"/>
        <v>37326786386</v>
      </c>
      <c r="I140" s="126">
        <f t="shared" ca="1" si="110"/>
        <v>12822803995</v>
      </c>
      <c r="J140" s="125">
        <f t="shared" si="110"/>
        <v>804086833</v>
      </c>
      <c r="K140" s="125">
        <f t="shared" si="110"/>
        <v>3144059452</v>
      </c>
      <c r="L140" s="125">
        <f t="shared" si="110"/>
        <v>0</v>
      </c>
      <c r="M140" s="125">
        <f t="shared" si="110"/>
        <v>0</v>
      </c>
      <c r="N140" s="125">
        <f t="shared" si="110"/>
        <v>6856843769</v>
      </c>
      <c r="O140" s="125">
        <f t="shared" si="110"/>
        <v>167645552</v>
      </c>
      <c r="P140" s="125">
        <f t="shared" si="110"/>
        <v>212423035</v>
      </c>
      <c r="Q140" s="125">
        <f t="shared" si="110"/>
        <v>2459696610</v>
      </c>
      <c r="R140" s="125">
        <f t="shared" si="110"/>
        <v>351385230</v>
      </c>
      <c r="S140" s="125">
        <f t="shared" si="110"/>
        <v>351385230</v>
      </c>
      <c r="T140" s="125">
        <f t="shared" si="110"/>
        <v>351385230</v>
      </c>
      <c r="U140" s="127">
        <f t="shared" si="110"/>
        <v>320000000</v>
      </c>
      <c r="V140" s="127">
        <f t="shared" si="110"/>
        <v>72000000</v>
      </c>
      <c r="W140" s="125">
        <f t="shared" si="110"/>
        <v>0</v>
      </c>
      <c r="X140" s="127">
        <f t="shared" si="110"/>
        <v>0</v>
      </c>
      <c r="Y140" s="125">
        <f t="shared" si="110"/>
        <v>4700000000</v>
      </c>
      <c r="Z140" s="125">
        <f t="shared" si="110"/>
        <v>1208521042</v>
      </c>
      <c r="AA140" s="125">
        <f t="shared" si="110"/>
        <v>0</v>
      </c>
      <c r="AB140" s="125">
        <f t="shared" si="110"/>
        <v>122010083</v>
      </c>
      <c r="AC140" s="125">
        <f t="shared" si="110"/>
        <v>1853354458</v>
      </c>
      <c r="AD140" s="125">
        <f t="shared" si="110"/>
        <v>149090746</v>
      </c>
      <c r="AE140" s="125">
        <f t="shared" si="110"/>
        <v>0</v>
      </c>
      <c r="AF140" s="125">
        <f t="shared" si="110"/>
        <v>1380095121</v>
      </c>
      <c r="AG140" s="128">
        <f t="shared" ca="1" si="103"/>
        <v>0.258672112836975</v>
      </c>
      <c r="AH140" s="129">
        <f t="shared" ref="AH140:BE140" si="111">SUM(AH133:AH139)</f>
        <v>6338496898</v>
      </c>
      <c r="AI140" s="129">
        <f t="shared" si="111"/>
        <v>0</v>
      </c>
      <c r="AJ140" s="129">
        <f t="shared" si="111"/>
        <v>1966731457</v>
      </c>
      <c r="AK140" s="129">
        <f t="shared" si="111"/>
        <v>0</v>
      </c>
      <c r="AL140" s="129">
        <f t="shared" si="111"/>
        <v>0</v>
      </c>
      <c r="AM140" s="129">
        <f t="shared" si="111"/>
        <v>0</v>
      </c>
      <c r="AN140" s="129">
        <f t="shared" si="111"/>
        <v>20000000</v>
      </c>
      <c r="AO140" s="129">
        <f t="shared" si="111"/>
        <v>0</v>
      </c>
      <c r="AP140" s="129">
        <f t="shared" si="111"/>
        <v>398141208</v>
      </c>
      <c r="AQ140" s="129">
        <f t="shared" si="111"/>
        <v>0</v>
      </c>
      <c r="AR140" s="129">
        <f t="shared" si="111"/>
        <v>5300000</v>
      </c>
      <c r="AS140" s="129">
        <f t="shared" si="111"/>
        <v>0</v>
      </c>
      <c r="AT140" s="129">
        <f t="shared" si="111"/>
        <v>0</v>
      </c>
      <c r="AU140" s="129">
        <f t="shared" si="111"/>
        <v>0</v>
      </c>
      <c r="AV140" s="129">
        <f t="shared" si="111"/>
        <v>0</v>
      </c>
      <c r="AW140" s="129">
        <f t="shared" si="111"/>
        <v>0</v>
      </c>
      <c r="AX140" s="129">
        <f t="shared" si="111"/>
        <v>2206667201</v>
      </c>
      <c r="AY140" s="129">
        <f t="shared" si="111"/>
        <v>800282000</v>
      </c>
      <c r="AZ140" s="129">
        <f t="shared" si="111"/>
        <v>0</v>
      </c>
      <c r="BA140" s="129">
        <f t="shared" si="111"/>
        <v>15306667</v>
      </c>
      <c r="BB140" s="129">
        <f t="shared" si="111"/>
        <v>403008333</v>
      </c>
      <c r="BC140" s="129">
        <f t="shared" si="111"/>
        <v>148761640</v>
      </c>
      <c r="BD140" s="129">
        <f t="shared" si="111"/>
        <v>0</v>
      </c>
      <c r="BE140" s="129">
        <f t="shared" si="111"/>
        <v>374298392</v>
      </c>
      <c r="BF140" s="130">
        <f t="shared" ca="1" si="104"/>
        <v>0.741327887163025</v>
      </c>
      <c r="BG140" s="129">
        <f t="shared" ref="BG140:CD140" si="112">SUM(BG133:BG139)</f>
        <v>18165485493</v>
      </c>
      <c r="BH140" s="129">
        <f t="shared" si="112"/>
        <v>804086833</v>
      </c>
      <c r="BI140" s="129">
        <f t="shared" si="112"/>
        <v>1177327995</v>
      </c>
      <c r="BJ140" s="129">
        <f t="shared" si="112"/>
        <v>0</v>
      </c>
      <c r="BK140" s="129">
        <f t="shared" si="112"/>
        <v>0</v>
      </c>
      <c r="BL140" s="129">
        <f t="shared" si="112"/>
        <v>6856843769</v>
      </c>
      <c r="BM140" s="129">
        <f t="shared" si="112"/>
        <v>147645552</v>
      </c>
      <c r="BN140" s="129">
        <f t="shared" si="112"/>
        <v>212423035</v>
      </c>
      <c r="BO140" s="129">
        <f t="shared" si="112"/>
        <v>2061555402</v>
      </c>
      <c r="BP140" s="129">
        <f t="shared" si="112"/>
        <v>351385230</v>
      </c>
      <c r="BQ140" s="129">
        <f t="shared" si="112"/>
        <v>346085230</v>
      </c>
      <c r="BR140" s="129">
        <f t="shared" si="112"/>
        <v>351385230</v>
      </c>
      <c r="BS140" s="129">
        <f t="shared" si="112"/>
        <v>320000000</v>
      </c>
      <c r="BT140" s="129">
        <f t="shared" si="112"/>
        <v>72000000</v>
      </c>
      <c r="BU140" s="129">
        <f t="shared" si="112"/>
        <v>0</v>
      </c>
      <c r="BV140" s="129">
        <f t="shared" si="112"/>
        <v>0</v>
      </c>
      <c r="BW140" s="129">
        <f t="shared" si="112"/>
        <v>2493332799</v>
      </c>
      <c r="BX140" s="129">
        <f t="shared" si="112"/>
        <v>408239042</v>
      </c>
      <c r="BY140" s="129">
        <f t="shared" si="112"/>
        <v>0</v>
      </c>
      <c r="BZ140" s="129">
        <f t="shared" si="112"/>
        <v>106703416</v>
      </c>
      <c r="CA140" s="129">
        <f t="shared" si="112"/>
        <v>1450346125</v>
      </c>
      <c r="CB140" s="129">
        <f t="shared" si="112"/>
        <v>329106</v>
      </c>
      <c r="CC140" s="129">
        <f t="shared" si="112"/>
        <v>0</v>
      </c>
      <c r="CD140" s="129">
        <f t="shared" si="112"/>
        <v>1005796729</v>
      </c>
      <c r="CE140" s="27">
        <f t="shared" ca="1" si="106"/>
        <v>0.18545897921756305</v>
      </c>
      <c r="CF140" s="131">
        <f t="shared" ref="CF140:DC140" si="113">SUM(CF133:CF139)</f>
        <v>4544483561</v>
      </c>
      <c r="CG140" s="131">
        <f t="shared" si="113"/>
        <v>0</v>
      </c>
      <c r="CH140" s="131">
        <f t="shared" si="113"/>
        <v>1500084593</v>
      </c>
      <c r="CI140" s="131">
        <f t="shared" si="113"/>
        <v>0</v>
      </c>
      <c r="CJ140" s="131">
        <f t="shared" si="113"/>
        <v>0</v>
      </c>
      <c r="CK140" s="131">
        <f t="shared" si="113"/>
        <v>0</v>
      </c>
      <c r="CL140" s="131">
        <f t="shared" si="113"/>
        <v>20000000</v>
      </c>
      <c r="CM140" s="131">
        <f t="shared" si="113"/>
        <v>0</v>
      </c>
      <c r="CN140" s="131">
        <f t="shared" si="113"/>
        <v>190338558</v>
      </c>
      <c r="CO140" s="131">
        <f t="shared" si="113"/>
        <v>0</v>
      </c>
      <c r="CP140" s="131">
        <f t="shared" si="113"/>
        <v>0</v>
      </c>
      <c r="CQ140" s="131">
        <f t="shared" si="113"/>
        <v>0</v>
      </c>
      <c r="CR140" s="131">
        <f t="shared" si="113"/>
        <v>0</v>
      </c>
      <c r="CS140" s="131">
        <f t="shared" si="113"/>
        <v>0</v>
      </c>
      <c r="CT140" s="131">
        <f t="shared" si="113"/>
        <v>0</v>
      </c>
      <c r="CU140" s="131">
        <f t="shared" si="113"/>
        <v>0</v>
      </c>
      <c r="CV140" s="131">
        <f t="shared" si="113"/>
        <v>1732576602</v>
      </c>
      <c r="CW140" s="131">
        <f t="shared" si="113"/>
        <v>342158330</v>
      </c>
      <c r="CX140" s="131">
        <f t="shared" si="113"/>
        <v>0</v>
      </c>
      <c r="CY140" s="131">
        <f t="shared" si="113"/>
        <v>15306666</v>
      </c>
      <c r="CZ140" s="131">
        <f t="shared" si="113"/>
        <v>396846665</v>
      </c>
      <c r="DA140" s="131">
        <f t="shared" si="113"/>
        <v>71963638</v>
      </c>
      <c r="DB140" s="131">
        <f t="shared" si="113"/>
        <v>0</v>
      </c>
      <c r="DC140" s="131">
        <f t="shared" si="113"/>
        <v>275208509</v>
      </c>
      <c r="DD140" s="128">
        <f t="shared" ca="1" si="108"/>
        <v>0.81454102078243695</v>
      </c>
      <c r="DE140" s="125">
        <f t="shared" ref="DE140:EB140" ca="1" si="114">SUM(DE133:DE139)</f>
        <v>19959498830</v>
      </c>
      <c r="DF140" s="125">
        <f t="shared" ca="1" si="114"/>
        <v>804086833</v>
      </c>
      <c r="DG140" s="125">
        <f t="shared" si="114"/>
        <v>1643974859</v>
      </c>
      <c r="DH140" s="125">
        <f t="shared" si="114"/>
        <v>0</v>
      </c>
      <c r="DI140" s="125">
        <f t="shared" si="114"/>
        <v>0</v>
      </c>
      <c r="DJ140" s="125">
        <f t="shared" si="114"/>
        <v>6856843769</v>
      </c>
      <c r="DK140" s="125">
        <f t="shared" si="114"/>
        <v>147645552</v>
      </c>
      <c r="DL140" s="125">
        <f t="shared" si="114"/>
        <v>212423035</v>
      </c>
      <c r="DM140" s="125">
        <f t="shared" si="114"/>
        <v>2269358052</v>
      </c>
      <c r="DN140" s="125">
        <f t="shared" si="114"/>
        <v>351385230</v>
      </c>
      <c r="DO140" s="125">
        <f t="shared" si="114"/>
        <v>351385230</v>
      </c>
      <c r="DP140" s="125">
        <f t="shared" si="114"/>
        <v>351385230</v>
      </c>
      <c r="DQ140" s="125">
        <f t="shared" si="114"/>
        <v>320000000</v>
      </c>
      <c r="DR140" s="125">
        <f t="shared" si="114"/>
        <v>72000000</v>
      </c>
      <c r="DS140" s="125">
        <f t="shared" si="114"/>
        <v>0</v>
      </c>
      <c r="DT140" s="125">
        <f t="shared" si="114"/>
        <v>0</v>
      </c>
      <c r="DU140" s="125">
        <f t="shared" si="114"/>
        <v>2967423398</v>
      </c>
      <c r="DV140" s="125">
        <f t="shared" si="114"/>
        <v>866362712</v>
      </c>
      <c r="DW140" s="125">
        <f t="shared" si="114"/>
        <v>0</v>
      </c>
      <c r="DX140" s="125">
        <f t="shared" si="114"/>
        <v>106703417</v>
      </c>
      <c r="DY140" s="125">
        <f t="shared" si="114"/>
        <v>1456507793</v>
      </c>
      <c r="DZ140" s="125">
        <f t="shared" si="114"/>
        <v>77127108</v>
      </c>
      <c r="EA140" s="125">
        <f t="shared" si="114"/>
        <v>0</v>
      </c>
      <c r="EB140" s="125">
        <f t="shared" si="114"/>
        <v>1104886612</v>
      </c>
    </row>
    <row r="141" spans="1:133" ht="15.75" thickTop="1" x14ac:dyDescent="0.25"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H141" s="53">
        <f>+AH131-AH140</f>
        <v>0</v>
      </c>
      <c r="AI141" s="53">
        <f>+AI131-AI140</f>
        <v>0</v>
      </c>
      <c r="AJ141" s="53">
        <f>+AJ131-AJ140</f>
        <v>0</v>
      </c>
      <c r="AK141" s="53">
        <f>+AK131-AK140</f>
        <v>0</v>
      </c>
      <c r="AL141" s="53">
        <f>+AL131-AL140</f>
        <v>0</v>
      </c>
      <c r="AM141" s="53">
        <f t="shared" ref="AM141:BE141" si="115">+AM131-AM140</f>
        <v>0</v>
      </c>
      <c r="AN141" s="53">
        <f t="shared" si="115"/>
        <v>0</v>
      </c>
      <c r="AO141" s="53">
        <f t="shared" si="115"/>
        <v>0</v>
      </c>
      <c r="AP141" s="53">
        <f t="shared" si="115"/>
        <v>0</v>
      </c>
      <c r="AQ141" s="53">
        <f t="shared" si="115"/>
        <v>0</v>
      </c>
      <c r="AR141" s="53">
        <f t="shared" si="115"/>
        <v>0</v>
      </c>
      <c r="AS141" s="53">
        <f t="shared" si="115"/>
        <v>0</v>
      </c>
      <c r="AT141" s="53">
        <f t="shared" si="115"/>
        <v>0</v>
      </c>
      <c r="AU141" s="53">
        <f t="shared" si="115"/>
        <v>0</v>
      </c>
      <c r="AV141" s="53">
        <f t="shared" si="115"/>
        <v>0</v>
      </c>
      <c r="AW141" s="53">
        <f t="shared" si="115"/>
        <v>0</v>
      </c>
      <c r="AX141" s="53">
        <f t="shared" si="115"/>
        <v>0</v>
      </c>
      <c r="AY141" s="53">
        <f t="shared" si="115"/>
        <v>0</v>
      </c>
      <c r="AZ141" s="53">
        <f t="shared" si="115"/>
        <v>0</v>
      </c>
      <c r="BA141" s="53">
        <f t="shared" si="115"/>
        <v>0</v>
      </c>
      <c r="BB141" s="53">
        <f t="shared" si="115"/>
        <v>0</v>
      </c>
      <c r="BC141" s="53">
        <f t="shared" si="115"/>
        <v>0</v>
      </c>
      <c r="BD141" s="53">
        <f t="shared" si="115"/>
        <v>0</v>
      </c>
      <c r="BE141" s="53">
        <f t="shared" si="115"/>
        <v>0</v>
      </c>
      <c r="BG141" s="53">
        <f t="shared" ref="BG141:CB141" si="116">+BG131-BG140</f>
        <v>0</v>
      </c>
      <c r="BH141" s="53">
        <f t="shared" si="116"/>
        <v>0</v>
      </c>
      <c r="BI141" s="53">
        <f t="shared" si="116"/>
        <v>0</v>
      </c>
      <c r="BJ141" s="53">
        <f t="shared" si="116"/>
        <v>0</v>
      </c>
      <c r="BK141" s="53">
        <f t="shared" si="116"/>
        <v>0</v>
      </c>
      <c r="BL141" s="53">
        <f t="shared" si="116"/>
        <v>0</v>
      </c>
      <c r="BM141" s="53">
        <f t="shared" si="116"/>
        <v>0</v>
      </c>
      <c r="BN141" s="53">
        <f t="shared" si="116"/>
        <v>0</v>
      </c>
      <c r="BO141" s="53">
        <f t="shared" si="116"/>
        <v>0</v>
      </c>
      <c r="BP141" s="53">
        <f t="shared" si="116"/>
        <v>0</v>
      </c>
      <c r="BQ141" s="53">
        <f t="shared" si="116"/>
        <v>0</v>
      </c>
      <c r="BR141" s="53">
        <f t="shared" si="116"/>
        <v>0</v>
      </c>
      <c r="BS141" s="53">
        <f t="shared" si="116"/>
        <v>0</v>
      </c>
      <c r="BT141" s="53">
        <f t="shared" si="116"/>
        <v>0</v>
      </c>
      <c r="BU141" s="53">
        <f t="shared" si="116"/>
        <v>0</v>
      </c>
      <c r="BV141" s="53">
        <f t="shared" si="116"/>
        <v>0</v>
      </c>
      <c r="BW141" s="53">
        <f t="shared" si="116"/>
        <v>0</v>
      </c>
      <c r="BX141" s="53">
        <f t="shared" si="116"/>
        <v>0</v>
      </c>
      <c r="BY141" s="53">
        <f t="shared" si="116"/>
        <v>0</v>
      </c>
      <c r="BZ141" s="53">
        <f t="shared" si="116"/>
        <v>0</v>
      </c>
      <c r="CA141" s="53">
        <f t="shared" si="116"/>
        <v>0</v>
      </c>
      <c r="CB141" s="53">
        <f t="shared" si="116"/>
        <v>0</v>
      </c>
      <c r="CC141" s="53"/>
      <c r="CD141" s="53">
        <f t="shared" ref="CD141:EC141" si="117">+CD131-CD140</f>
        <v>0</v>
      </c>
      <c r="CE141" s="53">
        <f t="shared" ca="1" si="117"/>
        <v>0</v>
      </c>
      <c r="CF141" s="53">
        <f t="shared" si="117"/>
        <v>0</v>
      </c>
      <c r="CG141" s="53">
        <f t="shared" si="117"/>
        <v>0</v>
      </c>
      <c r="CH141" s="53"/>
      <c r="CI141" s="53">
        <f t="shared" si="117"/>
        <v>0</v>
      </c>
      <c r="CJ141" s="53">
        <f t="shared" si="117"/>
        <v>0</v>
      </c>
      <c r="CK141" s="53">
        <f t="shared" si="117"/>
        <v>0</v>
      </c>
      <c r="CL141" s="53">
        <f t="shared" si="117"/>
        <v>0</v>
      </c>
      <c r="CM141" s="53">
        <f t="shared" si="117"/>
        <v>0</v>
      </c>
      <c r="CN141" s="53">
        <f t="shared" si="117"/>
        <v>0</v>
      </c>
      <c r="CO141" s="53">
        <f t="shared" si="117"/>
        <v>0</v>
      </c>
      <c r="CP141" s="53">
        <f t="shared" si="117"/>
        <v>0</v>
      </c>
      <c r="CQ141" s="53">
        <f t="shared" si="117"/>
        <v>0</v>
      </c>
      <c r="CR141" s="53">
        <f t="shared" si="117"/>
        <v>0</v>
      </c>
      <c r="CS141" s="53">
        <f t="shared" si="117"/>
        <v>0</v>
      </c>
      <c r="CT141" s="53">
        <f t="shared" si="117"/>
        <v>0</v>
      </c>
      <c r="CU141" s="53">
        <f t="shared" si="117"/>
        <v>0</v>
      </c>
      <c r="CV141" s="53">
        <f t="shared" si="117"/>
        <v>0</v>
      </c>
      <c r="CW141" s="53">
        <f t="shared" si="117"/>
        <v>0</v>
      </c>
      <c r="CX141" s="53">
        <f t="shared" si="117"/>
        <v>0</v>
      </c>
      <c r="CY141" s="53">
        <f t="shared" si="117"/>
        <v>0</v>
      </c>
      <c r="CZ141" s="53">
        <f t="shared" si="117"/>
        <v>0</v>
      </c>
      <c r="DA141" s="53">
        <f t="shared" si="117"/>
        <v>0</v>
      </c>
      <c r="DB141" s="53">
        <f t="shared" si="117"/>
        <v>0</v>
      </c>
      <c r="DC141" s="53">
        <f t="shared" si="117"/>
        <v>0</v>
      </c>
      <c r="DD141" s="53">
        <f t="shared" ca="1" si="117"/>
        <v>0</v>
      </c>
      <c r="DE141" s="53">
        <f t="shared" ca="1" si="117"/>
        <v>0</v>
      </c>
      <c r="DF141" s="53">
        <f t="shared" ca="1" si="117"/>
        <v>0</v>
      </c>
      <c r="DG141" s="53">
        <f t="shared" si="117"/>
        <v>0</v>
      </c>
      <c r="DH141" s="53">
        <f t="shared" si="117"/>
        <v>0</v>
      </c>
      <c r="DI141" s="53">
        <f t="shared" si="117"/>
        <v>0</v>
      </c>
      <c r="DJ141" s="53">
        <f t="shared" si="117"/>
        <v>0</v>
      </c>
      <c r="DK141" s="53">
        <f t="shared" si="117"/>
        <v>0</v>
      </c>
      <c r="DL141" s="53">
        <f t="shared" si="117"/>
        <v>0</v>
      </c>
      <c r="DM141" s="53">
        <f t="shared" si="117"/>
        <v>0</v>
      </c>
      <c r="DN141" s="53">
        <f t="shared" si="117"/>
        <v>0</v>
      </c>
      <c r="DO141" s="53">
        <f t="shared" si="117"/>
        <v>0</v>
      </c>
      <c r="DP141" s="53">
        <f t="shared" si="117"/>
        <v>0</v>
      </c>
      <c r="DQ141" s="53">
        <f t="shared" si="117"/>
        <v>0</v>
      </c>
      <c r="DR141" s="53">
        <f t="shared" si="117"/>
        <v>0</v>
      </c>
      <c r="DS141" s="53">
        <f t="shared" si="117"/>
        <v>0</v>
      </c>
      <c r="DT141" s="53">
        <f t="shared" si="117"/>
        <v>0</v>
      </c>
      <c r="DU141" s="53">
        <f t="shared" si="117"/>
        <v>0</v>
      </c>
      <c r="DV141" s="53">
        <f t="shared" si="117"/>
        <v>0</v>
      </c>
      <c r="DW141" s="53">
        <f t="shared" si="117"/>
        <v>0</v>
      </c>
      <c r="DX141" s="53">
        <f t="shared" si="117"/>
        <v>0</v>
      </c>
      <c r="DY141" s="53">
        <f t="shared" si="117"/>
        <v>0</v>
      </c>
      <c r="DZ141" s="53">
        <f t="shared" si="117"/>
        <v>0</v>
      </c>
      <c r="EA141" s="53">
        <f t="shared" si="117"/>
        <v>0</v>
      </c>
      <c r="EB141" s="53">
        <f t="shared" si="117"/>
        <v>0</v>
      </c>
      <c r="EC141" s="53">
        <f t="shared" si="117"/>
        <v>0</v>
      </c>
    </row>
    <row r="142" spans="1:133" x14ac:dyDescent="0.25">
      <c r="D142" s="53"/>
      <c r="AH142" s="53"/>
      <c r="BE142" s="53"/>
      <c r="CF142" s="53"/>
    </row>
    <row r="143" spans="1:133" x14ac:dyDescent="0.25">
      <c r="D143" s="53"/>
      <c r="G143" s="53"/>
      <c r="AH143" s="53"/>
      <c r="BE143" s="53"/>
      <c r="BG143" s="53">
        <f>+BG140-'[2]Acuerdo PLAN INVERSIÓN 2021'!$I$9</f>
        <v>-715948037</v>
      </c>
      <c r="CF143" s="53"/>
    </row>
    <row r="144" spans="1:133" x14ac:dyDescent="0.25">
      <c r="D144" s="132"/>
      <c r="E144" s="133"/>
      <c r="G144" s="133"/>
    </row>
    <row r="145" spans="4:59" ht="15.75" x14ac:dyDescent="0.25">
      <c r="D145" s="134"/>
      <c r="E145" s="135"/>
      <c r="G145" s="133"/>
    </row>
    <row r="146" spans="4:59" ht="15.75" x14ac:dyDescent="0.25">
      <c r="D146" s="136"/>
      <c r="E146" s="133"/>
      <c r="G146" s="133"/>
      <c r="BG146" s="53"/>
    </row>
    <row r="147" spans="4:59" x14ac:dyDescent="0.25">
      <c r="D147" s="137"/>
      <c r="E147" s="138"/>
      <c r="G147" s="138"/>
    </row>
    <row r="148" spans="4:59" ht="15.75" x14ac:dyDescent="0.25">
      <c r="D148" s="139"/>
      <c r="E148" s="135"/>
      <c r="G148" s="135"/>
    </row>
    <row r="149" spans="4:59" x14ac:dyDescent="0.25">
      <c r="D149" s="132"/>
      <c r="E149" s="140"/>
      <c r="G149" s="133"/>
    </row>
    <row r="150" spans="4:59" x14ac:dyDescent="0.25">
      <c r="D150" s="132"/>
      <c r="E150" s="133"/>
      <c r="G150" s="133"/>
    </row>
    <row r="151" spans="4:59" x14ac:dyDescent="0.25">
      <c r="D151" s="132"/>
      <c r="E151" s="133"/>
      <c r="G151" s="133"/>
    </row>
    <row r="152" spans="4:59" x14ac:dyDescent="0.25">
      <c r="D152" s="132"/>
      <c r="E152" s="133"/>
      <c r="G152" s="133"/>
    </row>
  </sheetData>
  <mergeCells count="61">
    <mergeCell ref="B129:D129"/>
    <mergeCell ref="C131:E131"/>
    <mergeCell ref="C140:D140"/>
    <mergeCell ref="B97:F97"/>
    <mergeCell ref="A98:A105"/>
    <mergeCell ref="B98:B102"/>
    <mergeCell ref="B103:B112"/>
    <mergeCell ref="A108:A128"/>
    <mergeCell ref="B113:B114"/>
    <mergeCell ref="B116:B119"/>
    <mergeCell ref="B120:B126"/>
    <mergeCell ref="B127:B128"/>
    <mergeCell ref="A68:A76"/>
    <mergeCell ref="B68:B71"/>
    <mergeCell ref="B72:B75"/>
    <mergeCell ref="B77:F77"/>
    <mergeCell ref="A78:A96"/>
    <mergeCell ref="B78:B84"/>
    <mergeCell ref="B85:B87"/>
    <mergeCell ref="B88:B89"/>
    <mergeCell ref="B90:B92"/>
    <mergeCell ref="B93:B96"/>
    <mergeCell ref="A34:A46"/>
    <mergeCell ref="B34:B43"/>
    <mergeCell ref="B44:B45"/>
    <mergeCell ref="B47:B49"/>
    <mergeCell ref="A51:A67"/>
    <mergeCell ref="B51:B54"/>
    <mergeCell ref="B55:B62"/>
    <mergeCell ref="B63:B67"/>
    <mergeCell ref="DE4:DQ4"/>
    <mergeCell ref="DR4:EB4"/>
    <mergeCell ref="B50:E50"/>
    <mergeCell ref="B8:B11"/>
    <mergeCell ref="B12:B16"/>
    <mergeCell ref="B17:B19"/>
    <mergeCell ref="B21:B23"/>
    <mergeCell ref="B24:E24"/>
    <mergeCell ref="B25:B26"/>
    <mergeCell ref="B27:B33"/>
    <mergeCell ref="A6:A7"/>
    <mergeCell ref="B6:B7"/>
    <mergeCell ref="DE3:EB3"/>
    <mergeCell ref="A4:A5"/>
    <mergeCell ref="B4:B5"/>
    <mergeCell ref="C4:C5"/>
    <mergeCell ref="D4:D5"/>
    <mergeCell ref="E4:E5"/>
    <mergeCell ref="F4:F5"/>
    <mergeCell ref="G4:AF4"/>
    <mergeCell ref="AH4:BE4"/>
    <mergeCell ref="BH4:BS4"/>
    <mergeCell ref="CF3:DC3"/>
    <mergeCell ref="BT4:CD4"/>
    <mergeCell ref="CG4:CS4"/>
    <mergeCell ref="CV4:DC4"/>
    <mergeCell ref="C1:AF1"/>
    <mergeCell ref="C2:AF2"/>
    <mergeCell ref="C3:AF3"/>
    <mergeCell ref="AH3:BE3"/>
    <mergeCell ref="BH3:CE3"/>
  </mergeCells>
  <conditionalFormatting sqref="C75:D76">
    <cfRule type="duplicateValues" dxfId="1" priority="1"/>
  </conditionalFormatting>
  <printOptions horizontalCentered="1" verticalCentered="1"/>
  <pageMargins left="0.35433070866141736" right="0.27559055118110237" top="0.9055118110236221" bottom="0.47244094488188981" header="0.39370078740157483" footer="0.27559055118110237"/>
  <pageSetup scale="60" orientation="landscape" r:id="rId1"/>
  <headerFooter>
    <oddHeader xml:space="preserve">&amp;C&amp;"-,Negrita"&amp;14UNIVERSIDAD SURCOLOMBIANA PLAN DE ACCIÓN  VIGENCIA  2018
 RESOLUCION  028X DEL 23 DE DIC. 2017
</oddHeader>
    <oddFooter>&amp;LUNIDAD DE PLANEAMIENTO ECONÓMICO Y ADMINISTRATIVO&amp;COFICINA DE PLANEACIÓN&amp;RPágina &amp;P de &amp;N</oddFooter>
  </headerFooter>
  <rowBreaks count="1" manualBreakCount="1">
    <brk id="2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G207"/>
  <sheetViews>
    <sheetView showGridLines="0" tabSelected="1" topLeftCell="B1" zoomScaleNormal="100" zoomScaleSheetLayoutView="100" zoomScalePageLayoutView="50" workbookViewId="0">
      <pane xSplit="5" ySplit="6" topLeftCell="G193" activePane="bottomRight" state="frozen"/>
      <selection activeCell="C4" sqref="C4"/>
      <selection pane="topRight" activeCell="G4" sqref="G4"/>
      <selection pane="bottomLeft" activeCell="C6" sqref="C6"/>
      <selection pane="bottomRight" activeCell="CF138" sqref="CF138"/>
    </sheetView>
  </sheetViews>
  <sheetFormatPr baseColWidth="10" defaultRowHeight="15" x14ac:dyDescent="0.25"/>
  <cols>
    <col min="1" max="1" width="8.28515625" hidden="1" customWidth="1"/>
    <col min="2" max="2" width="23.42578125" hidden="1" customWidth="1"/>
    <col min="3" max="3" width="9" customWidth="1"/>
    <col min="4" max="4" width="38" customWidth="1"/>
    <col min="5" max="5" width="6.42578125" customWidth="1"/>
    <col min="6" max="6" width="12" customWidth="1"/>
    <col min="7" max="7" width="16.5703125" customWidth="1"/>
    <col min="8" max="9" width="16" hidden="1" customWidth="1"/>
    <col min="10" max="10" width="12.28515625" hidden="1" customWidth="1"/>
    <col min="11" max="11" width="12.5703125" hidden="1" customWidth="1"/>
    <col min="12" max="12" width="12" hidden="1" customWidth="1"/>
    <col min="13" max="14" width="12.7109375" hidden="1" customWidth="1"/>
    <col min="15" max="15" width="11.5703125" hidden="1" customWidth="1"/>
    <col min="16" max="16" width="12.28515625" hidden="1" customWidth="1"/>
    <col min="17" max="17" width="13.140625" hidden="1" customWidth="1"/>
    <col min="18" max="18" width="11.140625" hidden="1" customWidth="1"/>
    <col min="19" max="19" width="10.85546875" hidden="1" customWidth="1"/>
    <col min="20" max="20" width="11.42578125" hidden="1" customWidth="1"/>
    <col min="21" max="21" width="12" hidden="1" customWidth="1"/>
    <col min="22" max="23" width="11.140625" hidden="1" customWidth="1"/>
    <col min="24" max="24" width="11.7109375" hidden="1" customWidth="1"/>
    <col min="25" max="25" width="12.5703125" hidden="1" customWidth="1"/>
    <col min="26" max="26" width="13.140625" hidden="1" customWidth="1"/>
    <col min="27" max="27" width="12.7109375" hidden="1" customWidth="1"/>
    <col min="28" max="28" width="11.28515625" hidden="1" customWidth="1"/>
    <col min="29" max="29" width="12.7109375" hidden="1" customWidth="1"/>
    <col min="30" max="30" width="12" hidden="1" customWidth="1"/>
    <col min="31" max="31" width="12.42578125" hidden="1" customWidth="1"/>
    <col min="32" max="32" width="0.42578125" hidden="1" customWidth="1"/>
    <col min="33" max="33" width="13.42578125" customWidth="1"/>
    <col min="34" max="34" width="15.42578125" customWidth="1"/>
    <col min="35" max="35" width="13.5703125" hidden="1" customWidth="1"/>
    <col min="36" max="37" width="14" hidden="1" customWidth="1"/>
    <col min="38" max="38" width="13" hidden="1" customWidth="1"/>
    <col min="39" max="39" width="15" hidden="1" customWidth="1"/>
    <col min="40" max="40" width="12.42578125" hidden="1" customWidth="1"/>
    <col min="41" max="41" width="12.140625" hidden="1" customWidth="1"/>
    <col min="42" max="42" width="12.42578125" hidden="1" customWidth="1"/>
    <col min="43" max="44" width="15" hidden="1" customWidth="1"/>
    <col min="45" max="45" width="11.7109375" hidden="1" customWidth="1"/>
    <col min="46" max="46" width="13.28515625" hidden="1" customWidth="1"/>
    <col min="47" max="47" width="12.5703125" hidden="1" customWidth="1"/>
    <col min="48" max="49" width="14.140625" hidden="1" customWidth="1"/>
    <col min="50" max="50" width="13.5703125" hidden="1" customWidth="1"/>
    <col min="51" max="51" width="13.42578125" hidden="1" customWidth="1"/>
    <col min="52" max="52" width="13" hidden="1" customWidth="1"/>
    <col min="53" max="54" width="13.42578125" hidden="1" customWidth="1"/>
    <col min="55" max="56" width="15.5703125" hidden="1" customWidth="1"/>
    <col min="57" max="57" width="13.85546875" hidden="1" customWidth="1"/>
    <col min="58" max="58" width="15" customWidth="1"/>
    <col min="59" max="59" width="14.28515625" customWidth="1"/>
    <col min="60" max="60" width="14.5703125" hidden="1" customWidth="1"/>
    <col min="61" max="61" width="16.5703125" hidden="1" customWidth="1"/>
    <col min="62" max="62" width="13.7109375" hidden="1" customWidth="1"/>
    <col min="63" max="63" width="14" hidden="1" customWidth="1"/>
    <col min="64" max="69" width="16.5703125" hidden="1" customWidth="1"/>
    <col min="70" max="70" width="15" hidden="1" customWidth="1"/>
    <col min="71" max="72" width="14.42578125" hidden="1" customWidth="1"/>
    <col min="73" max="73" width="16.5703125" hidden="1" customWidth="1"/>
    <col min="74" max="74" width="13.28515625" hidden="1" customWidth="1"/>
    <col min="75" max="75" width="13.42578125" hidden="1" customWidth="1"/>
    <col min="76" max="76" width="12.85546875" hidden="1" customWidth="1"/>
    <col min="77" max="78" width="16.5703125" hidden="1" customWidth="1"/>
    <col min="79" max="79" width="15.42578125" hidden="1" customWidth="1"/>
    <col min="80" max="80" width="14" hidden="1" customWidth="1"/>
    <col min="81" max="81" width="16.5703125" hidden="1" customWidth="1"/>
    <col min="82" max="82" width="1.28515625" hidden="1" customWidth="1"/>
    <col min="83" max="83" width="9.42578125" customWidth="1"/>
    <col min="84" max="84" width="12.85546875" customWidth="1"/>
    <col min="85" max="85" width="12.28515625" hidden="1" customWidth="1"/>
    <col min="86" max="88" width="13.28515625" hidden="1" customWidth="1"/>
    <col min="89" max="90" width="14" hidden="1" customWidth="1"/>
    <col min="91" max="91" width="15.42578125" hidden="1" customWidth="1"/>
    <col min="92" max="94" width="13.5703125" hidden="1" customWidth="1"/>
    <col min="95" max="95" width="11.7109375" hidden="1" customWidth="1"/>
    <col min="96" max="96" width="13.42578125" hidden="1" customWidth="1"/>
    <col min="97" max="97" width="15.7109375" hidden="1" customWidth="1"/>
    <col min="98" max="99" width="16.28515625" hidden="1" customWidth="1"/>
    <col min="100" max="100" width="13.7109375" hidden="1" customWidth="1"/>
    <col min="101" max="101" width="13" hidden="1" customWidth="1"/>
    <col min="102" max="103" width="14.28515625" hidden="1" customWidth="1"/>
    <col min="104" max="104" width="13.7109375" hidden="1" customWidth="1"/>
    <col min="105" max="106" width="12.28515625" hidden="1" customWidth="1"/>
    <col min="107" max="107" width="0.140625" customWidth="1"/>
    <col min="108" max="108" width="9.7109375" customWidth="1"/>
    <col min="109" max="109" width="13.5703125" customWidth="1"/>
    <col min="110" max="110" width="13.7109375" hidden="1" customWidth="1"/>
    <col min="111" max="111" width="14.42578125" hidden="1" customWidth="1"/>
    <col min="112" max="112" width="12.85546875" hidden="1" customWidth="1"/>
    <col min="113" max="113" width="14" hidden="1" customWidth="1"/>
    <col min="114" max="115" width="15.5703125" hidden="1" customWidth="1"/>
    <col min="116" max="116" width="14.42578125" hidden="1" customWidth="1"/>
    <col min="117" max="117" width="12.7109375" hidden="1" customWidth="1"/>
    <col min="118" max="119" width="13.5703125" hidden="1" customWidth="1"/>
    <col min="120" max="121" width="13.85546875" hidden="1" customWidth="1"/>
    <col min="122" max="122" width="13.7109375" hidden="1" customWidth="1"/>
    <col min="123" max="125" width="13.85546875" hidden="1" customWidth="1"/>
    <col min="126" max="126" width="13.28515625" hidden="1" customWidth="1"/>
    <col min="127" max="128" width="14.42578125" hidden="1" customWidth="1"/>
    <col min="129" max="129" width="14.85546875" hidden="1" customWidth="1"/>
    <col min="130" max="131" width="14.28515625" hidden="1" customWidth="1"/>
    <col min="132" max="132" width="13.5703125" hidden="1" customWidth="1"/>
    <col min="133" max="133" width="3.28515625" customWidth="1"/>
    <col min="134" max="134" width="26.5703125" customWidth="1"/>
    <col min="135" max="135" width="16.28515625" customWidth="1"/>
    <col min="136" max="136" width="13.85546875" customWidth="1"/>
    <col min="137" max="137" width="14.85546875" customWidth="1"/>
    <col min="138" max="153" width="11.42578125" customWidth="1"/>
  </cols>
  <sheetData>
    <row r="1" spans="1:137" ht="18.75" x14ac:dyDescent="0.3">
      <c r="B1" s="1"/>
      <c r="C1" s="252" t="s">
        <v>0</v>
      </c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</row>
    <row r="2" spans="1:137" ht="18" customHeight="1" x14ac:dyDescent="0.3">
      <c r="B2" s="2"/>
      <c r="C2" s="253" t="s">
        <v>1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  <c r="BQ2" s="253"/>
      <c r="BR2" s="253"/>
      <c r="BS2" s="253"/>
      <c r="BT2" s="253"/>
      <c r="BU2" s="253"/>
      <c r="BV2" s="253"/>
      <c r="BW2" s="253"/>
      <c r="BX2" s="253"/>
      <c r="BY2" s="253"/>
      <c r="BZ2" s="253"/>
      <c r="CA2" s="253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3"/>
      <c r="CN2" s="253"/>
      <c r="CO2" s="253"/>
      <c r="CP2" s="253"/>
      <c r="CQ2" s="253"/>
      <c r="CR2" s="253"/>
      <c r="CS2" s="253"/>
      <c r="CT2" s="253"/>
      <c r="CU2" s="253"/>
      <c r="CV2" s="253"/>
      <c r="CW2" s="253"/>
      <c r="CX2" s="253"/>
      <c r="CY2" s="253"/>
      <c r="CZ2" s="253"/>
      <c r="DA2" s="253"/>
      <c r="DB2" s="253"/>
      <c r="DC2" s="253"/>
      <c r="DD2" s="253"/>
      <c r="DE2" s="25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</row>
    <row r="3" spans="1:137" s="146" customFormat="1" ht="15" customHeight="1" x14ac:dyDescent="0.25">
      <c r="B3" s="147"/>
      <c r="C3" s="253" t="s">
        <v>374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3"/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53"/>
      <c r="DT3" s="253"/>
      <c r="DU3" s="253"/>
      <c r="DV3" s="253"/>
      <c r="DW3" s="253"/>
      <c r="DX3" s="253"/>
      <c r="DY3" s="253"/>
      <c r="DZ3" s="253"/>
      <c r="EA3" s="253"/>
      <c r="EB3" s="253"/>
    </row>
    <row r="4" spans="1:137" s="3" customFormat="1" ht="8.25" customHeight="1" x14ac:dyDescent="0.25"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</row>
    <row r="5" spans="1:137" ht="31.5" customHeight="1" x14ac:dyDescent="0.25">
      <c r="A5" s="205" t="s">
        <v>5</v>
      </c>
      <c r="B5" s="206" t="s">
        <v>6</v>
      </c>
      <c r="C5" s="254" t="s">
        <v>7</v>
      </c>
      <c r="D5" s="254" t="s">
        <v>8</v>
      </c>
      <c r="E5" s="255" t="s">
        <v>9</v>
      </c>
      <c r="F5" s="254" t="s">
        <v>10</v>
      </c>
      <c r="G5" s="258" t="s">
        <v>375</v>
      </c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60"/>
      <c r="AG5" s="264" t="s">
        <v>376</v>
      </c>
      <c r="AH5" s="26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8"/>
      <c r="BF5" s="266" t="s">
        <v>378</v>
      </c>
      <c r="BG5" s="267"/>
      <c r="BH5" s="256" t="s">
        <v>12</v>
      </c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6" t="s">
        <v>12</v>
      </c>
      <c r="BU5" s="257"/>
      <c r="BV5" s="257"/>
      <c r="BW5" s="257"/>
      <c r="BX5" s="257"/>
      <c r="BY5" s="257"/>
      <c r="BZ5" s="257"/>
      <c r="CA5" s="257"/>
      <c r="CB5" s="257"/>
      <c r="CC5" s="257"/>
      <c r="CD5" s="268"/>
      <c r="CE5" s="264" t="s">
        <v>380</v>
      </c>
      <c r="CF5" s="272"/>
      <c r="CG5" s="269" t="s">
        <v>13</v>
      </c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145"/>
      <c r="CU5" s="145"/>
      <c r="CV5" s="270"/>
      <c r="CW5" s="270"/>
      <c r="CX5" s="270"/>
      <c r="CY5" s="270"/>
      <c r="CZ5" s="270"/>
      <c r="DA5" s="270"/>
      <c r="DB5" s="270"/>
      <c r="DC5" s="271"/>
      <c r="DD5" s="266" t="s">
        <v>379</v>
      </c>
      <c r="DE5" s="273"/>
      <c r="DF5" s="266" t="s">
        <v>379</v>
      </c>
      <c r="DG5" s="273"/>
      <c r="DH5" s="266" t="s">
        <v>379</v>
      </c>
      <c r="DI5" s="273"/>
      <c r="DJ5" s="266" t="s">
        <v>379</v>
      </c>
      <c r="DK5" s="273"/>
      <c r="DL5" s="266" t="s">
        <v>379</v>
      </c>
      <c r="DM5" s="273"/>
      <c r="DN5" s="266" t="s">
        <v>379</v>
      </c>
      <c r="DO5" s="273"/>
      <c r="DP5" s="266" t="s">
        <v>379</v>
      </c>
      <c r="DQ5" s="273"/>
      <c r="DR5" s="257" t="s">
        <v>12</v>
      </c>
      <c r="DS5" s="257"/>
      <c r="DT5" s="257"/>
      <c r="DU5" s="257"/>
      <c r="DV5" s="257"/>
      <c r="DW5" s="257"/>
      <c r="DX5" s="257"/>
      <c r="DY5" s="257"/>
      <c r="DZ5" s="257"/>
      <c r="EA5" s="257"/>
      <c r="EB5" s="268"/>
    </row>
    <row r="6" spans="1:137" s="19" customFormat="1" ht="36" customHeight="1" x14ac:dyDescent="0.2">
      <c r="A6" s="205"/>
      <c r="B6" s="206"/>
      <c r="C6" s="254"/>
      <c r="D6" s="254"/>
      <c r="E6" s="255"/>
      <c r="F6" s="254"/>
      <c r="G6" s="261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3"/>
      <c r="AG6" s="149" t="s">
        <v>40</v>
      </c>
      <c r="AH6" s="149" t="s">
        <v>377</v>
      </c>
      <c r="AI6" s="17" t="s">
        <v>17</v>
      </c>
      <c r="AJ6" s="17" t="s">
        <v>18</v>
      </c>
      <c r="AK6" s="17" t="s">
        <v>19</v>
      </c>
      <c r="AL6" s="17" t="s">
        <v>20</v>
      </c>
      <c r="AM6" s="17" t="s">
        <v>21</v>
      </c>
      <c r="AN6" s="17" t="s">
        <v>22</v>
      </c>
      <c r="AO6" s="17" t="s">
        <v>23</v>
      </c>
      <c r="AP6" s="17" t="s">
        <v>24</v>
      </c>
      <c r="AQ6" s="17" t="s">
        <v>25</v>
      </c>
      <c r="AR6" s="17" t="s">
        <v>26</v>
      </c>
      <c r="AS6" s="17" t="s">
        <v>27</v>
      </c>
      <c r="AT6" s="17" t="s">
        <v>28</v>
      </c>
      <c r="AU6" s="17" t="s">
        <v>29</v>
      </c>
      <c r="AV6" s="17" t="s">
        <v>30</v>
      </c>
      <c r="AW6" s="17" t="s">
        <v>31</v>
      </c>
      <c r="AX6" s="17" t="s">
        <v>32</v>
      </c>
      <c r="AY6" s="17" t="s">
        <v>33</v>
      </c>
      <c r="AZ6" s="17" t="s">
        <v>34</v>
      </c>
      <c r="BA6" s="17" t="s">
        <v>35</v>
      </c>
      <c r="BB6" s="17" t="s">
        <v>36</v>
      </c>
      <c r="BC6" s="17" t="s">
        <v>37</v>
      </c>
      <c r="BD6" s="17" t="s">
        <v>38</v>
      </c>
      <c r="BE6" s="17" t="s">
        <v>39</v>
      </c>
      <c r="BF6" s="150" t="s">
        <v>40</v>
      </c>
      <c r="BG6" s="150" t="s">
        <v>377</v>
      </c>
      <c r="BH6" s="12" t="s">
        <v>17</v>
      </c>
      <c r="BI6" s="12" t="s">
        <v>18</v>
      </c>
      <c r="BJ6" s="12" t="s">
        <v>42</v>
      </c>
      <c r="BK6" s="12" t="s">
        <v>20</v>
      </c>
      <c r="BL6" s="12" t="s">
        <v>21</v>
      </c>
      <c r="BM6" s="12" t="s">
        <v>22</v>
      </c>
      <c r="BN6" s="12" t="s">
        <v>23</v>
      </c>
      <c r="BO6" s="12" t="s">
        <v>24</v>
      </c>
      <c r="BP6" s="12" t="s">
        <v>25</v>
      </c>
      <c r="BQ6" s="12" t="s">
        <v>26</v>
      </c>
      <c r="BR6" s="12" t="s">
        <v>27</v>
      </c>
      <c r="BS6" s="12" t="s">
        <v>28</v>
      </c>
      <c r="BT6" s="12" t="s">
        <v>29</v>
      </c>
      <c r="BU6" s="12" t="s">
        <v>30</v>
      </c>
      <c r="BV6" s="12" t="s">
        <v>31</v>
      </c>
      <c r="BW6" s="12" t="s">
        <v>32</v>
      </c>
      <c r="BX6" s="12" t="s">
        <v>33</v>
      </c>
      <c r="BY6" s="12" t="s">
        <v>34</v>
      </c>
      <c r="BZ6" s="12" t="s">
        <v>35</v>
      </c>
      <c r="CA6" s="12" t="s">
        <v>36</v>
      </c>
      <c r="CB6" s="12" t="s">
        <v>37</v>
      </c>
      <c r="CC6" s="12" t="s">
        <v>38</v>
      </c>
      <c r="CD6" s="12" t="s">
        <v>39</v>
      </c>
      <c r="CE6" s="149" t="s">
        <v>40</v>
      </c>
      <c r="CF6" s="149" t="s">
        <v>377</v>
      </c>
      <c r="CG6" s="17" t="s">
        <v>17</v>
      </c>
      <c r="CH6" s="17" t="s">
        <v>18</v>
      </c>
      <c r="CI6" s="17" t="s">
        <v>42</v>
      </c>
      <c r="CJ6" s="17" t="s">
        <v>20</v>
      </c>
      <c r="CK6" s="17" t="s">
        <v>21</v>
      </c>
      <c r="CL6" s="17" t="s">
        <v>22</v>
      </c>
      <c r="CM6" s="17" t="s">
        <v>23</v>
      </c>
      <c r="CN6" s="17" t="s">
        <v>24</v>
      </c>
      <c r="CO6" s="17" t="s">
        <v>25</v>
      </c>
      <c r="CP6" s="17" t="s">
        <v>26</v>
      </c>
      <c r="CQ6" s="17" t="s">
        <v>27</v>
      </c>
      <c r="CR6" s="17" t="s">
        <v>28</v>
      </c>
      <c r="CS6" s="17" t="s">
        <v>29</v>
      </c>
      <c r="CT6" s="17" t="s">
        <v>30</v>
      </c>
      <c r="CU6" s="17" t="s">
        <v>31</v>
      </c>
      <c r="CV6" s="17" t="s">
        <v>32</v>
      </c>
      <c r="CW6" s="17" t="s">
        <v>33</v>
      </c>
      <c r="CX6" s="17" t="s">
        <v>34</v>
      </c>
      <c r="CY6" s="17" t="s">
        <v>35</v>
      </c>
      <c r="CZ6" s="17" t="s">
        <v>36</v>
      </c>
      <c r="DA6" s="17" t="s">
        <v>37</v>
      </c>
      <c r="DB6" s="17" t="s">
        <v>38</v>
      </c>
      <c r="DC6" s="17" t="s">
        <v>39</v>
      </c>
      <c r="DD6" s="150" t="s">
        <v>40</v>
      </c>
      <c r="DE6" s="150" t="s">
        <v>377</v>
      </c>
      <c r="DF6" s="150" t="s">
        <v>40</v>
      </c>
      <c r="DG6" s="150" t="s">
        <v>377</v>
      </c>
      <c r="DH6" s="150" t="s">
        <v>40</v>
      </c>
      <c r="DI6" s="150" t="s">
        <v>377</v>
      </c>
      <c r="DJ6" s="150" t="s">
        <v>40</v>
      </c>
      <c r="DK6" s="150" t="s">
        <v>377</v>
      </c>
      <c r="DL6" s="150" t="s">
        <v>40</v>
      </c>
      <c r="DM6" s="150" t="s">
        <v>377</v>
      </c>
      <c r="DN6" s="150" t="s">
        <v>40</v>
      </c>
      <c r="DO6" s="150" t="s">
        <v>377</v>
      </c>
      <c r="DP6" s="150" t="s">
        <v>40</v>
      </c>
      <c r="DQ6" s="150" t="s">
        <v>377</v>
      </c>
      <c r="DR6" s="12" t="s">
        <v>29</v>
      </c>
      <c r="DS6" s="12" t="s">
        <v>30</v>
      </c>
      <c r="DT6" s="12" t="s">
        <v>31</v>
      </c>
      <c r="DU6" s="12" t="s">
        <v>32</v>
      </c>
      <c r="DV6" s="12" t="s">
        <v>33</v>
      </c>
      <c r="DW6" s="12" t="s">
        <v>34</v>
      </c>
      <c r="DX6" s="12" t="s">
        <v>35</v>
      </c>
      <c r="DY6" s="12" t="s">
        <v>36</v>
      </c>
      <c r="DZ6" s="12" t="s">
        <v>37</v>
      </c>
      <c r="EA6" s="12" t="s">
        <v>38</v>
      </c>
      <c r="EB6" s="12" t="s">
        <v>39</v>
      </c>
      <c r="ED6" s="151" t="s">
        <v>5</v>
      </c>
      <c r="EE6" s="151" t="s">
        <v>386</v>
      </c>
      <c r="EF6" s="169" t="s">
        <v>387</v>
      </c>
      <c r="EG6" s="169" t="s">
        <v>388</v>
      </c>
    </row>
    <row r="7" spans="1:137" ht="46.9" hidden="1" customHeight="1" x14ac:dyDescent="0.25">
      <c r="A7" s="201" t="s">
        <v>43</v>
      </c>
      <c r="B7" s="203" t="s">
        <v>44</v>
      </c>
      <c r="C7" s="20" t="s">
        <v>45</v>
      </c>
      <c r="D7" s="21" t="s">
        <v>46</v>
      </c>
      <c r="E7" s="22">
        <v>510</v>
      </c>
      <c r="F7" s="23" t="s">
        <v>47</v>
      </c>
      <c r="G7" s="24">
        <f t="shared" ref="G7:G24" si="0">SUM(J7:AF7)</f>
        <v>74000000</v>
      </c>
      <c r="H7" s="25">
        <v>100000000</v>
      </c>
      <c r="I7" s="25">
        <f>H7-G7</f>
        <v>26000000</v>
      </c>
      <c r="J7" s="24"/>
      <c r="K7" s="24">
        <v>40000000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>
        <v>10000000</v>
      </c>
      <c r="AA7" s="24"/>
      <c r="AB7" s="24"/>
      <c r="AC7" s="24"/>
      <c r="AD7" s="24"/>
      <c r="AE7" s="24"/>
      <c r="AF7" s="26">
        <v>24000000</v>
      </c>
      <c r="AG7" s="27">
        <f t="shared" ref="AG7:AG70" si="1">AH7/G7</f>
        <v>0.35684685135135136</v>
      </c>
      <c r="AH7" s="24">
        <f t="shared" ref="AH7:AH24" si="2">SUM(AI7:BE7)</f>
        <v>26406667</v>
      </c>
      <c r="AI7" s="28"/>
      <c r="AJ7" s="24">
        <f>+'[1]Acuerdo PLAN INVERSIÓN 2021'!$J$18</f>
        <v>17906667</v>
      </c>
      <c r="AK7" s="29"/>
      <c r="AL7" s="29"/>
      <c r="AM7" s="28"/>
      <c r="AN7" s="28"/>
      <c r="AO7" s="24"/>
      <c r="AP7" s="30"/>
      <c r="AQ7" s="30"/>
      <c r="AR7" s="30"/>
      <c r="AS7" s="30"/>
      <c r="AT7" s="30"/>
      <c r="AU7" s="30"/>
      <c r="AV7" s="30"/>
      <c r="AW7" s="30"/>
      <c r="AX7" s="24"/>
      <c r="AY7" s="24"/>
      <c r="AZ7" s="24"/>
      <c r="BA7" s="24"/>
      <c r="BB7" s="24"/>
      <c r="BC7" s="24"/>
      <c r="BD7" s="24"/>
      <c r="BE7" s="24">
        <f>+'[1]Acuerdo PLAN INVERSIÓN 2021'!$AE$18</f>
        <v>8500000</v>
      </c>
      <c r="BF7" s="27">
        <f>1-AG7</f>
        <v>0.64315314864864859</v>
      </c>
      <c r="BG7" s="24">
        <f t="shared" ref="BG7:BG24" si="3">SUM(BH7:CD7)</f>
        <v>47593333</v>
      </c>
      <c r="BH7" s="24">
        <f t="shared" ref="BH7:BW22" si="4">+J7-AI7</f>
        <v>0</v>
      </c>
      <c r="BI7" s="24">
        <f t="shared" si="4"/>
        <v>22093333</v>
      </c>
      <c r="BJ7" s="24">
        <f t="shared" si="4"/>
        <v>0</v>
      </c>
      <c r="BK7" s="24">
        <f t="shared" si="4"/>
        <v>0</v>
      </c>
      <c r="BL7" s="24">
        <f t="shared" si="4"/>
        <v>0</v>
      </c>
      <c r="BM7" s="24">
        <f t="shared" si="4"/>
        <v>0</v>
      </c>
      <c r="BN7" s="24">
        <f t="shared" si="4"/>
        <v>0</v>
      </c>
      <c r="BO7" s="24">
        <f t="shared" si="4"/>
        <v>0</v>
      </c>
      <c r="BP7" s="24">
        <f t="shared" si="4"/>
        <v>0</v>
      </c>
      <c r="BQ7" s="24">
        <f t="shared" si="4"/>
        <v>0</v>
      </c>
      <c r="BR7" s="24">
        <f t="shared" si="4"/>
        <v>0</v>
      </c>
      <c r="BS7" s="24">
        <f t="shared" si="4"/>
        <v>0</v>
      </c>
      <c r="BT7" s="24">
        <f t="shared" si="4"/>
        <v>0</v>
      </c>
      <c r="BU7" s="24">
        <f t="shared" si="4"/>
        <v>0</v>
      </c>
      <c r="BV7" s="24">
        <f t="shared" si="4"/>
        <v>0</v>
      </c>
      <c r="BW7" s="24">
        <f t="shared" si="4"/>
        <v>0</v>
      </c>
      <c r="BX7" s="24">
        <f t="shared" ref="BX7:CD24" si="5">+Z7-AY7</f>
        <v>10000000</v>
      </c>
      <c r="BY7" s="24">
        <f t="shared" si="5"/>
        <v>0</v>
      </c>
      <c r="BZ7" s="24">
        <f t="shared" si="5"/>
        <v>0</v>
      </c>
      <c r="CA7" s="24">
        <f t="shared" si="5"/>
        <v>0</v>
      </c>
      <c r="CB7" s="24">
        <f t="shared" si="5"/>
        <v>0</v>
      </c>
      <c r="CC7" s="24">
        <f t="shared" si="5"/>
        <v>0</v>
      </c>
      <c r="CD7" s="24">
        <f t="shared" si="5"/>
        <v>15500000</v>
      </c>
      <c r="CE7" s="27">
        <f t="shared" ref="CE7:CE49" si="6">CF7/G7</f>
        <v>0.16090089189189188</v>
      </c>
      <c r="CF7" s="24">
        <f t="shared" ref="CF7:CF24" si="7">SUM(CG7:DC7)</f>
        <v>11906666</v>
      </c>
      <c r="CG7" s="24"/>
      <c r="CH7" s="24">
        <f>+'[2]Acuerdo PLAN INVERSIÓN 2021'!$H$19</f>
        <v>11906666</v>
      </c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7">
        <f t="shared" ref="DD7:DD70" si="8">1-CE7</f>
        <v>0.83909910810810806</v>
      </c>
      <c r="DE7" s="24">
        <f>SUM(DF7:EB7)</f>
        <v>62093334</v>
      </c>
      <c r="DF7" s="24">
        <f t="shared" ref="DF7:DU22" si="9">+J7-CG7</f>
        <v>0</v>
      </c>
      <c r="DG7" s="24">
        <f t="shared" si="9"/>
        <v>28093334</v>
      </c>
      <c r="DH7" s="24">
        <f t="shared" si="9"/>
        <v>0</v>
      </c>
      <c r="DI7" s="24">
        <f t="shared" si="9"/>
        <v>0</v>
      </c>
      <c r="DJ7" s="24">
        <f t="shared" si="9"/>
        <v>0</v>
      </c>
      <c r="DK7" s="24">
        <f t="shared" si="9"/>
        <v>0</v>
      </c>
      <c r="DL7" s="24">
        <f t="shared" si="9"/>
        <v>0</v>
      </c>
      <c r="DM7" s="24">
        <f t="shared" si="9"/>
        <v>0</v>
      </c>
      <c r="DN7" s="24">
        <f t="shared" si="9"/>
        <v>0</v>
      </c>
      <c r="DO7" s="24">
        <f t="shared" si="9"/>
        <v>0</v>
      </c>
      <c r="DP7" s="24">
        <f t="shared" si="9"/>
        <v>0</v>
      </c>
      <c r="DQ7" s="24">
        <f t="shared" si="9"/>
        <v>0</v>
      </c>
      <c r="DR7" s="24">
        <f t="shared" si="9"/>
        <v>0</v>
      </c>
      <c r="DS7" s="24">
        <f t="shared" si="9"/>
        <v>0</v>
      </c>
      <c r="DT7" s="24">
        <f t="shared" si="9"/>
        <v>0</v>
      </c>
      <c r="DU7" s="24">
        <f t="shared" si="9"/>
        <v>0</v>
      </c>
      <c r="DV7" s="24">
        <f t="shared" ref="DV7:EB24" si="10">+Z7-CW7</f>
        <v>10000000</v>
      </c>
      <c r="DW7" s="24">
        <f t="shared" si="10"/>
        <v>0</v>
      </c>
      <c r="DX7" s="24">
        <f t="shared" si="10"/>
        <v>0</v>
      </c>
      <c r="DY7" s="24">
        <f t="shared" si="10"/>
        <v>0</v>
      </c>
      <c r="DZ7" s="24">
        <f t="shared" si="10"/>
        <v>0</v>
      </c>
      <c r="EA7" s="24">
        <f t="shared" si="10"/>
        <v>0</v>
      </c>
      <c r="EB7" s="24">
        <f t="shared" si="10"/>
        <v>24000000</v>
      </c>
    </row>
    <row r="8" spans="1:137" ht="51" hidden="1" customHeight="1" x14ac:dyDescent="0.25">
      <c r="A8" s="202"/>
      <c r="B8" s="204"/>
      <c r="C8" s="20" t="s">
        <v>48</v>
      </c>
      <c r="D8" s="21" t="s">
        <v>49</v>
      </c>
      <c r="E8" s="22">
        <v>510</v>
      </c>
      <c r="F8" s="23" t="s">
        <v>50</v>
      </c>
      <c r="G8" s="24">
        <f t="shared" si="0"/>
        <v>30000000</v>
      </c>
      <c r="H8" s="25">
        <v>40000000</v>
      </c>
      <c r="I8" s="25">
        <f t="shared" ref="I8:I24" si="11">H8-G8</f>
        <v>10000000</v>
      </c>
      <c r="J8" s="24"/>
      <c r="K8" s="24">
        <v>30000000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6"/>
      <c r="AG8" s="27">
        <f t="shared" si="1"/>
        <v>0.39688889999999999</v>
      </c>
      <c r="AH8" s="24">
        <f t="shared" si="2"/>
        <v>11906667</v>
      </c>
      <c r="AI8" s="24"/>
      <c r="AJ8" s="24">
        <f>+'[2]Acuerdo PLAN INVERSIÓN 2021'!$J$27</f>
        <v>11906667</v>
      </c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7">
        <f t="shared" ref="BF8:BF71" si="12">1-AG8</f>
        <v>0.60311110000000001</v>
      </c>
      <c r="BG8" s="24">
        <f t="shared" si="3"/>
        <v>18093333</v>
      </c>
      <c r="BH8" s="24">
        <f t="shared" si="4"/>
        <v>0</v>
      </c>
      <c r="BI8" s="24">
        <f t="shared" si="4"/>
        <v>18093333</v>
      </c>
      <c r="BJ8" s="24">
        <f t="shared" si="4"/>
        <v>0</v>
      </c>
      <c r="BK8" s="24">
        <f t="shared" si="4"/>
        <v>0</v>
      </c>
      <c r="BL8" s="24">
        <f t="shared" si="4"/>
        <v>0</v>
      </c>
      <c r="BM8" s="24">
        <f t="shared" si="4"/>
        <v>0</v>
      </c>
      <c r="BN8" s="24">
        <f t="shared" si="4"/>
        <v>0</v>
      </c>
      <c r="BO8" s="24">
        <f t="shared" si="4"/>
        <v>0</v>
      </c>
      <c r="BP8" s="24">
        <f t="shared" si="4"/>
        <v>0</v>
      </c>
      <c r="BQ8" s="24">
        <f t="shared" si="4"/>
        <v>0</v>
      </c>
      <c r="BR8" s="24">
        <f t="shared" si="4"/>
        <v>0</v>
      </c>
      <c r="BS8" s="24">
        <f t="shared" si="4"/>
        <v>0</v>
      </c>
      <c r="BT8" s="24">
        <f t="shared" si="4"/>
        <v>0</v>
      </c>
      <c r="BU8" s="24">
        <f t="shared" si="4"/>
        <v>0</v>
      </c>
      <c r="BV8" s="24">
        <f t="shared" si="4"/>
        <v>0</v>
      </c>
      <c r="BW8" s="24">
        <f t="shared" si="4"/>
        <v>0</v>
      </c>
      <c r="BX8" s="24">
        <f t="shared" si="5"/>
        <v>0</v>
      </c>
      <c r="BY8" s="24">
        <f t="shared" si="5"/>
        <v>0</v>
      </c>
      <c r="BZ8" s="24">
        <f t="shared" si="5"/>
        <v>0</v>
      </c>
      <c r="CA8" s="24">
        <f t="shared" si="5"/>
        <v>0</v>
      </c>
      <c r="CB8" s="24">
        <f t="shared" si="5"/>
        <v>0</v>
      </c>
      <c r="CC8" s="24">
        <f t="shared" si="5"/>
        <v>0</v>
      </c>
      <c r="CD8" s="24">
        <f t="shared" si="5"/>
        <v>0</v>
      </c>
      <c r="CE8" s="27">
        <f t="shared" si="6"/>
        <v>0.39688886666666667</v>
      </c>
      <c r="CF8" s="24">
        <f t="shared" si="7"/>
        <v>11906666</v>
      </c>
      <c r="CG8" s="24"/>
      <c r="CH8" s="24">
        <v>11906666</v>
      </c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7">
        <f t="shared" si="8"/>
        <v>0.60311113333333333</v>
      </c>
      <c r="DE8" s="24">
        <f t="shared" ref="DE8:DE24" si="13">SUM(DF8:EB8)</f>
        <v>18093334</v>
      </c>
      <c r="DF8" s="24">
        <f t="shared" si="9"/>
        <v>0</v>
      </c>
      <c r="DG8" s="24">
        <f t="shared" si="9"/>
        <v>18093334</v>
      </c>
      <c r="DH8" s="24">
        <f t="shared" si="9"/>
        <v>0</v>
      </c>
      <c r="DI8" s="24">
        <f t="shared" si="9"/>
        <v>0</v>
      </c>
      <c r="DJ8" s="24">
        <f t="shared" si="9"/>
        <v>0</v>
      </c>
      <c r="DK8" s="24">
        <f t="shared" si="9"/>
        <v>0</v>
      </c>
      <c r="DL8" s="24">
        <f t="shared" si="9"/>
        <v>0</v>
      </c>
      <c r="DM8" s="24">
        <f t="shared" si="9"/>
        <v>0</v>
      </c>
      <c r="DN8" s="24">
        <f t="shared" si="9"/>
        <v>0</v>
      </c>
      <c r="DO8" s="24">
        <f t="shared" si="9"/>
        <v>0</v>
      </c>
      <c r="DP8" s="24">
        <f t="shared" si="9"/>
        <v>0</v>
      </c>
      <c r="DQ8" s="24">
        <f t="shared" si="9"/>
        <v>0</v>
      </c>
      <c r="DR8" s="24">
        <f t="shared" si="9"/>
        <v>0</v>
      </c>
      <c r="DS8" s="24">
        <f t="shared" si="9"/>
        <v>0</v>
      </c>
      <c r="DT8" s="24">
        <f t="shared" si="9"/>
        <v>0</v>
      </c>
      <c r="DU8" s="24">
        <f t="shared" si="9"/>
        <v>0</v>
      </c>
      <c r="DV8" s="24">
        <f t="shared" si="10"/>
        <v>0</v>
      </c>
      <c r="DW8" s="24">
        <f t="shared" si="10"/>
        <v>0</v>
      </c>
      <c r="DX8" s="24">
        <f t="shared" si="10"/>
        <v>0</v>
      </c>
      <c r="DY8" s="24">
        <f t="shared" si="10"/>
        <v>0</v>
      </c>
      <c r="DZ8" s="24">
        <f t="shared" si="10"/>
        <v>0</v>
      </c>
      <c r="EA8" s="24">
        <f t="shared" si="10"/>
        <v>0</v>
      </c>
      <c r="EB8" s="24">
        <f t="shared" si="10"/>
        <v>0</v>
      </c>
    </row>
    <row r="9" spans="1:137" ht="60" hidden="1" customHeight="1" x14ac:dyDescent="0.25">
      <c r="A9" s="31"/>
      <c r="B9" s="216" t="s">
        <v>51</v>
      </c>
      <c r="C9" s="20" t="s">
        <v>52</v>
      </c>
      <c r="D9" s="21" t="s">
        <v>53</v>
      </c>
      <c r="E9" s="22">
        <v>510</v>
      </c>
      <c r="F9" s="23" t="s">
        <v>54</v>
      </c>
      <c r="G9" s="24">
        <f t="shared" si="0"/>
        <v>75740837</v>
      </c>
      <c r="H9" s="25">
        <v>15000000</v>
      </c>
      <c r="I9" s="25">
        <f t="shared" si="11"/>
        <v>-60740837</v>
      </c>
      <c r="J9" s="24"/>
      <c r="K9" s="24">
        <v>46336160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>
        <v>18000000</v>
      </c>
      <c r="AA9" s="24"/>
      <c r="AB9" s="24"/>
      <c r="AC9" s="24"/>
      <c r="AD9" s="24"/>
      <c r="AE9" s="24"/>
      <c r="AF9" s="26">
        <v>11404677</v>
      </c>
      <c r="AG9" s="27">
        <f t="shared" si="1"/>
        <v>0.56640514812372622</v>
      </c>
      <c r="AH9" s="24">
        <f t="shared" si="2"/>
        <v>42900000</v>
      </c>
      <c r="AI9" s="24"/>
      <c r="AJ9" s="24">
        <f>+'[2]Acuerdo PLAN INVERSIÓN 2021'!$J$34</f>
        <v>36900000</v>
      </c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>
        <f>+'[2]Acuerdo PLAN INVERSIÓN 2021'!$Z$34</f>
        <v>6000000</v>
      </c>
      <c r="AZ9" s="24"/>
      <c r="BA9" s="24"/>
      <c r="BB9" s="24"/>
      <c r="BC9" s="24"/>
      <c r="BD9" s="24"/>
      <c r="BE9" s="24"/>
      <c r="BF9" s="27">
        <f t="shared" si="12"/>
        <v>0.43359485187627378</v>
      </c>
      <c r="BG9" s="24">
        <f t="shared" si="3"/>
        <v>32840837</v>
      </c>
      <c r="BH9" s="24">
        <f t="shared" si="4"/>
        <v>0</v>
      </c>
      <c r="BI9" s="24">
        <f t="shared" si="4"/>
        <v>9436160</v>
      </c>
      <c r="BJ9" s="24">
        <f t="shared" si="4"/>
        <v>0</v>
      </c>
      <c r="BK9" s="24">
        <f t="shared" si="4"/>
        <v>0</v>
      </c>
      <c r="BL9" s="24">
        <f t="shared" si="4"/>
        <v>0</v>
      </c>
      <c r="BM9" s="24">
        <f t="shared" si="4"/>
        <v>0</v>
      </c>
      <c r="BN9" s="24">
        <f t="shared" si="4"/>
        <v>0</v>
      </c>
      <c r="BO9" s="24">
        <f t="shared" si="4"/>
        <v>0</v>
      </c>
      <c r="BP9" s="24">
        <f t="shared" si="4"/>
        <v>0</v>
      </c>
      <c r="BQ9" s="24">
        <f t="shared" si="4"/>
        <v>0</v>
      </c>
      <c r="BR9" s="24">
        <f t="shared" si="4"/>
        <v>0</v>
      </c>
      <c r="BS9" s="24">
        <f t="shared" si="4"/>
        <v>0</v>
      </c>
      <c r="BT9" s="24">
        <f t="shared" si="4"/>
        <v>0</v>
      </c>
      <c r="BU9" s="24">
        <f t="shared" si="4"/>
        <v>0</v>
      </c>
      <c r="BV9" s="24">
        <f t="shared" si="4"/>
        <v>0</v>
      </c>
      <c r="BW9" s="24">
        <f t="shared" si="4"/>
        <v>0</v>
      </c>
      <c r="BX9" s="24">
        <f t="shared" si="5"/>
        <v>12000000</v>
      </c>
      <c r="BY9" s="24">
        <f t="shared" si="5"/>
        <v>0</v>
      </c>
      <c r="BZ9" s="24">
        <f t="shared" si="5"/>
        <v>0</v>
      </c>
      <c r="CA9" s="24">
        <f t="shared" si="5"/>
        <v>0</v>
      </c>
      <c r="CB9" s="24">
        <f t="shared" si="5"/>
        <v>0</v>
      </c>
      <c r="CC9" s="24">
        <f t="shared" si="5"/>
        <v>0</v>
      </c>
      <c r="CD9" s="24">
        <f t="shared" si="5"/>
        <v>11404677</v>
      </c>
      <c r="CE9" s="27">
        <f t="shared" si="6"/>
        <v>0.50941253791531249</v>
      </c>
      <c r="CF9" s="24">
        <f t="shared" si="7"/>
        <v>38583332</v>
      </c>
      <c r="CG9" s="24"/>
      <c r="CH9" s="24">
        <f>+'[1]Acuerdo PLAN INVERSIÓN 2021'!$H$43+'[1]Acuerdo PLAN INVERSIÓN 2021'!$H$48</f>
        <v>32583333</v>
      </c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>
        <f>+'[1]Acuerdo PLAN INVERSIÓN 2021'!$H$40</f>
        <v>5999999</v>
      </c>
      <c r="CX9" s="24"/>
      <c r="CY9" s="24"/>
      <c r="CZ9" s="24"/>
      <c r="DA9" s="24"/>
      <c r="DB9" s="24"/>
      <c r="DC9" s="24"/>
      <c r="DD9" s="27">
        <f t="shared" si="8"/>
        <v>0.49058746208468751</v>
      </c>
      <c r="DE9" s="24">
        <f t="shared" si="13"/>
        <v>37157505</v>
      </c>
      <c r="DF9" s="24">
        <f t="shared" si="9"/>
        <v>0</v>
      </c>
      <c r="DG9" s="24">
        <f t="shared" si="9"/>
        <v>13752827</v>
      </c>
      <c r="DH9" s="24">
        <f t="shared" si="9"/>
        <v>0</v>
      </c>
      <c r="DI9" s="24">
        <f t="shared" si="9"/>
        <v>0</v>
      </c>
      <c r="DJ9" s="24">
        <f t="shared" si="9"/>
        <v>0</v>
      </c>
      <c r="DK9" s="24">
        <f t="shared" si="9"/>
        <v>0</v>
      </c>
      <c r="DL9" s="24">
        <f t="shared" si="9"/>
        <v>0</v>
      </c>
      <c r="DM9" s="24">
        <f t="shared" si="9"/>
        <v>0</v>
      </c>
      <c r="DN9" s="24">
        <f t="shared" si="9"/>
        <v>0</v>
      </c>
      <c r="DO9" s="24">
        <f t="shared" si="9"/>
        <v>0</v>
      </c>
      <c r="DP9" s="24">
        <f t="shared" si="9"/>
        <v>0</v>
      </c>
      <c r="DQ9" s="24">
        <f t="shared" si="9"/>
        <v>0</v>
      </c>
      <c r="DR9" s="24">
        <f t="shared" si="9"/>
        <v>0</v>
      </c>
      <c r="DS9" s="24">
        <f t="shared" si="9"/>
        <v>0</v>
      </c>
      <c r="DT9" s="24">
        <f t="shared" si="9"/>
        <v>0</v>
      </c>
      <c r="DU9" s="24">
        <f t="shared" si="9"/>
        <v>0</v>
      </c>
      <c r="DV9" s="24">
        <f t="shared" si="10"/>
        <v>12000001</v>
      </c>
      <c r="DW9" s="24">
        <f t="shared" si="10"/>
        <v>0</v>
      </c>
      <c r="DX9" s="24">
        <f t="shared" si="10"/>
        <v>0</v>
      </c>
      <c r="DY9" s="24">
        <f t="shared" si="10"/>
        <v>0</v>
      </c>
      <c r="DZ9" s="24">
        <f t="shared" si="10"/>
        <v>0</v>
      </c>
      <c r="EA9" s="24">
        <f t="shared" si="10"/>
        <v>0</v>
      </c>
      <c r="EB9" s="24">
        <f t="shared" si="10"/>
        <v>11404677</v>
      </c>
    </row>
    <row r="10" spans="1:137" ht="40.15" hidden="1" customHeight="1" x14ac:dyDescent="0.25">
      <c r="A10" s="31"/>
      <c r="B10" s="216"/>
      <c r="C10" s="20" t="s">
        <v>55</v>
      </c>
      <c r="D10" s="32" t="s">
        <v>56</v>
      </c>
      <c r="E10" s="22">
        <v>510</v>
      </c>
      <c r="F10" s="23" t="s">
        <v>57</v>
      </c>
      <c r="G10" s="24">
        <f t="shared" si="0"/>
        <v>39000000</v>
      </c>
      <c r="H10" s="25">
        <v>20000000</v>
      </c>
      <c r="I10" s="25">
        <f t="shared" si="11"/>
        <v>-19000000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>
        <v>23000000</v>
      </c>
      <c r="AA10" s="24"/>
      <c r="AB10" s="24"/>
      <c r="AC10" s="24"/>
      <c r="AD10" s="24"/>
      <c r="AE10" s="24"/>
      <c r="AF10" s="26">
        <v>16000000</v>
      </c>
      <c r="AG10" s="27">
        <f t="shared" si="1"/>
        <v>0</v>
      </c>
      <c r="AH10" s="24">
        <f t="shared" si="2"/>
        <v>0</v>
      </c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7">
        <f t="shared" si="12"/>
        <v>1</v>
      </c>
      <c r="BG10" s="24">
        <f t="shared" si="3"/>
        <v>39000000</v>
      </c>
      <c r="BH10" s="24">
        <f t="shared" si="4"/>
        <v>0</v>
      </c>
      <c r="BI10" s="24">
        <f t="shared" si="4"/>
        <v>0</v>
      </c>
      <c r="BJ10" s="24">
        <f t="shared" si="4"/>
        <v>0</v>
      </c>
      <c r="BK10" s="24">
        <f t="shared" si="4"/>
        <v>0</v>
      </c>
      <c r="BL10" s="24">
        <f t="shared" si="4"/>
        <v>0</v>
      </c>
      <c r="BM10" s="24">
        <f t="shared" si="4"/>
        <v>0</v>
      </c>
      <c r="BN10" s="24">
        <f t="shared" si="4"/>
        <v>0</v>
      </c>
      <c r="BO10" s="24">
        <f t="shared" si="4"/>
        <v>0</v>
      </c>
      <c r="BP10" s="24">
        <f t="shared" si="4"/>
        <v>0</v>
      </c>
      <c r="BQ10" s="24">
        <f t="shared" si="4"/>
        <v>0</v>
      </c>
      <c r="BR10" s="24">
        <f t="shared" si="4"/>
        <v>0</v>
      </c>
      <c r="BS10" s="24">
        <f t="shared" si="4"/>
        <v>0</v>
      </c>
      <c r="BT10" s="24">
        <f t="shared" si="4"/>
        <v>0</v>
      </c>
      <c r="BU10" s="24">
        <f t="shared" si="4"/>
        <v>0</v>
      </c>
      <c r="BV10" s="24">
        <f t="shared" si="4"/>
        <v>0</v>
      </c>
      <c r="BW10" s="24">
        <f t="shared" si="4"/>
        <v>0</v>
      </c>
      <c r="BX10" s="24">
        <f t="shared" si="5"/>
        <v>23000000</v>
      </c>
      <c r="BY10" s="24">
        <f t="shared" si="5"/>
        <v>0</v>
      </c>
      <c r="BZ10" s="24">
        <f t="shared" si="5"/>
        <v>0</v>
      </c>
      <c r="CA10" s="24">
        <f t="shared" si="5"/>
        <v>0</v>
      </c>
      <c r="CB10" s="24">
        <f t="shared" si="5"/>
        <v>0</v>
      </c>
      <c r="CC10" s="24">
        <f t="shared" si="5"/>
        <v>0</v>
      </c>
      <c r="CD10" s="24">
        <f t="shared" si="5"/>
        <v>16000000</v>
      </c>
      <c r="CE10" s="27">
        <f t="shared" si="6"/>
        <v>0</v>
      </c>
      <c r="CF10" s="24">
        <f t="shared" si="7"/>
        <v>0</v>
      </c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7">
        <f t="shared" si="8"/>
        <v>1</v>
      </c>
      <c r="DE10" s="24">
        <f t="shared" si="13"/>
        <v>39000000</v>
      </c>
      <c r="DF10" s="24">
        <f t="shared" si="9"/>
        <v>0</v>
      </c>
      <c r="DG10" s="24">
        <f t="shared" si="9"/>
        <v>0</v>
      </c>
      <c r="DH10" s="24">
        <f t="shared" si="9"/>
        <v>0</v>
      </c>
      <c r="DI10" s="24">
        <f t="shared" si="9"/>
        <v>0</v>
      </c>
      <c r="DJ10" s="24">
        <f t="shared" si="9"/>
        <v>0</v>
      </c>
      <c r="DK10" s="24">
        <f t="shared" si="9"/>
        <v>0</v>
      </c>
      <c r="DL10" s="24">
        <f t="shared" si="9"/>
        <v>0</v>
      </c>
      <c r="DM10" s="24">
        <f t="shared" si="9"/>
        <v>0</v>
      </c>
      <c r="DN10" s="24">
        <f t="shared" si="9"/>
        <v>0</v>
      </c>
      <c r="DO10" s="24">
        <f t="shared" si="9"/>
        <v>0</v>
      </c>
      <c r="DP10" s="24">
        <f t="shared" si="9"/>
        <v>0</v>
      </c>
      <c r="DQ10" s="24">
        <f t="shared" si="9"/>
        <v>0</v>
      </c>
      <c r="DR10" s="24">
        <f t="shared" si="9"/>
        <v>0</v>
      </c>
      <c r="DS10" s="24">
        <f t="shared" si="9"/>
        <v>0</v>
      </c>
      <c r="DT10" s="24">
        <f t="shared" si="9"/>
        <v>0</v>
      </c>
      <c r="DU10" s="24">
        <f t="shared" si="9"/>
        <v>0</v>
      </c>
      <c r="DV10" s="24">
        <f t="shared" si="10"/>
        <v>23000000</v>
      </c>
      <c r="DW10" s="24">
        <f t="shared" si="10"/>
        <v>0</v>
      </c>
      <c r="DX10" s="24">
        <f t="shared" si="10"/>
        <v>0</v>
      </c>
      <c r="DY10" s="24">
        <f t="shared" si="10"/>
        <v>0</v>
      </c>
      <c r="DZ10" s="24">
        <f t="shared" si="10"/>
        <v>0</v>
      </c>
      <c r="EA10" s="24">
        <f t="shared" si="10"/>
        <v>0</v>
      </c>
      <c r="EB10" s="24">
        <f t="shared" si="10"/>
        <v>16000000</v>
      </c>
    </row>
    <row r="11" spans="1:137" ht="36" hidden="1" customHeight="1" x14ac:dyDescent="0.25">
      <c r="A11" s="31"/>
      <c r="B11" s="216"/>
      <c r="C11" s="20" t="s">
        <v>58</v>
      </c>
      <c r="D11" s="21" t="s">
        <v>59</v>
      </c>
      <c r="E11" s="22">
        <v>510</v>
      </c>
      <c r="F11" s="23" t="s">
        <v>60</v>
      </c>
      <c r="G11" s="24">
        <f t="shared" si="0"/>
        <v>10000000</v>
      </c>
      <c r="H11" s="25">
        <v>28600000</v>
      </c>
      <c r="I11" s="25">
        <f t="shared" si="11"/>
        <v>18600000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>
        <v>10000000</v>
      </c>
      <c r="AA11" s="24"/>
      <c r="AB11" s="24"/>
      <c r="AC11" s="24"/>
      <c r="AD11" s="24"/>
      <c r="AE11" s="24"/>
      <c r="AF11" s="26"/>
      <c r="AG11" s="27">
        <f t="shared" si="1"/>
        <v>0</v>
      </c>
      <c r="AH11" s="24">
        <f t="shared" si="2"/>
        <v>0</v>
      </c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7">
        <f t="shared" si="12"/>
        <v>1</v>
      </c>
      <c r="BG11" s="24">
        <f t="shared" si="3"/>
        <v>10000000</v>
      </c>
      <c r="BH11" s="24">
        <f t="shared" si="4"/>
        <v>0</v>
      </c>
      <c r="BI11" s="24">
        <f t="shared" si="4"/>
        <v>0</v>
      </c>
      <c r="BJ11" s="24">
        <f t="shared" si="4"/>
        <v>0</v>
      </c>
      <c r="BK11" s="24">
        <f t="shared" si="4"/>
        <v>0</v>
      </c>
      <c r="BL11" s="24">
        <f t="shared" si="4"/>
        <v>0</v>
      </c>
      <c r="BM11" s="24">
        <f t="shared" si="4"/>
        <v>0</v>
      </c>
      <c r="BN11" s="24">
        <f t="shared" si="4"/>
        <v>0</v>
      </c>
      <c r="BO11" s="24">
        <f t="shared" si="4"/>
        <v>0</v>
      </c>
      <c r="BP11" s="24">
        <f t="shared" si="4"/>
        <v>0</v>
      </c>
      <c r="BQ11" s="24">
        <f t="shared" si="4"/>
        <v>0</v>
      </c>
      <c r="BR11" s="24">
        <f t="shared" si="4"/>
        <v>0</v>
      </c>
      <c r="BS11" s="24">
        <f t="shared" si="4"/>
        <v>0</v>
      </c>
      <c r="BT11" s="24">
        <f t="shared" si="4"/>
        <v>0</v>
      </c>
      <c r="BU11" s="24">
        <f t="shared" si="4"/>
        <v>0</v>
      </c>
      <c r="BV11" s="24">
        <f t="shared" si="4"/>
        <v>0</v>
      </c>
      <c r="BW11" s="24">
        <f t="shared" si="4"/>
        <v>0</v>
      </c>
      <c r="BX11" s="24">
        <f t="shared" si="5"/>
        <v>10000000</v>
      </c>
      <c r="BY11" s="24">
        <f t="shared" si="5"/>
        <v>0</v>
      </c>
      <c r="BZ11" s="24">
        <f t="shared" si="5"/>
        <v>0</v>
      </c>
      <c r="CA11" s="24">
        <f t="shared" si="5"/>
        <v>0</v>
      </c>
      <c r="CB11" s="24">
        <f t="shared" si="5"/>
        <v>0</v>
      </c>
      <c r="CC11" s="24">
        <f t="shared" si="5"/>
        <v>0</v>
      </c>
      <c r="CD11" s="24">
        <f t="shared" si="5"/>
        <v>0</v>
      </c>
      <c r="CE11" s="27">
        <f t="shared" si="6"/>
        <v>0</v>
      </c>
      <c r="CF11" s="24">
        <f t="shared" si="7"/>
        <v>0</v>
      </c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7">
        <f t="shared" si="8"/>
        <v>1</v>
      </c>
      <c r="DE11" s="24">
        <f t="shared" si="13"/>
        <v>10000000</v>
      </c>
      <c r="DF11" s="24">
        <f t="shared" si="9"/>
        <v>0</v>
      </c>
      <c r="DG11" s="24">
        <f t="shared" si="9"/>
        <v>0</v>
      </c>
      <c r="DH11" s="24">
        <f t="shared" si="9"/>
        <v>0</v>
      </c>
      <c r="DI11" s="24">
        <f t="shared" si="9"/>
        <v>0</v>
      </c>
      <c r="DJ11" s="24">
        <f t="shared" si="9"/>
        <v>0</v>
      </c>
      <c r="DK11" s="24">
        <f t="shared" si="9"/>
        <v>0</v>
      </c>
      <c r="DL11" s="24">
        <f t="shared" si="9"/>
        <v>0</v>
      </c>
      <c r="DM11" s="24">
        <f t="shared" si="9"/>
        <v>0</v>
      </c>
      <c r="DN11" s="24">
        <f t="shared" si="9"/>
        <v>0</v>
      </c>
      <c r="DO11" s="24">
        <f t="shared" si="9"/>
        <v>0</v>
      </c>
      <c r="DP11" s="24">
        <f t="shared" si="9"/>
        <v>0</v>
      </c>
      <c r="DQ11" s="24">
        <f t="shared" si="9"/>
        <v>0</v>
      </c>
      <c r="DR11" s="24">
        <f t="shared" si="9"/>
        <v>0</v>
      </c>
      <c r="DS11" s="24">
        <f t="shared" si="9"/>
        <v>0</v>
      </c>
      <c r="DT11" s="24">
        <f t="shared" si="9"/>
        <v>0</v>
      </c>
      <c r="DU11" s="24">
        <f t="shared" si="9"/>
        <v>0</v>
      </c>
      <c r="DV11" s="24">
        <f t="shared" si="10"/>
        <v>10000000</v>
      </c>
      <c r="DW11" s="24">
        <f t="shared" si="10"/>
        <v>0</v>
      </c>
      <c r="DX11" s="24">
        <f t="shared" si="10"/>
        <v>0</v>
      </c>
      <c r="DY11" s="24">
        <f t="shared" si="10"/>
        <v>0</v>
      </c>
      <c r="DZ11" s="24">
        <f t="shared" si="10"/>
        <v>0</v>
      </c>
      <c r="EA11" s="24">
        <f t="shared" si="10"/>
        <v>0</v>
      </c>
      <c r="EB11" s="24">
        <f t="shared" si="10"/>
        <v>0</v>
      </c>
    </row>
    <row r="12" spans="1:137" ht="31.5" hidden="1" customHeight="1" x14ac:dyDescent="0.25">
      <c r="A12" s="31"/>
      <c r="B12" s="216"/>
      <c r="C12" s="20" t="s">
        <v>61</v>
      </c>
      <c r="D12" s="21" t="s">
        <v>62</v>
      </c>
      <c r="E12" s="22">
        <v>510</v>
      </c>
      <c r="F12" s="23" t="s">
        <v>60</v>
      </c>
      <c r="G12" s="24">
        <f t="shared" si="0"/>
        <v>10000000</v>
      </c>
      <c r="H12" s="25">
        <v>45000000</v>
      </c>
      <c r="I12" s="25">
        <f t="shared" si="11"/>
        <v>35000000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>
        <v>10000000</v>
      </c>
      <c r="AA12" s="24"/>
      <c r="AB12" s="24"/>
      <c r="AC12" s="24"/>
      <c r="AD12" s="24"/>
      <c r="AE12" s="24"/>
      <c r="AF12" s="26"/>
      <c r="AG12" s="27">
        <f t="shared" si="1"/>
        <v>0</v>
      </c>
      <c r="AH12" s="24">
        <f t="shared" si="2"/>
        <v>0</v>
      </c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7">
        <f t="shared" si="12"/>
        <v>1</v>
      </c>
      <c r="BG12" s="24">
        <f t="shared" si="3"/>
        <v>10000000</v>
      </c>
      <c r="BH12" s="24">
        <f t="shared" si="4"/>
        <v>0</v>
      </c>
      <c r="BI12" s="24">
        <f t="shared" si="4"/>
        <v>0</v>
      </c>
      <c r="BJ12" s="24">
        <f t="shared" si="4"/>
        <v>0</v>
      </c>
      <c r="BK12" s="24">
        <f t="shared" si="4"/>
        <v>0</v>
      </c>
      <c r="BL12" s="24">
        <f t="shared" si="4"/>
        <v>0</v>
      </c>
      <c r="BM12" s="24">
        <f t="shared" si="4"/>
        <v>0</v>
      </c>
      <c r="BN12" s="24">
        <f t="shared" si="4"/>
        <v>0</v>
      </c>
      <c r="BO12" s="24">
        <f t="shared" si="4"/>
        <v>0</v>
      </c>
      <c r="BP12" s="24">
        <f t="shared" si="4"/>
        <v>0</v>
      </c>
      <c r="BQ12" s="24">
        <f t="shared" si="4"/>
        <v>0</v>
      </c>
      <c r="BR12" s="24">
        <f t="shared" si="4"/>
        <v>0</v>
      </c>
      <c r="BS12" s="24">
        <f t="shared" si="4"/>
        <v>0</v>
      </c>
      <c r="BT12" s="24">
        <f t="shared" si="4"/>
        <v>0</v>
      </c>
      <c r="BU12" s="24">
        <f t="shared" si="4"/>
        <v>0</v>
      </c>
      <c r="BV12" s="24">
        <f t="shared" si="4"/>
        <v>0</v>
      </c>
      <c r="BW12" s="24">
        <f t="shared" si="4"/>
        <v>0</v>
      </c>
      <c r="BX12" s="24">
        <f t="shared" si="5"/>
        <v>10000000</v>
      </c>
      <c r="BY12" s="24">
        <f t="shared" si="5"/>
        <v>0</v>
      </c>
      <c r="BZ12" s="24">
        <f t="shared" si="5"/>
        <v>0</v>
      </c>
      <c r="CA12" s="24">
        <f t="shared" si="5"/>
        <v>0</v>
      </c>
      <c r="CB12" s="24">
        <f t="shared" si="5"/>
        <v>0</v>
      </c>
      <c r="CC12" s="24">
        <f t="shared" si="5"/>
        <v>0</v>
      </c>
      <c r="CD12" s="24">
        <f t="shared" si="5"/>
        <v>0</v>
      </c>
      <c r="CE12" s="27">
        <f t="shared" si="6"/>
        <v>0</v>
      </c>
      <c r="CF12" s="24">
        <f t="shared" si="7"/>
        <v>0</v>
      </c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7">
        <f t="shared" si="8"/>
        <v>1</v>
      </c>
      <c r="DE12" s="24">
        <f t="shared" si="13"/>
        <v>10000000</v>
      </c>
      <c r="DF12" s="24">
        <f t="shared" si="9"/>
        <v>0</v>
      </c>
      <c r="DG12" s="24">
        <f t="shared" si="9"/>
        <v>0</v>
      </c>
      <c r="DH12" s="24">
        <f t="shared" si="9"/>
        <v>0</v>
      </c>
      <c r="DI12" s="24">
        <f t="shared" si="9"/>
        <v>0</v>
      </c>
      <c r="DJ12" s="24">
        <f t="shared" si="9"/>
        <v>0</v>
      </c>
      <c r="DK12" s="24">
        <f t="shared" si="9"/>
        <v>0</v>
      </c>
      <c r="DL12" s="24">
        <f t="shared" si="9"/>
        <v>0</v>
      </c>
      <c r="DM12" s="24">
        <f t="shared" si="9"/>
        <v>0</v>
      </c>
      <c r="DN12" s="24">
        <f t="shared" si="9"/>
        <v>0</v>
      </c>
      <c r="DO12" s="24">
        <f t="shared" si="9"/>
        <v>0</v>
      </c>
      <c r="DP12" s="24">
        <f t="shared" si="9"/>
        <v>0</v>
      </c>
      <c r="DQ12" s="24">
        <f t="shared" si="9"/>
        <v>0</v>
      </c>
      <c r="DR12" s="24">
        <f t="shared" si="9"/>
        <v>0</v>
      </c>
      <c r="DS12" s="24">
        <f t="shared" si="9"/>
        <v>0</v>
      </c>
      <c r="DT12" s="24">
        <f t="shared" si="9"/>
        <v>0</v>
      </c>
      <c r="DU12" s="24">
        <f t="shared" si="9"/>
        <v>0</v>
      </c>
      <c r="DV12" s="24">
        <f t="shared" si="10"/>
        <v>10000000</v>
      </c>
      <c r="DW12" s="24">
        <f t="shared" si="10"/>
        <v>0</v>
      </c>
      <c r="DX12" s="24">
        <f t="shared" si="10"/>
        <v>0</v>
      </c>
      <c r="DY12" s="24">
        <f t="shared" si="10"/>
        <v>0</v>
      </c>
      <c r="DZ12" s="24">
        <f t="shared" si="10"/>
        <v>0</v>
      </c>
      <c r="EA12" s="24">
        <f t="shared" si="10"/>
        <v>0</v>
      </c>
      <c r="EB12" s="24">
        <f t="shared" si="10"/>
        <v>0</v>
      </c>
    </row>
    <row r="13" spans="1:137" ht="20.45" hidden="1" customHeight="1" x14ac:dyDescent="0.25">
      <c r="A13" s="31"/>
      <c r="B13" s="217" t="s">
        <v>63</v>
      </c>
      <c r="C13" s="33" t="s">
        <v>64</v>
      </c>
      <c r="D13" s="21" t="s">
        <v>65</v>
      </c>
      <c r="E13" s="22">
        <v>310</v>
      </c>
      <c r="F13" s="23" t="s">
        <v>60</v>
      </c>
      <c r="G13" s="24">
        <f t="shared" si="0"/>
        <v>0</v>
      </c>
      <c r="H13" s="25">
        <v>15000000</v>
      </c>
      <c r="I13" s="25">
        <f t="shared" si="11"/>
        <v>15000000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6"/>
      <c r="AG13" s="27">
        <v>0</v>
      </c>
      <c r="AH13" s="24">
        <f t="shared" si="2"/>
        <v>0</v>
      </c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7">
        <v>0</v>
      </c>
      <c r="BG13" s="24">
        <f t="shared" si="3"/>
        <v>0</v>
      </c>
      <c r="BH13" s="24">
        <f t="shared" si="4"/>
        <v>0</v>
      </c>
      <c r="BI13" s="24">
        <f t="shared" si="4"/>
        <v>0</v>
      </c>
      <c r="BJ13" s="24">
        <f t="shared" si="4"/>
        <v>0</v>
      </c>
      <c r="BK13" s="24">
        <f t="shared" si="4"/>
        <v>0</v>
      </c>
      <c r="BL13" s="24">
        <f t="shared" si="4"/>
        <v>0</v>
      </c>
      <c r="BM13" s="24">
        <f t="shared" si="4"/>
        <v>0</v>
      </c>
      <c r="BN13" s="24">
        <f t="shared" si="4"/>
        <v>0</v>
      </c>
      <c r="BO13" s="24">
        <f t="shared" si="4"/>
        <v>0</v>
      </c>
      <c r="BP13" s="24">
        <f t="shared" si="4"/>
        <v>0</v>
      </c>
      <c r="BQ13" s="24">
        <f t="shared" si="4"/>
        <v>0</v>
      </c>
      <c r="BR13" s="24">
        <f t="shared" si="4"/>
        <v>0</v>
      </c>
      <c r="BS13" s="24">
        <f t="shared" si="4"/>
        <v>0</v>
      </c>
      <c r="BT13" s="24">
        <f t="shared" si="4"/>
        <v>0</v>
      </c>
      <c r="BU13" s="24">
        <f t="shared" si="4"/>
        <v>0</v>
      </c>
      <c r="BV13" s="24">
        <f t="shared" si="4"/>
        <v>0</v>
      </c>
      <c r="BW13" s="24">
        <f t="shared" si="4"/>
        <v>0</v>
      </c>
      <c r="BX13" s="24">
        <f t="shared" si="5"/>
        <v>0</v>
      </c>
      <c r="BY13" s="24">
        <f t="shared" si="5"/>
        <v>0</v>
      </c>
      <c r="BZ13" s="24">
        <f t="shared" si="5"/>
        <v>0</v>
      </c>
      <c r="CA13" s="24">
        <f t="shared" si="5"/>
        <v>0</v>
      </c>
      <c r="CB13" s="24">
        <f t="shared" si="5"/>
        <v>0</v>
      </c>
      <c r="CC13" s="24">
        <f t="shared" si="5"/>
        <v>0</v>
      </c>
      <c r="CD13" s="24">
        <f t="shared" si="5"/>
        <v>0</v>
      </c>
      <c r="CE13" s="27">
        <v>0</v>
      </c>
      <c r="CF13" s="24">
        <f t="shared" si="7"/>
        <v>0</v>
      </c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7">
        <v>0</v>
      </c>
      <c r="DE13" s="24">
        <f t="shared" si="13"/>
        <v>0</v>
      </c>
      <c r="DF13" s="24">
        <f t="shared" si="9"/>
        <v>0</v>
      </c>
      <c r="DG13" s="24">
        <f t="shared" si="9"/>
        <v>0</v>
      </c>
      <c r="DH13" s="24">
        <f t="shared" si="9"/>
        <v>0</v>
      </c>
      <c r="DI13" s="24">
        <f t="shared" si="9"/>
        <v>0</v>
      </c>
      <c r="DJ13" s="24">
        <f t="shared" si="9"/>
        <v>0</v>
      </c>
      <c r="DK13" s="24">
        <f t="shared" si="9"/>
        <v>0</v>
      </c>
      <c r="DL13" s="24">
        <f t="shared" si="9"/>
        <v>0</v>
      </c>
      <c r="DM13" s="24">
        <f t="shared" si="9"/>
        <v>0</v>
      </c>
      <c r="DN13" s="24">
        <f t="shared" si="9"/>
        <v>0</v>
      </c>
      <c r="DO13" s="24">
        <f t="shared" si="9"/>
        <v>0</v>
      </c>
      <c r="DP13" s="24">
        <f t="shared" si="9"/>
        <v>0</v>
      </c>
      <c r="DQ13" s="24">
        <f t="shared" si="9"/>
        <v>0</v>
      </c>
      <c r="DR13" s="24">
        <f t="shared" si="9"/>
        <v>0</v>
      </c>
      <c r="DS13" s="24">
        <f t="shared" si="9"/>
        <v>0</v>
      </c>
      <c r="DT13" s="24">
        <f t="shared" si="9"/>
        <v>0</v>
      </c>
      <c r="DU13" s="24">
        <f t="shared" si="9"/>
        <v>0</v>
      </c>
      <c r="DV13" s="24">
        <f t="shared" si="10"/>
        <v>0</v>
      </c>
      <c r="DW13" s="24">
        <f t="shared" si="10"/>
        <v>0</v>
      </c>
      <c r="DX13" s="24">
        <f t="shared" si="10"/>
        <v>0</v>
      </c>
      <c r="DY13" s="24">
        <f t="shared" si="10"/>
        <v>0</v>
      </c>
      <c r="DZ13" s="24">
        <f t="shared" si="10"/>
        <v>0</v>
      </c>
      <c r="EA13" s="24">
        <f t="shared" si="10"/>
        <v>0</v>
      </c>
      <c r="EB13" s="24">
        <f t="shared" si="10"/>
        <v>0</v>
      </c>
    </row>
    <row r="14" spans="1:137" ht="22.5" hidden="1" customHeight="1" x14ac:dyDescent="0.25">
      <c r="A14" s="31"/>
      <c r="B14" s="218"/>
      <c r="C14" s="33" t="s">
        <v>66</v>
      </c>
      <c r="D14" s="34" t="s">
        <v>67</v>
      </c>
      <c r="E14" s="22">
        <v>310</v>
      </c>
      <c r="F14" s="23" t="s">
        <v>60</v>
      </c>
      <c r="G14" s="24">
        <f t="shared" si="0"/>
        <v>200000000</v>
      </c>
      <c r="H14" s="25">
        <v>1329277636</v>
      </c>
      <c r="I14" s="25">
        <f t="shared" si="11"/>
        <v>1129277636</v>
      </c>
      <c r="J14" s="24"/>
      <c r="K14" s="24">
        <v>100000000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>
        <v>100000000</v>
      </c>
      <c r="AA14" s="24"/>
      <c r="AB14" s="24"/>
      <c r="AC14" s="24"/>
      <c r="AD14" s="24"/>
      <c r="AE14" s="24"/>
      <c r="AF14" s="26"/>
      <c r="AG14" s="27">
        <f t="shared" si="1"/>
        <v>1</v>
      </c>
      <c r="AH14" s="24">
        <f t="shared" si="2"/>
        <v>200000000</v>
      </c>
      <c r="AI14" s="24"/>
      <c r="AJ14" s="24">
        <f>+'[1]Acuerdo PLAN INVERSIÓN 2021'!$J$74</f>
        <v>100000000</v>
      </c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>
        <f>+'[1]Acuerdo PLAN INVERSIÓN 2021'!$Z$74</f>
        <v>100000000</v>
      </c>
      <c r="AZ14" s="24"/>
      <c r="BA14" s="24"/>
      <c r="BB14" s="24"/>
      <c r="BC14" s="24"/>
      <c r="BD14" s="24"/>
      <c r="BE14" s="24"/>
      <c r="BF14" s="27">
        <f t="shared" si="12"/>
        <v>0</v>
      </c>
      <c r="BG14" s="24">
        <f t="shared" si="3"/>
        <v>0</v>
      </c>
      <c r="BH14" s="24">
        <f t="shared" si="4"/>
        <v>0</v>
      </c>
      <c r="BI14" s="24">
        <f t="shared" si="4"/>
        <v>0</v>
      </c>
      <c r="BJ14" s="24">
        <f t="shared" si="4"/>
        <v>0</v>
      </c>
      <c r="BK14" s="24">
        <f t="shared" si="4"/>
        <v>0</v>
      </c>
      <c r="BL14" s="24">
        <f t="shared" si="4"/>
        <v>0</v>
      </c>
      <c r="BM14" s="24">
        <f t="shared" si="4"/>
        <v>0</v>
      </c>
      <c r="BN14" s="24">
        <f t="shared" si="4"/>
        <v>0</v>
      </c>
      <c r="BO14" s="24">
        <f t="shared" si="4"/>
        <v>0</v>
      </c>
      <c r="BP14" s="24">
        <f t="shared" si="4"/>
        <v>0</v>
      </c>
      <c r="BQ14" s="24">
        <f t="shared" si="4"/>
        <v>0</v>
      </c>
      <c r="BR14" s="24">
        <f t="shared" si="4"/>
        <v>0</v>
      </c>
      <c r="BS14" s="24">
        <f t="shared" si="4"/>
        <v>0</v>
      </c>
      <c r="BT14" s="24">
        <f t="shared" si="4"/>
        <v>0</v>
      </c>
      <c r="BU14" s="24">
        <f t="shared" si="4"/>
        <v>0</v>
      </c>
      <c r="BV14" s="24">
        <f t="shared" si="4"/>
        <v>0</v>
      </c>
      <c r="BW14" s="24">
        <f t="shared" si="4"/>
        <v>0</v>
      </c>
      <c r="BX14" s="24">
        <f t="shared" si="5"/>
        <v>0</v>
      </c>
      <c r="BY14" s="24">
        <f t="shared" si="5"/>
        <v>0</v>
      </c>
      <c r="BZ14" s="24">
        <f t="shared" si="5"/>
        <v>0</v>
      </c>
      <c r="CA14" s="24">
        <f t="shared" si="5"/>
        <v>0</v>
      </c>
      <c r="CB14" s="24">
        <f t="shared" si="5"/>
        <v>0</v>
      </c>
      <c r="CC14" s="24">
        <f t="shared" si="5"/>
        <v>0</v>
      </c>
      <c r="CD14" s="24">
        <f t="shared" si="5"/>
        <v>0</v>
      </c>
      <c r="CE14" s="27">
        <f t="shared" si="6"/>
        <v>8.7157250000000006E-2</v>
      </c>
      <c r="CF14" s="24">
        <f t="shared" si="7"/>
        <v>17431450</v>
      </c>
      <c r="CG14" s="24"/>
      <c r="CH14" s="24">
        <f>+'[1]Acuerdo PLAN INVERSIÓN 2021'!$H$72</f>
        <v>17431450</v>
      </c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7">
        <f t="shared" si="8"/>
        <v>0.91284275000000004</v>
      </c>
      <c r="DE14" s="24">
        <f t="shared" si="13"/>
        <v>182568550</v>
      </c>
      <c r="DF14" s="24">
        <f t="shared" si="9"/>
        <v>0</v>
      </c>
      <c r="DG14" s="24">
        <f t="shared" si="9"/>
        <v>82568550</v>
      </c>
      <c r="DH14" s="24">
        <f t="shared" si="9"/>
        <v>0</v>
      </c>
      <c r="DI14" s="24">
        <f t="shared" si="9"/>
        <v>0</v>
      </c>
      <c r="DJ14" s="24">
        <f t="shared" si="9"/>
        <v>0</v>
      </c>
      <c r="DK14" s="24">
        <f t="shared" si="9"/>
        <v>0</v>
      </c>
      <c r="DL14" s="24">
        <f t="shared" si="9"/>
        <v>0</v>
      </c>
      <c r="DM14" s="24">
        <f t="shared" si="9"/>
        <v>0</v>
      </c>
      <c r="DN14" s="24">
        <f t="shared" si="9"/>
        <v>0</v>
      </c>
      <c r="DO14" s="24">
        <f t="shared" si="9"/>
        <v>0</v>
      </c>
      <c r="DP14" s="24">
        <f t="shared" si="9"/>
        <v>0</v>
      </c>
      <c r="DQ14" s="24">
        <f t="shared" si="9"/>
        <v>0</v>
      </c>
      <c r="DR14" s="24">
        <f t="shared" si="9"/>
        <v>0</v>
      </c>
      <c r="DS14" s="24">
        <f t="shared" si="9"/>
        <v>0</v>
      </c>
      <c r="DT14" s="24">
        <f t="shared" si="9"/>
        <v>0</v>
      </c>
      <c r="DU14" s="24">
        <f t="shared" si="9"/>
        <v>0</v>
      </c>
      <c r="DV14" s="24">
        <f t="shared" si="10"/>
        <v>100000000</v>
      </c>
      <c r="DW14" s="24">
        <f t="shared" si="10"/>
        <v>0</v>
      </c>
      <c r="DX14" s="24">
        <f t="shared" si="10"/>
        <v>0</v>
      </c>
      <c r="DY14" s="24">
        <f t="shared" si="10"/>
        <v>0</v>
      </c>
      <c r="DZ14" s="24">
        <f t="shared" si="10"/>
        <v>0</v>
      </c>
      <c r="EA14" s="24">
        <f t="shared" si="10"/>
        <v>0</v>
      </c>
      <c r="EB14" s="24">
        <f t="shared" si="10"/>
        <v>0</v>
      </c>
    </row>
    <row r="15" spans="1:137" ht="26.25" hidden="1" customHeight="1" x14ac:dyDescent="0.25">
      <c r="A15" s="31"/>
      <c r="B15" s="218"/>
      <c r="C15" s="20" t="s">
        <v>68</v>
      </c>
      <c r="D15" s="34" t="s">
        <v>69</v>
      </c>
      <c r="E15" s="22">
        <v>310</v>
      </c>
      <c r="F15" s="23" t="s">
        <v>70</v>
      </c>
      <c r="G15" s="24">
        <f t="shared" si="0"/>
        <v>58000000</v>
      </c>
      <c r="H15" s="25">
        <v>90000000</v>
      </c>
      <c r="I15" s="25">
        <f t="shared" si="11"/>
        <v>32000000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>
        <v>50000000</v>
      </c>
      <c r="AA15" s="24"/>
      <c r="AB15" s="24"/>
      <c r="AC15" s="24"/>
      <c r="AD15" s="24"/>
      <c r="AE15" s="24"/>
      <c r="AF15" s="26">
        <v>8000000</v>
      </c>
      <c r="AG15" s="27">
        <f t="shared" si="1"/>
        <v>0.86206896551724133</v>
      </c>
      <c r="AH15" s="24">
        <f t="shared" si="2"/>
        <v>50000000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>
        <f>+'[1]Acuerdo PLAN INVERSIÓN 2021'!$Z$90</f>
        <v>50000000</v>
      </c>
      <c r="AZ15" s="24"/>
      <c r="BA15" s="24"/>
      <c r="BB15" s="24"/>
      <c r="BC15" s="24"/>
      <c r="BD15" s="24"/>
      <c r="BE15" s="24"/>
      <c r="BF15" s="27">
        <f t="shared" si="12"/>
        <v>0.13793103448275867</v>
      </c>
      <c r="BG15" s="24">
        <f t="shared" si="3"/>
        <v>8000000</v>
      </c>
      <c r="BH15" s="24">
        <f t="shared" si="4"/>
        <v>0</v>
      </c>
      <c r="BI15" s="24">
        <f t="shared" si="4"/>
        <v>0</v>
      </c>
      <c r="BJ15" s="24">
        <f t="shared" si="4"/>
        <v>0</v>
      </c>
      <c r="BK15" s="24">
        <f t="shared" si="4"/>
        <v>0</v>
      </c>
      <c r="BL15" s="24">
        <f t="shared" si="4"/>
        <v>0</v>
      </c>
      <c r="BM15" s="24">
        <f t="shared" si="4"/>
        <v>0</v>
      </c>
      <c r="BN15" s="24">
        <f t="shared" si="4"/>
        <v>0</v>
      </c>
      <c r="BO15" s="24">
        <f t="shared" si="4"/>
        <v>0</v>
      </c>
      <c r="BP15" s="24">
        <f t="shared" si="4"/>
        <v>0</v>
      </c>
      <c r="BQ15" s="24">
        <f t="shared" si="4"/>
        <v>0</v>
      </c>
      <c r="BR15" s="24">
        <f t="shared" si="4"/>
        <v>0</v>
      </c>
      <c r="BS15" s="24">
        <f t="shared" si="4"/>
        <v>0</v>
      </c>
      <c r="BT15" s="24">
        <f t="shared" si="4"/>
        <v>0</v>
      </c>
      <c r="BU15" s="24">
        <f t="shared" si="4"/>
        <v>0</v>
      </c>
      <c r="BV15" s="24">
        <f t="shared" si="4"/>
        <v>0</v>
      </c>
      <c r="BW15" s="24">
        <f t="shared" si="4"/>
        <v>0</v>
      </c>
      <c r="BX15" s="24">
        <f t="shared" si="5"/>
        <v>0</v>
      </c>
      <c r="BY15" s="24">
        <f t="shared" si="5"/>
        <v>0</v>
      </c>
      <c r="BZ15" s="24">
        <f t="shared" si="5"/>
        <v>0</v>
      </c>
      <c r="CA15" s="24">
        <f t="shared" si="5"/>
        <v>0</v>
      </c>
      <c r="CB15" s="24">
        <f t="shared" si="5"/>
        <v>0</v>
      </c>
      <c r="CC15" s="24">
        <f t="shared" si="5"/>
        <v>0</v>
      </c>
      <c r="CD15" s="24">
        <f t="shared" si="5"/>
        <v>8000000</v>
      </c>
      <c r="CE15" s="27">
        <f t="shared" si="6"/>
        <v>0</v>
      </c>
      <c r="CF15" s="24">
        <f t="shared" si="7"/>
        <v>0</v>
      </c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7">
        <f t="shared" si="8"/>
        <v>1</v>
      </c>
      <c r="DE15" s="24">
        <f t="shared" si="13"/>
        <v>58000000</v>
      </c>
      <c r="DF15" s="24">
        <f t="shared" si="9"/>
        <v>0</v>
      </c>
      <c r="DG15" s="24">
        <f t="shared" si="9"/>
        <v>0</v>
      </c>
      <c r="DH15" s="24">
        <f t="shared" si="9"/>
        <v>0</v>
      </c>
      <c r="DI15" s="24">
        <f t="shared" si="9"/>
        <v>0</v>
      </c>
      <c r="DJ15" s="24">
        <f t="shared" si="9"/>
        <v>0</v>
      </c>
      <c r="DK15" s="24">
        <f t="shared" si="9"/>
        <v>0</v>
      </c>
      <c r="DL15" s="24">
        <f t="shared" si="9"/>
        <v>0</v>
      </c>
      <c r="DM15" s="24">
        <f t="shared" si="9"/>
        <v>0</v>
      </c>
      <c r="DN15" s="24">
        <f t="shared" si="9"/>
        <v>0</v>
      </c>
      <c r="DO15" s="24">
        <f t="shared" si="9"/>
        <v>0</v>
      </c>
      <c r="DP15" s="24">
        <f t="shared" si="9"/>
        <v>0</v>
      </c>
      <c r="DQ15" s="24">
        <f t="shared" si="9"/>
        <v>0</v>
      </c>
      <c r="DR15" s="24">
        <f t="shared" si="9"/>
        <v>0</v>
      </c>
      <c r="DS15" s="24">
        <f t="shared" si="9"/>
        <v>0</v>
      </c>
      <c r="DT15" s="24">
        <f t="shared" si="9"/>
        <v>0</v>
      </c>
      <c r="DU15" s="24">
        <f t="shared" si="9"/>
        <v>0</v>
      </c>
      <c r="DV15" s="24">
        <f t="shared" si="10"/>
        <v>50000000</v>
      </c>
      <c r="DW15" s="24">
        <f t="shared" si="10"/>
        <v>0</v>
      </c>
      <c r="DX15" s="24">
        <f t="shared" si="10"/>
        <v>0</v>
      </c>
      <c r="DY15" s="24">
        <f t="shared" si="10"/>
        <v>0</v>
      </c>
      <c r="DZ15" s="24">
        <f t="shared" si="10"/>
        <v>0</v>
      </c>
      <c r="EA15" s="24">
        <f t="shared" si="10"/>
        <v>0</v>
      </c>
      <c r="EB15" s="24">
        <f t="shared" si="10"/>
        <v>8000000</v>
      </c>
    </row>
    <row r="16" spans="1:137" ht="48" hidden="1" customHeight="1" x14ac:dyDescent="0.25">
      <c r="A16" s="31"/>
      <c r="B16" s="218"/>
      <c r="C16" s="20" t="s">
        <v>71</v>
      </c>
      <c r="D16" s="21" t="s">
        <v>72</v>
      </c>
      <c r="E16" s="22">
        <v>310</v>
      </c>
      <c r="F16" s="23" t="s">
        <v>73</v>
      </c>
      <c r="G16" s="24">
        <f t="shared" si="0"/>
        <v>382000000</v>
      </c>
      <c r="H16" s="25">
        <v>628000000</v>
      </c>
      <c r="I16" s="25">
        <f t="shared" si="11"/>
        <v>246000000</v>
      </c>
      <c r="J16" s="24"/>
      <c r="K16" s="24">
        <v>100000000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>
        <v>262000000</v>
      </c>
      <c r="AA16" s="24"/>
      <c r="AB16" s="24"/>
      <c r="AC16" s="24"/>
      <c r="AD16" s="24"/>
      <c r="AE16" s="24"/>
      <c r="AF16" s="24">
        <v>20000000</v>
      </c>
      <c r="AG16" s="27">
        <f t="shared" si="1"/>
        <v>0.89012216492146601</v>
      </c>
      <c r="AH16" s="24">
        <f t="shared" si="2"/>
        <v>340026667</v>
      </c>
      <c r="AI16" s="24"/>
      <c r="AJ16" s="24">
        <f>+'[1]Acuerdo PLAN INVERSIÓN 2021'!$J$97</f>
        <v>77026667</v>
      </c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>
        <f>+'[2]Acuerdo PLAN INVERSIÓN 2021'!$Z$75</f>
        <v>262000000</v>
      </c>
      <c r="AZ16" s="24"/>
      <c r="BA16" s="24"/>
      <c r="BB16" s="24"/>
      <c r="BC16" s="24"/>
      <c r="BD16" s="24"/>
      <c r="BE16" s="24">
        <f>+'[1]Acuerdo PLAN INVERSIÓN 2021'!$AE$97</f>
        <v>1000000</v>
      </c>
      <c r="BF16" s="27">
        <f t="shared" si="12"/>
        <v>0.10987783507853399</v>
      </c>
      <c r="BG16" s="24">
        <f t="shared" si="3"/>
        <v>41973333</v>
      </c>
      <c r="BH16" s="24">
        <f t="shared" si="4"/>
        <v>0</v>
      </c>
      <c r="BI16" s="24">
        <f t="shared" si="4"/>
        <v>22973333</v>
      </c>
      <c r="BJ16" s="24">
        <f t="shared" si="4"/>
        <v>0</v>
      </c>
      <c r="BK16" s="24">
        <f t="shared" si="4"/>
        <v>0</v>
      </c>
      <c r="BL16" s="24">
        <f t="shared" si="4"/>
        <v>0</v>
      </c>
      <c r="BM16" s="24">
        <f t="shared" si="4"/>
        <v>0</v>
      </c>
      <c r="BN16" s="24">
        <f t="shared" si="4"/>
        <v>0</v>
      </c>
      <c r="BO16" s="24">
        <f t="shared" si="4"/>
        <v>0</v>
      </c>
      <c r="BP16" s="24">
        <f t="shared" si="4"/>
        <v>0</v>
      </c>
      <c r="BQ16" s="24">
        <f t="shared" si="4"/>
        <v>0</v>
      </c>
      <c r="BR16" s="24">
        <f t="shared" si="4"/>
        <v>0</v>
      </c>
      <c r="BS16" s="24">
        <f t="shared" si="4"/>
        <v>0</v>
      </c>
      <c r="BT16" s="24">
        <f t="shared" si="4"/>
        <v>0</v>
      </c>
      <c r="BU16" s="24">
        <f t="shared" si="4"/>
        <v>0</v>
      </c>
      <c r="BV16" s="24">
        <f t="shared" si="4"/>
        <v>0</v>
      </c>
      <c r="BW16" s="24">
        <f t="shared" si="4"/>
        <v>0</v>
      </c>
      <c r="BX16" s="24">
        <f t="shared" si="5"/>
        <v>0</v>
      </c>
      <c r="BY16" s="24">
        <f t="shared" si="5"/>
        <v>0</v>
      </c>
      <c r="BZ16" s="24">
        <f t="shared" si="5"/>
        <v>0</v>
      </c>
      <c r="CA16" s="24">
        <f t="shared" si="5"/>
        <v>0</v>
      </c>
      <c r="CB16" s="24">
        <f t="shared" si="5"/>
        <v>0</v>
      </c>
      <c r="CC16" s="24">
        <f t="shared" si="5"/>
        <v>0</v>
      </c>
      <c r="CD16" s="24">
        <f t="shared" si="5"/>
        <v>19000000</v>
      </c>
      <c r="CE16" s="27">
        <f t="shared" si="6"/>
        <v>0.10607408115183246</v>
      </c>
      <c r="CF16" s="24">
        <f t="shared" si="7"/>
        <v>40520299</v>
      </c>
      <c r="CG16" s="24"/>
      <c r="CH16" s="24">
        <f>+'[2]Acuerdo PLAN INVERSIÓN 2021'!$H$76+'[1]Acuerdo PLAN INVERSIÓN 2021'!$H$111</f>
        <v>40520299</v>
      </c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7">
        <f t="shared" si="8"/>
        <v>0.89392591884816752</v>
      </c>
      <c r="DE16" s="24">
        <f t="shared" si="13"/>
        <v>341479701</v>
      </c>
      <c r="DF16" s="24">
        <f t="shared" si="9"/>
        <v>0</v>
      </c>
      <c r="DG16" s="24">
        <f t="shared" si="9"/>
        <v>59479701</v>
      </c>
      <c r="DH16" s="24">
        <f t="shared" si="9"/>
        <v>0</v>
      </c>
      <c r="DI16" s="24">
        <f t="shared" si="9"/>
        <v>0</v>
      </c>
      <c r="DJ16" s="24">
        <f t="shared" si="9"/>
        <v>0</v>
      </c>
      <c r="DK16" s="24">
        <f t="shared" si="9"/>
        <v>0</v>
      </c>
      <c r="DL16" s="24">
        <f t="shared" si="9"/>
        <v>0</v>
      </c>
      <c r="DM16" s="24">
        <f t="shared" si="9"/>
        <v>0</v>
      </c>
      <c r="DN16" s="24">
        <f t="shared" si="9"/>
        <v>0</v>
      </c>
      <c r="DO16" s="24">
        <f t="shared" si="9"/>
        <v>0</v>
      </c>
      <c r="DP16" s="24">
        <f t="shared" si="9"/>
        <v>0</v>
      </c>
      <c r="DQ16" s="24">
        <f t="shared" si="9"/>
        <v>0</v>
      </c>
      <c r="DR16" s="24">
        <f t="shared" si="9"/>
        <v>0</v>
      </c>
      <c r="DS16" s="24">
        <f t="shared" si="9"/>
        <v>0</v>
      </c>
      <c r="DT16" s="24">
        <f t="shared" si="9"/>
        <v>0</v>
      </c>
      <c r="DU16" s="24">
        <f t="shared" si="9"/>
        <v>0</v>
      </c>
      <c r="DV16" s="24">
        <f t="shared" si="10"/>
        <v>262000000</v>
      </c>
      <c r="DW16" s="24">
        <f t="shared" si="10"/>
        <v>0</v>
      </c>
      <c r="DX16" s="24">
        <f t="shared" si="10"/>
        <v>0</v>
      </c>
      <c r="DY16" s="24">
        <f t="shared" si="10"/>
        <v>0</v>
      </c>
      <c r="DZ16" s="24">
        <f t="shared" si="10"/>
        <v>0</v>
      </c>
      <c r="EA16" s="24">
        <f t="shared" si="10"/>
        <v>0</v>
      </c>
      <c r="EB16" s="24">
        <f t="shared" si="10"/>
        <v>20000000</v>
      </c>
    </row>
    <row r="17" spans="1:137" ht="26.25" hidden="1" customHeight="1" x14ac:dyDescent="0.25">
      <c r="A17" s="31"/>
      <c r="B17" s="219"/>
      <c r="C17" s="20" t="s">
        <v>74</v>
      </c>
      <c r="D17" s="21" t="s">
        <v>75</v>
      </c>
      <c r="E17" s="22">
        <v>310</v>
      </c>
      <c r="F17" s="23" t="s">
        <v>60</v>
      </c>
      <c r="G17" s="24">
        <f t="shared" si="0"/>
        <v>20000000</v>
      </c>
      <c r="H17" s="25">
        <v>80000000</v>
      </c>
      <c r="I17" s="25">
        <f t="shared" si="11"/>
        <v>60000000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>
        <v>20000000</v>
      </c>
      <c r="AA17" s="24"/>
      <c r="AB17" s="24"/>
      <c r="AC17" s="24"/>
      <c r="AD17" s="24"/>
      <c r="AE17" s="24"/>
      <c r="AF17" s="24"/>
      <c r="AG17" s="27">
        <f t="shared" si="1"/>
        <v>0</v>
      </c>
      <c r="AH17" s="24">
        <f t="shared" si="2"/>
        <v>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7">
        <f t="shared" si="12"/>
        <v>1</v>
      </c>
      <c r="BG17" s="24">
        <f t="shared" si="3"/>
        <v>20000000</v>
      </c>
      <c r="BH17" s="24">
        <f t="shared" si="4"/>
        <v>0</v>
      </c>
      <c r="BI17" s="24">
        <f t="shared" si="4"/>
        <v>0</v>
      </c>
      <c r="BJ17" s="24">
        <f t="shared" si="4"/>
        <v>0</v>
      </c>
      <c r="BK17" s="24">
        <f t="shared" si="4"/>
        <v>0</v>
      </c>
      <c r="BL17" s="24">
        <f t="shared" si="4"/>
        <v>0</v>
      </c>
      <c r="BM17" s="24">
        <f t="shared" si="4"/>
        <v>0</v>
      </c>
      <c r="BN17" s="24">
        <f t="shared" si="4"/>
        <v>0</v>
      </c>
      <c r="BO17" s="24">
        <f t="shared" si="4"/>
        <v>0</v>
      </c>
      <c r="BP17" s="24">
        <f t="shared" si="4"/>
        <v>0</v>
      </c>
      <c r="BQ17" s="24">
        <f t="shared" si="4"/>
        <v>0</v>
      </c>
      <c r="BR17" s="24">
        <f t="shared" si="4"/>
        <v>0</v>
      </c>
      <c r="BS17" s="24">
        <f t="shared" si="4"/>
        <v>0</v>
      </c>
      <c r="BT17" s="24">
        <f t="shared" si="4"/>
        <v>0</v>
      </c>
      <c r="BU17" s="24">
        <f t="shared" si="4"/>
        <v>0</v>
      </c>
      <c r="BV17" s="24">
        <f t="shared" si="4"/>
        <v>0</v>
      </c>
      <c r="BW17" s="24">
        <f t="shared" si="4"/>
        <v>0</v>
      </c>
      <c r="BX17" s="24">
        <f t="shared" si="5"/>
        <v>20000000</v>
      </c>
      <c r="BY17" s="24">
        <f t="shared" si="5"/>
        <v>0</v>
      </c>
      <c r="BZ17" s="24">
        <f t="shared" si="5"/>
        <v>0</v>
      </c>
      <c r="CA17" s="24">
        <f t="shared" si="5"/>
        <v>0</v>
      </c>
      <c r="CB17" s="24">
        <f t="shared" si="5"/>
        <v>0</v>
      </c>
      <c r="CC17" s="24">
        <f t="shared" si="5"/>
        <v>0</v>
      </c>
      <c r="CD17" s="24">
        <f t="shared" si="5"/>
        <v>0</v>
      </c>
      <c r="CE17" s="27">
        <f t="shared" si="6"/>
        <v>0</v>
      </c>
      <c r="CF17" s="24">
        <f t="shared" si="7"/>
        <v>0</v>
      </c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7">
        <f t="shared" si="8"/>
        <v>1</v>
      </c>
      <c r="DE17" s="24">
        <f t="shared" si="13"/>
        <v>20000000</v>
      </c>
      <c r="DF17" s="24">
        <f t="shared" si="9"/>
        <v>0</v>
      </c>
      <c r="DG17" s="24">
        <f t="shared" si="9"/>
        <v>0</v>
      </c>
      <c r="DH17" s="24">
        <f t="shared" si="9"/>
        <v>0</v>
      </c>
      <c r="DI17" s="24">
        <f t="shared" si="9"/>
        <v>0</v>
      </c>
      <c r="DJ17" s="24">
        <f t="shared" si="9"/>
        <v>0</v>
      </c>
      <c r="DK17" s="24">
        <f t="shared" si="9"/>
        <v>0</v>
      </c>
      <c r="DL17" s="24">
        <f t="shared" si="9"/>
        <v>0</v>
      </c>
      <c r="DM17" s="24">
        <f t="shared" si="9"/>
        <v>0</v>
      </c>
      <c r="DN17" s="24">
        <f t="shared" si="9"/>
        <v>0</v>
      </c>
      <c r="DO17" s="24">
        <f t="shared" si="9"/>
        <v>0</v>
      </c>
      <c r="DP17" s="24">
        <f t="shared" si="9"/>
        <v>0</v>
      </c>
      <c r="DQ17" s="24">
        <f t="shared" si="9"/>
        <v>0</v>
      </c>
      <c r="DR17" s="24">
        <f t="shared" si="9"/>
        <v>0</v>
      </c>
      <c r="DS17" s="24">
        <f t="shared" si="9"/>
        <v>0</v>
      </c>
      <c r="DT17" s="24">
        <f t="shared" si="9"/>
        <v>0</v>
      </c>
      <c r="DU17" s="24">
        <f t="shared" si="9"/>
        <v>0</v>
      </c>
      <c r="DV17" s="24">
        <f t="shared" si="10"/>
        <v>20000000</v>
      </c>
      <c r="DW17" s="24">
        <f t="shared" si="10"/>
        <v>0</v>
      </c>
      <c r="DX17" s="24">
        <f t="shared" si="10"/>
        <v>0</v>
      </c>
      <c r="DY17" s="24">
        <f t="shared" si="10"/>
        <v>0</v>
      </c>
      <c r="DZ17" s="24">
        <f t="shared" si="10"/>
        <v>0</v>
      </c>
      <c r="EA17" s="24">
        <f t="shared" si="10"/>
        <v>0</v>
      </c>
      <c r="EB17" s="24">
        <f t="shared" si="10"/>
        <v>0</v>
      </c>
    </row>
    <row r="18" spans="1:137" ht="61.9" hidden="1" customHeight="1" x14ac:dyDescent="0.25">
      <c r="A18" s="31"/>
      <c r="B18" s="203" t="s">
        <v>76</v>
      </c>
      <c r="C18" s="35" t="s">
        <v>77</v>
      </c>
      <c r="D18" s="34" t="s">
        <v>78</v>
      </c>
      <c r="E18" s="22">
        <v>510</v>
      </c>
      <c r="F18" s="23" t="s">
        <v>79</v>
      </c>
      <c r="G18" s="24">
        <f t="shared" si="0"/>
        <v>153000000</v>
      </c>
      <c r="H18" s="25">
        <v>150000000</v>
      </c>
      <c r="I18" s="25">
        <f t="shared" si="11"/>
        <v>-3000000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6"/>
      <c r="V18" s="24"/>
      <c r="W18" s="24"/>
      <c r="X18" s="24"/>
      <c r="Y18" s="24"/>
      <c r="Z18" s="24">
        <v>100000000</v>
      </c>
      <c r="AA18" s="24"/>
      <c r="AB18" s="24"/>
      <c r="AC18" s="24"/>
      <c r="AD18" s="24"/>
      <c r="AE18" s="24"/>
      <c r="AF18" s="24">
        <v>53000000</v>
      </c>
      <c r="AG18" s="27">
        <f t="shared" si="1"/>
        <v>0.79686274509803923</v>
      </c>
      <c r="AH18" s="24">
        <f t="shared" si="2"/>
        <v>121920000</v>
      </c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>
        <f>+'[2]Acuerdo PLAN INVERSIÓN 2021'!$Z$98</f>
        <v>100000000</v>
      </c>
      <c r="AZ18" s="24"/>
      <c r="BA18" s="24"/>
      <c r="BB18" s="24"/>
      <c r="BC18" s="24"/>
      <c r="BD18" s="24"/>
      <c r="BE18" s="24">
        <f>+'[1]Acuerdo PLAN INVERSIÓN 2021'!$AE$127</f>
        <v>21920000</v>
      </c>
      <c r="BF18" s="27">
        <f t="shared" si="12"/>
        <v>0.20313725490196077</v>
      </c>
      <c r="BG18" s="24">
        <f t="shared" si="3"/>
        <v>31080000</v>
      </c>
      <c r="BH18" s="24">
        <f t="shared" si="4"/>
        <v>0</v>
      </c>
      <c r="BI18" s="24">
        <f t="shared" si="4"/>
        <v>0</v>
      </c>
      <c r="BJ18" s="24">
        <f t="shared" si="4"/>
        <v>0</v>
      </c>
      <c r="BK18" s="24">
        <f t="shared" si="4"/>
        <v>0</v>
      </c>
      <c r="BL18" s="24">
        <f t="shared" si="4"/>
        <v>0</v>
      </c>
      <c r="BM18" s="24">
        <f t="shared" si="4"/>
        <v>0</v>
      </c>
      <c r="BN18" s="24">
        <f t="shared" si="4"/>
        <v>0</v>
      </c>
      <c r="BO18" s="24">
        <f t="shared" si="4"/>
        <v>0</v>
      </c>
      <c r="BP18" s="24">
        <f t="shared" si="4"/>
        <v>0</v>
      </c>
      <c r="BQ18" s="24">
        <f t="shared" si="4"/>
        <v>0</v>
      </c>
      <c r="BR18" s="24">
        <f t="shared" si="4"/>
        <v>0</v>
      </c>
      <c r="BS18" s="24">
        <f t="shared" si="4"/>
        <v>0</v>
      </c>
      <c r="BT18" s="24">
        <f t="shared" si="4"/>
        <v>0</v>
      </c>
      <c r="BU18" s="24">
        <f t="shared" si="4"/>
        <v>0</v>
      </c>
      <c r="BV18" s="24">
        <f t="shared" si="4"/>
        <v>0</v>
      </c>
      <c r="BW18" s="24">
        <f t="shared" si="4"/>
        <v>0</v>
      </c>
      <c r="BX18" s="24">
        <f t="shared" si="5"/>
        <v>0</v>
      </c>
      <c r="BY18" s="24">
        <f t="shared" si="5"/>
        <v>0</v>
      </c>
      <c r="BZ18" s="24">
        <f t="shared" si="5"/>
        <v>0</v>
      </c>
      <c r="CA18" s="24">
        <f t="shared" si="5"/>
        <v>0</v>
      </c>
      <c r="CB18" s="24">
        <f t="shared" si="5"/>
        <v>0</v>
      </c>
      <c r="CC18" s="24">
        <f t="shared" si="5"/>
        <v>0</v>
      </c>
      <c r="CD18" s="24">
        <f t="shared" si="5"/>
        <v>31080000</v>
      </c>
      <c r="CE18" s="27">
        <f t="shared" si="6"/>
        <v>0.7378321176470588</v>
      </c>
      <c r="CF18" s="24">
        <f t="shared" si="7"/>
        <v>112888314</v>
      </c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>
        <f>+'[2]Acuerdo PLAN INVERSIÓN 2021'!$H$99</f>
        <v>99968332</v>
      </c>
      <c r="CX18" s="24"/>
      <c r="CY18" s="24"/>
      <c r="CZ18" s="24"/>
      <c r="DA18" s="24"/>
      <c r="DB18" s="24"/>
      <c r="DC18" s="24">
        <f>+'[2]Acuerdo PLAN INVERSIÓN 2021'!$H$108</f>
        <v>12919982</v>
      </c>
      <c r="DD18" s="27">
        <f t="shared" si="8"/>
        <v>0.2621678823529412</v>
      </c>
      <c r="DE18" s="24">
        <f t="shared" si="13"/>
        <v>40111686</v>
      </c>
      <c r="DF18" s="24">
        <f t="shared" si="9"/>
        <v>0</v>
      </c>
      <c r="DG18" s="24">
        <f t="shared" si="9"/>
        <v>0</v>
      </c>
      <c r="DH18" s="24">
        <f t="shared" si="9"/>
        <v>0</v>
      </c>
      <c r="DI18" s="24">
        <f t="shared" si="9"/>
        <v>0</v>
      </c>
      <c r="DJ18" s="24">
        <f t="shared" si="9"/>
        <v>0</v>
      </c>
      <c r="DK18" s="24">
        <f t="shared" si="9"/>
        <v>0</v>
      </c>
      <c r="DL18" s="24">
        <f t="shared" si="9"/>
        <v>0</v>
      </c>
      <c r="DM18" s="24">
        <f t="shared" si="9"/>
        <v>0</v>
      </c>
      <c r="DN18" s="24">
        <f t="shared" si="9"/>
        <v>0</v>
      </c>
      <c r="DO18" s="24">
        <f t="shared" si="9"/>
        <v>0</v>
      </c>
      <c r="DP18" s="24">
        <f t="shared" si="9"/>
        <v>0</v>
      </c>
      <c r="DQ18" s="24">
        <f t="shared" si="9"/>
        <v>0</v>
      </c>
      <c r="DR18" s="24">
        <f t="shared" si="9"/>
        <v>0</v>
      </c>
      <c r="DS18" s="24">
        <f t="shared" si="9"/>
        <v>0</v>
      </c>
      <c r="DT18" s="24">
        <f t="shared" si="9"/>
        <v>0</v>
      </c>
      <c r="DU18" s="24">
        <f t="shared" si="9"/>
        <v>0</v>
      </c>
      <c r="DV18" s="24">
        <f t="shared" si="10"/>
        <v>31668</v>
      </c>
      <c r="DW18" s="24">
        <f t="shared" si="10"/>
        <v>0</v>
      </c>
      <c r="DX18" s="24">
        <f t="shared" si="10"/>
        <v>0</v>
      </c>
      <c r="DY18" s="24">
        <f t="shared" si="10"/>
        <v>0</v>
      </c>
      <c r="DZ18" s="24">
        <f t="shared" si="10"/>
        <v>0</v>
      </c>
      <c r="EA18" s="24">
        <f t="shared" si="10"/>
        <v>0</v>
      </c>
      <c r="EB18" s="24">
        <f t="shared" si="10"/>
        <v>40080018</v>
      </c>
    </row>
    <row r="19" spans="1:137" ht="33.6" hidden="1" customHeight="1" x14ac:dyDescent="0.25">
      <c r="A19" s="31"/>
      <c r="B19" s="204"/>
      <c r="C19" s="20" t="s">
        <v>80</v>
      </c>
      <c r="D19" s="21" t="s">
        <v>81</v>
      </c>
      <c r="E19" s="22">
        <v>510</v>
      </c>
      <c r="F19" s="23" t="s">
        <v>60</v>
      </c>
      <c r="G19" s="24">
        <f t="shared" si="0"/>
        <v>5000000</v>
      </c>
      <c r="H19" s="25">
        <v>51000000</v>
      </c>
      <c r="I19" s="25">
        <f t="shared" si="11"/>
        <v>46000000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6"/>
      <c r="V19" s="24"/>
      <c r="W19" s="24"/>
      <c r="X19" s="24"/>
      <c r="Y19" s="24"/>
      <c r="Z19" s="24">
        <v>5000000</v>
      </c>
      <c r="AA19" s="24"/>
      <c r="AB19" s="24"/>
      <c r="AC19" s="24"/>
      <c r="AD19" s="24"/>
      <c r="AE19" s="24"/>
      <c r="AF19" s="24"/>
      <c r="AG19" s="27">
        <f t="shared" si="1"/>
        <v>0</v>
      </c>
      <c r="AH19" s="24">
        <f t="shared" si="2"/>
        <v>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7">
        <f t="shared" si="12"/>
        <v>1</v>
      </c>
      <c r="BG19" s="24">
        <f t="shared" si="3"/>
        <v>5000000</v>
      </c>
      <c r="BH19" s="24">
        <f t="shared" si="4"/>
        <v>0</v>
      </c>
      <c r="BI19" s="24">
        <f t="shared" si="4"/>
        <v>0</v>
      </c>
      <c r="BJ19" s="24">
        <f t="shared" si="4"/>
        <v>0</v>
      </c>
      <c r="BK19" s="24">
        <f t="shared" si="4"/>
        <v>0</v>
      </c>
      <c r="BL19" s="24">
        <f t="shared" si="4"/>
        <v>0</v>
      </c>
      <c r="BM19" s="24">
        <f t="shared" si="4"/>
        <v>0</v>
      </c>
      <c r="BN19" s="24">
        <f t="shared" si="4"/>
        <v>0</v>
      </c>
      <c r="BO19" s="24">
        <f t="shared" si="4"/>
        <v>0</v>
      </c>
      <c r="BP19" s="24">
        <f t="shared" si="4"/>
        <v>0</v>
      </c>
      <c r="BQ19" s="24">
        <f t="shared" si="4"/>
        <v>0</v>
      </c>
      <c r="BR19" s="24">
        <f t="shared" si="4"/>
        <v>0</v>
      </c>
      <c r="BS19" s="24">
        <f t="shared" si="4"/>
        <v>0</v>
      </c>
      <c r="BT19" s="24">
        <f t="shared" si="4"/>
        <v>0</v>
      </c>
      <c r="BU19" s="24">
        <f t="shared" si="4"/>
        <v>0</v>
      </c>
      <c r="BV19" s="24">
        <f t="shared" si="4"/>
        <v>0</v>
      </c>
      <c r="BW19" s="24">
        <f t="shared" si="4"/>
        <v>0</v>
      </c>
      <c r="BX19" s="24">
        <f t="shared" si="5"/>
        <v>5000000</v>
      </c>
      <c r="BY19" s="24">
        <f t="shared" si="5"/>
        <v>0</v>
      </c>
      <c r="BZ19" s="24">
        <f t="shared" si="5"/>
        <v>0</v>
      </c>
      <c r="CA19" s="24">
        <f t="shared" si="5"/>
        <v>0</v>
      </c>
      <c r="CB19" s="24">
        <f t="shared" si="5"/>
        <v>0</v>
      </c>
      <c r="CC19" s="24">
        <f t="shared" si="5"/>
        <v>0</v>
      </c>
      <c r="CD19" s="24">
        <f t="shared" si="5"/>
        <v>0</v>
      </c>
      <c r="CE19" s="27">
        <f t="shared" si="6"/>
        <v>0</v>
      </c>
      <c r="CF19" s="24">
        <f t="shared" si="7"/>
        <v>0</v>
      </c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7">
        <f t="shared" si="8"/>
        <v>1</v>
      </c>
      <c r="DE19" s="24">
        <f t="shared" si="13"/>
        <v>5000000</v>
      </c>
      <c r="DF19" s="24">
        <f t="shared" si="9"/>
        <v>0</v>
      </c>
      <c r="DG19" s="24">
        <f t="shared" si="9"/>
        <v>0</v>
      </c>
      <c r="DH19" s="24">
        <f t="shared" si="9"/>
        <v>0</v>
      </c>
      <c r="DI19" s="24">
        <f t="shared" si="9"/>
        <v>0</v>
      </c>
      <c r="DJ19" s="24">
        <f t="shared" si="9"/>
        <v>0</v>
      </c>
      <c r="DK19" s="24">
        <f t="shared" si="9"/>
        <v>0</v>
      </c>
      <c r="DL19" s="24">
        <f t="shared" si="9"/>
        <v>0</v>
      </c>
      <c r="DM19" s="24">
        <f t="shared" si="9"/>
        <v>0</v>
      </c>
      <c r="DN19" s="24">
        <f t="shared" si="9"/>
        <v>0</v>
      </c>
      <c r="DO19" s="24">
        <f t="shared" si="9"/>
        <v>0</v>
      </c>
      <c r="DP19" s="24">
        <f t="shared" si="9"/>
        <v>0</v>
      </c>
      <c r="DQ19" s="24">
        <f t="shared" si="9"/>
        <v>0</v>
      </c>
      <c r="DR19" s="24">
        <f t="shared" si="9"/>
        <v>0</v>
      </c>
      <c r="DS19" s="24">
        <f t="shared" si="9"/>
        <v>0</v>
      </c>
      <c r="DT19" s="24">
        <f t="shared" si="9"/>
        <v>0</v>
      </c>
      <c r="DU19" s="24">
        <f t="shared" si="9"/>
        <v>0</v>
      </c>
      <c r="DV19" s="24">
        <f t="shared" si="10"/>
        <v>5000000</v>
      </c>
      <c r="DW19" s="24">
        <f t="shared" si="10"/>
        <v>0</v>
      </c>
      <c r="DX19" s="24">
        <f t="shared" si="10"/>
        <v>0</v>
      </c>
      <c r="DY19" s="24">
        <f t="shared" si="10"/>
        <v>0</v>
      </c>
      <c r="DZ19" s="24">
        <f t="shared" si="10"/>
        <v>0</v>
      </c>
      <c r="EA19" s="24">
        <f t="shared" si="10"/>
        <v>0</v>
      </c>
      <c r="EB19" s="24">
        <f t="shared" si="10"/>
        <v>0</v>
      </c>
    </row>
    <row r="20" spans="1:137" ht="45.75" hidden="1" customHeight="1" x14ac:dyDescent="0.25">
      <c r="A20" s="31"/>
      <c r="B20" s="220"/>
      <c r="C20" s="20" t="s">
        <v>82</v>
      </c>
      <c r="D20" s="21" t="s">
        <v>83</v>
      </c>
      <c r="E20" s="22">
        <v>510</v>
      </c>
      <c r="F20" s="23" t="s">
        <v>60</v>
      </c>
      <c r="G20" s="24">
        <f t="shared" si="0"/>
        <v>108000000</v>
      </c>
      <c r="H20" s="25">
        <v>100000000</v>
      </c>
      <c r="I20" s="25">
        <f t="shared" si="11"/>
        <v>-8000000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6"/>
      <c r="V20" s="24"/>
      <c r="W20" s="24"/>
      <c r="X20" s="24"/>
      <c r="Y20" s="24"/>
      <c r="Z20" s="24">
        <v>108000000</v>
      </c>
      <c r="AA20" s="24"/>
      <c r="AB20" s="24"/>
      <c r="AC20" s="24"/>
      <c r="AD20" s="24"/>
      <c r="AE20" s="24"/>
      <c r="AF20" s="24"/>
      <c r="AG20" s="27">
        <f t="shared" si="1"/>
        <v>1</v>
      </c>
      <c r="AH20" s="24">
        <f t="shared" si="2"/>
        <v>108000000</v>
      </c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>
        <f>+'[2]Acuerdo PLAN INVERSIÓN 2021'!$Z$118</f>
        <v>108000000</v>
      </c>
      <c r="AZ20" s="24"/>
      <c r="BA20" s="24"/>
      <c r="BB20" s="24"/>
      <c r="BC20" s="24"/>
      <c r="BD20" s="24"/>
      <c r="BE20" s="24"/>
      <c r="BF20" s="27">
        <f t="shared" si="12"/>
        <v>0</v>
      </c>
      <c r="BG20" s="24">
        <f t="shared" si="3"/>
        <v>0</v>
      </c>
      <c r="BH20" s="24">
        <f t="shared" si="4"/>
        <v>0</v>
      </c>
      <c r="BI20" s="24">
        <f t="shared" si="4"/>
        <v>0</v>
      </c>
      <c r="BJ20" s="24">
        <f t="shared" si="4"/>
        <v>0</v>
      </c>
      <c r="BK20" s="24">
        <f t="shared" si="4"/>
        <v>0</v>
      </c>
      <c r="BL20" s="24">
        <f t="shared" si="4"/>
        <v>0</v>
      </c>
      <c r="BM20" s="24">
        <f t="shared" si="4"/>
        <v>0</v>
      </c>
      <c r="BN20" s="24">
        <f t="shared" si="4"/>
        <v>0</v>
      </c>
      <c r="BO20" s="24">
        <f t="shared" si="4"/>
        <v>0</v>
      </c>
      <c r="BP20" s="24">
        <f t="shared" si="4"/>
        <v>0</v>
      </c>
      <c r="BQ20" s="24">
        <f t="shared" si="4"/>
        <v>0</v>
      </c>
      <c r="BR20" s="24">
        <f t="shared" si="4"/>
        <v>0</v>
      </c>
      <c r="BS20" s="24">
        <f t="shared" si="4"/>
        <v>0</v>
      </c>
      <c r="BT20" s="24">
        <f t="shared" si="4"/>
        <v>0</v>
      </c>
      <c r="BU20" s="24">
        <f t="shared" si="4"/>
        <v>0</v>
      </c>
      <c r="BV20" s="24">
        <f t="shared" si="4"/>
        <v>0</v>
      </c>
      <c r="BW20" s="24">
        <f t="shared" si="4"/>
        <v>0</v>
      </c>
      <c r="BX20" s="24">
        <f t="shared" si="5"/>
        <v>0</v>
      </c>
      <c r="BY20" s="24">
        <f t="shared" si="5"/>
        <v>0</v>
      </c>
      <c r="BZ20" s="24">
        <f t="shared" si="5"/>
        <v>0</v>
      </c>
      <c r="CA20" s="24">
        <f t="shared" si="5"/>
        <v>0</v>
      </c>
      <c r="CB20" s="24">
        <f t="shared" si="5"/>
        <v>0</v>
      </c>
      <c r="CC20" s="24">
        <f t="shared" si="5"/>
        <v>0</v>
      </c>
      <c r="CD20" s="24">
        <f t="shared" si="5"/>
        <v>0</v>
      </c>
      <c r="CE20" s="27">
        <f t="shared" si="6"/>
        <v>0.61987653703703705</v>
      </c>
      <c r="CF20" s="24">
        <f t="shared" si="7"/>
        <v>66946666</v>
      </c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>
        <f>+'[1]Acuerdo PLAN INVERSIÓN 2021'!$H$151</f>
        <v>66946666</v>
      </c>
      <c r="CX20" s="24"/>
      <c r="CY20" s="24"/>
      <c r="CZ20" s="24"/>
      <c r="DA20" s="24"/>
      <c r="DB20" s="24"/>
      <c r="DC20" s="24"/>
      <c r="DD20" s="27">
        <f t="shared" si="8"/>
        <v>0.38012346296296295</v>
      </c>
      <c r="DE20" s="24">
        <f t="shared" si="13"/>
        <v>41053334</v>
      </c>
      <c r="DF20" s="24">
        <f t="shared" si="9"/>
        <v>0</v>
      </c>
      <c r="DG20" s="24">
        <f t="shared" si="9"/>
        <v>0</v>
      </c>
      <c r="DH20" s="24">
        <f t="shared" si="9"/>
        <v>0</v>
      </c>
      <c r="DI20" s="24">
        <f t="shared" si="9"/>
        <v>0</v>
      </c>
      <c r="DJ20" s="24">
        <f t="shared" si="9"/>
        <v>0</v>
      </c>
      <c r="DK20" s="24">
        <f t="shared" si="9"/>
        <v>0</v>
      </c>
      <c r="DL20" s="24">
        <f t="shared" si="9"/>
        <v>0</v>
      </c>
      <c r="DM20" s="24">
        <f t="shared" si="9"/>
        <v>0</v>
      </c>
      <c r="DN20" s="24">
        <f t="shared" si="9"/>
        <v>0</v>
      </c>
      <c r="DO20" s="24">
        <f t="shared" si="9"/>
        <v>0</v>
      </c>
      <c r="DP20" s="24">
        <f t="shared" si="9"/>
        <v>0</v>
      </c>
      <c r="DQ20" s="24">
        <f t="shared" si="9"/>
        <v>0</v>
      </c>
      <c r="DR20" s="24">
        <f t="shared" si="9"/>
        <v>0</v>
      </c>
      <c r="DS20" s="24">
        <f t="shared" si="9"/>
        <v>0</v>
      </c>
      <c r="DT20" s="24">
        <f t="shared" si="9"/>
        <v>0</v>
      </c>
      <c r="DU20" s="24">
        <f t="shared" si="9"/>
        <v>0</v>
      </c>
      <c r="DV20" s="24">
        <f t="shared" si="10"/>
        <v>41053334</v>
      </c>
      <c r="DW20" s="24">
        <f t="shared" si="10"/>
        <v>0</v>
      </c>
      <c r="DX20" s="24">
        <f t="shared" si="10"/>
        <v>0</v>
      </c>
      <c r="DY20" s="24">
        <f t="shared" si="10"/>
        <v>0</v>
      </c>
      <c r="DZ20" s="24">
        <f t="shared" si="10"/>
        <v>0</v>
      </c>
      <c r="EA20" s="24">
        <f t="shared" si="10"/>
        <v>0</v>
      </c>
      <c r="EB20" s="24">
        <f t="shared" si="10"/>
        <v>0</v>
      </c>
    </row>
    <row r="21" spans="1:137" ht="51" hidden="1" customHeight="1" x14ac:dyDescent="0.25">
      <c r="A21" s="31"/>
      <c r="B21" s="36" t="s">
        <v>84</v>
      </c>
      <c r="C21" s="33" t="s">
        <v>85</v>
      </c>
      <c r="D21" s="34" t="s">
        <v>86</v>
      </c>
      <c r="E21" s="22">
        <v>510</v>
      </c>
      <c r="F21" s="37" t="s">
        <v>87</v>
      </c>
      <c r="G21" s="24">
        <f t="shared" si="0"/>
        <v>6000000</v>
      </c>
      <c r="H21" s="25">
        <v>20000000</v>
      </c>
      <c r="I21" s="25">
        <f t="shared" si="11"/>
        <v>14000000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>
        <v>6000000</v>
      </c>
      <c r="AA21" s="24"/>
      <c r="AB21" s="24"/>
      <c r="AC21" s="24"/>
      <c r="AD21" s="24"/>
      <c r="AE21" s="24"/>
      <c r="AF21" s="24"/>
      <c r="AG21" s="27">
        <f t="shared" si="1"/>
        <v>0</v>
      </c>
      <c r="AH21" s="24">
        <f t="shared" si="2"/>
        <v>0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7">
        <f t="shared" si="12"/>
        <v>1</v>
      </c>
      <c r="BG21" s="24">
        <f t="shared" si="3"/>
        <v>6000000</v>
      </c>
      <c r="BH21" s="24">
        <f t="shared" si="4"/>
        <v>0</v>
      </c>
      <c r="BI21" s="24">
        <f t="shared" si="4"/>
        <v>0</v>
      </c>
      <c r="BJ21" s="24">
        <f t="shared" si="4"/>
        <v>0</v>
      </c>
      <c r="BK21" s="24">
        <f t="shared" si="4"/>
        <v>0</v>
      </c>
      <c r="BL21" s="24">
        <f t="shared" si="4"/>
        <v>0</v>
      </c>
      <c r="BM21" s="24">
        <f t="shared" si="4"/>
        <v>0</v>
      </c>
      <c r="BN21" s="24">
        <f t="shared" si="4"/>
        <v>0</v>
      </c>
      <c r="BO21" s="24">
        <f t="shared" si="4"/>
        <v>0</v>
      </c>
      <c r="BP21" s="24">
        <f t="shared" si="4"/>
        <v>0</v>
      </c>
      <c r="BQ21" s="24">
        <f t="shared" si="4"/>
        <v>0</v>
      </c>
      <c r="BR21" s="24">
        <f t="shared" si="4"/>
        <v>0</v>
      </c>
      <c r="BS21" s="24">
        <f t="shared" si="4"/>
        <v>0</v>
      </c>
      <c r="BT21" s="24">
        <f t="shared" si="4"/>
        <v>0</v>
      </c>
      <c r="BU21" s="24">
        <f t="shared" si="4"/>
        <v>0</v>
      </c>
      <c r="BV21" s="24">
        <f t="shared" si="4"/>
        <v>0</v>
      </c>
      <c r="BW21" s="24">
        <f t="shared" si="4"/>
        <v>0</v>
      </c>
      <c r="BX21" s="24">
        <f t="shared" si="5"/>
        <v>6000000</v>
      </c>
      <c r="BY21" s="24">
        <f t="shared" si="5"/>
        <v>0</v>
      </c>
      <c r="BZ21" s="24">
        <f t="shared" si="5"/>
        <v>0</v>
      </c>
      <c r="CA21" s="24">
        <f t="shared" si="5"/>
        <v>0</v>
      </c>
      <c r="CB21" s="24">
        <f t="shared" si="5"/>
        <v>0</v>
      </c>
      <c r="CC21" s="24">
        <f t="shared" si="5"/>
        <v>0</v>
      </c>
      <c r="CD21" s="24">
        <f t="shared" si="5"/>
        <v>0</v>
      </c>
      <c r="CE21" s="27">
        <f t="shared" si="6"/>
        <v>0</v>
      </c>
      <c r="CF21" s="24">
        <f t="shared" si="7"/>
        <v>0</v>
      </c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7">
        <f t="shared" si="8"/>
        <v>1</v>
      </c>
      <c r="DE21" s="24">
        <f t="shared" si="13"/>
        <v>6000000</v>
      </c>
      <c r="DF21" s="24">
        <f t="shared" si="9"/>
        <v>0</v>
      </c>
      <c r="DG21" s="24">
        <f t="shared" si="9"/>
        <v>0</v>
      </c>
      <c r="DH21" s="24">
        <f t="shared" si="9"/>
        <v>0</v>
      </c>
      <c r="DI21" s="24">
        <f t="shared" si="9"/>
        <v>0</v>
      </c>
      <c r="DJ21" s="24">
        <f t="shared" si="9"/>
        <v>0</v>
      </c>
      <c r="DK21" s="24">
        <f t="shared" si="9"/>
        <v>0</v>
      </c>
      <c r="DL21" s="24">
        <f t="shared" si="9"/>
        <v>0</v>
      </c>
      <c r="DM21" s="24">
        <f t="shared" si="9"/>
        <v>0</v>
      </c>
      <c r="DN21" s="24">
        <f t="shared" si="9"/>
        <v>0</v>
      </c>
      <c r="DO21" s="24">
        <f t="shared" si="9"/>
        <v>0</v>
      </c>
      <c r="DP21" s="24">
        <f t="shared" si="9"/>
        <v>0</v>
      </c>
      <c r="DQ21" s="24">
        <f t="shared" si="9"/>
        <v>0</v>
      </c>
      <c r="DR21" s="24">
        <f t="shared" si="9"/>
        <v>0</v>
      </c>
      <c r="DS21" s="24">
        <f t="shared" si="9"/>
        <v>0</v>
      </c>
      <c r="DT21" s="24">
        <f t="shared" si="9"/>
        <v>0</v>
      </c>
      <c r="DU21" s="24">
        <f t="shared" si="9"/>
        <v>0</v>
      </c>
      <c r="DV21" s="24">
        <f t="shared" si="10"/>
        <v>6000000</v>
      </c>
      <c r="DW21" s="24">
        <f t="shared" si="10"/>
        <v>0</v>
      </c>
      <c r="DX21" s="24">
        <f t="shared" si="10"/>
        <v>0</v>
      </c>
      <c r="DY21" s="24">
        <f t="shared" si="10"/>
        <v>0</v>
      </c>
      <c r="DZ21" s="24">
        <f t="shared" si="10"/>
        <v>0</v>
      </c>
      <c r="EA21" s="24">
        <f t="shared" si="10"/>
        <v>0</v>
      </c>
      <c r="EB21" s="24">
        <f t="shared" si="10"/>
        <v>0</v>
      </c>
    </row>
    <row r="22" spans="1:137" ht="34.5" hidden="1" customHeight="1" x14ac:dyDescent="0.25">
      <c r="A22" s="31"/>
      <c r="B22" s="203" t="s">
        <v>88</v>
      </c>
      <c r="C22" s="33" t="s">
        <v>89</v>
      </c>
      <c r="D22" s="34" t="s">
        <v>90</v>
      </c>
      <c r="E22" s="22">
        <v>510</v>
      </c>
      <c r="F22" s="23" t="s">
        <v>91</v>
      </c>
      <c r="G22" s="24">
        <f t="shared" si="0"/>
        <v>15000000</v>
      </c>
      <c r="H22" s="25">
        <v>20000000</v>
      </c>
      <c r="I22" s="25">
        <f t="shared" si="11"/>
        <v>5000000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>
        <v>15000000</v>
      </c>
      <c r="AA22" s="24"/>
      <c r="AB22" s="24"/>
      <c r="AC22" s="24"/>
      <c r="AD22" s="24"/>
      <c r="AE22" s="24"/>
      <c r="AF22" s="24"/>
      <c r="AG22" s="27">
        <f t="shared" si="1"/>
        <v>0</v>
      </c>
      <c r="AH22" s="24">
        <f t="shared" si="2"/>
        <v>0</v>
      </c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7">
        <f t="shared" si="12"/>
        <v>1</v>
      </c>
      <c r="BG22" s="24">
        <f t="shared" si="3"/>
        <v>15000000</v>
      </c>
      <c r="BH22" s="24">
        <f t="shared" si="4"/>
        <v>0</v>
      </c>
      <c r="BI22" s="24">
        <f t="shared" si="4"/>
        <v>0</v>
      </c>
      <c r="BJ22" s="24">
        <f t="shared" si="4"/>
        <v>0</v>
      </c>
      <c r="BK22" s="24">
        <f t="shared" si="4"/>
        <v>0</v>
      </c>
      <c r="BL22" s="24">
        <f t="shared" si="4"/>
        <v>0</v>
      </c>
      <c r="BM22" s="24">
        <f t="shared" si="4"/>
        <v>0</v>
      </c>
      <c r="BN22" s="24">
        <f t="shared" si="4"/>
        <v>0</v>
      </c>
      <c r="BO22" s="24">
        <f t="shared" si="4"/>
        <v>0</v>
      </c>
      <c r="BP22" s="24">
        <f t="shared" si="4"/>
        <v>0</v>
      </c>
      <c r="BQ22" s="24">
        <f t="shared" si="4"/>
        <v>0</v>
      </c>
      <c r="BR22" s="24">
        <f t="shared" si="4"/>
        <v>0</v>
      </c>
      <c r="BS22" s="24">
        <f t="shared" si="4"/>
        <v>0</v>
      </c>
      <c r="BT22" s="24">
        <f t="shared" si="4"/>
        <v>0</v>
      </c>
      <c r="BU22" s="24">
        <f t="shared" si="4"/>
        <v>0</v>
      </c>
      <c r="BV22" s="24">
        <f t="shared" si="4"/>
        <v>0</v>
      </c>
      <c r="BW22" s="24">
        <f t="shared" ref="BW22:BW24" si="14">+Y22-AX22</f>
        <v>0</v>
      </c>
      <c r="BX22" s="24">
        <f t="shared" si="5"/>
        <v>15000000</v>
      </c>
      <c r="BY22" s="24">
        <f t="shared" si="5"/>
        <v>0</v>
      </c>
      <c r="BZ22" s="24">
        <f t="shared" si="5"/>
        <v>0</v>
      </c>
      <c r="CA22" s="24">
        <f t="shared" si="5"/>
        <v>0</v>
      </c>
      <c r="CB22" s="24">
        <f t="shared" si="5"/>
        <v>0</v>
      </c>
      <c r="CC22" s="24">
        <f t="shared" si="5"/>
        <v>0</v>
      </c>
      <c r="CD22" s="24">
        <f t="shared" si="5"/>
        <v>0</v>
      </c>
      <c r="CE22" s="27">
        <f t="shared" si="6"/>
        <v>0</v>
      </c>
      <c r="CF22" s="24">
        <f t="shared" si="7"/>
        <v>0</v>
      </c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7">
        <f t="shared" si="8"/>
        <v>1</v>
      </c>
      <c r="DE22" s="24">
        <f t="shared" si="13"/>
        <v>15000000</v>
      </c>
      <c r="DF22" s="24">
        <f t="shared" si="9"/>
        <v>0</v>
      </c>
      <c r="DG22" s="24">
        <f t="shared" si="9"/>
        <v>0</v>
      </c>
      <c r="DH22" s="24">
        <f t="shared" si="9"/>
        <v>0</v>
      </c>
      <c r="DI22" s="24">
        <f t="shared" si="9"/>
        <v>0</v>
      </c>
      <c r="DJ22" s="24">
        <f t="shared" si="9"/>
        <v>0</v>
      </c>
      <c r="DK22" s="24">
        <f t="shared" si="9"/>
        <v>0</v>
      </c>
      <c r="DL22" s="24">
        <f t="shared" si="9"/>
        <v>0</v>
      </c>
      <c r="DM22" s="24">
        <f t="shared" si="9"/>
        <v>0</v>
      </c>
      <c r="DN22" s="24">
        <f t="shared" si="9"/>
        <v>0</v>
      </c>
      <c r="DO22" s="24">
        <f t="shared" si="9"/>
        <v>0</v>
      </c>
      <c r="DP22" s="24">
        <f t="shared" si="9"/>
        <v>0</v>
      </c>
      <c r="DQ22" s="24">
        <f t="shared" si="9"/>
        <v>0</v>
      </c>
      <c r="DR22" s="24">
        <f t="shared" si="9"/>
        <v>0</v>
      </c>
      <c r="DS22" s="24">
        <f t="shared" si="9"/>
        <v>0</v>
      </c>
      <c r="DT22" s="24">
        <f t="shared" si="9"/>
        <v>0</v>
      </c>
      <c r="DU22" s="24">
        <f t="shared" ref="DU22:DU24" si="15">+Y22-CV22</f>
        <v>0</v>
      </c>
      <c r="DV22" s="24">
        <f t="shared" si="10"/>
        <v>15000000</v>
      </c>
      <c r="DW22" s="24">
        <f t="shared" si="10"/>
        <v>0</v>
      </c>
      <c r="DX22" s="24">
        <f t="shared" si="10"/>
        <v>0</v>
      </c>
      <c r="DY22" s="24">
        <f t="shared" si="10"/>
        <v>0</v>
      </c>
      <c r="DZ22" s="24">
        <f t="shared" si="10"/>
        <v>0</v>
      </c>
      <c r="EA22" s="24">
        <f t="shared" si="10"/>
        <v>0</v>
      </c>
      <c r="EB22" s="24">
        <f t="shared" si="10"/>
        <v>0</v>
      </c>
    </row>
    <row r="23" spans="1:137" ht="50.25" hidden="1" customHeight="1" x14ac:dyDescent="0.25">
      <c r="A23" s="31"/>
      <c r="B23" s="204"/>
      <c r="C23" s="33" t="s">
        <v>92</v>
      </c>
      <c r="D23" s="34" t="s">
        <v>93</v>
      </c>
      <c r="E23" s="22">
        <v>510</v>
      </c>
      <c r="F23" s="23" t="s">
        <v>94</v>
      </c>
      <c r="G23" s="24">
        <f t="shared" si="0"/>
        <v>97000000</v>
      </c>
      <c r="H23" s="25">
        <v>150000000</v>
      </c>
      <c r="I23" s="25">
        <f t="shared" si="11"/>
        <v>53000000</v>
      </c>
      <c r="J23" s="24"/>
      <c r="K23" s="24">
        <v>65000000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>
        <v>32000000</v>
      </c>
      <c r="AG23" s="27">
        <f t="shared" si="1"/>
        <v>0.38460481443298972</v>
      </c>
      <c r="AH23" s="24">
        <f t="shared" si="2"/>
        <v>37306667</v>
      </c>
      <c r="AI23" s="24"/>
      <c r="AJ23" s="24">
        <f>+'[2]Acuerdo PLAN INVERSIÓN 2021'!$J$138</f>
        <v>23306667</v>
      </c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>
        <f>+'[1]Acuerdo PLAN INVERSIÓN 2021'!$AE$174</f>
        <v>14000000</v>
      </c>
      <c r="BF23" s="27">
        <f t="shared" si="12"/>
        <v>0.61539518556701034</v>
      </c>
      <c r="BG23" s="24">
        <f t="shared" si="3"/>
        <v>59693333</v>
      </c>
      <c r="BH23" s="24">
        <f t="shared" ref="BH23:BV24" si="16">+J23-AI23</f>
        <v>0</v>
      </c>
      <c r="BI23" s="24">
        <f t="shared" si="16"/>
        <v>41693333</v>
      </c>
      <c r="BJ23" s="24">
        <f t="shared" si="16"/>
        <v>0</v>
      </c>
      <c r="BK23" s="24">
        <f t="shared" si="16"/>
        <v>0</v>
      </c>
      <c r="BL23" s="24">
        <f t="shared" si="16"/>
        <v>0</v>
      </c>
      <c r="BM23" s="24">
        <f t="shared" si="16"/>
        <v>0</v>
      </c>
      <c r="BN23" s="24">
        <f t="shared" si="16"/>
        <v>0</v>
      </c>
      <c r="BO23" s="24">
        <f t="shared" si="16"/>
        <v>0</v>
      </c>
      <c r="BP23" s="24">
        <f t="shared" si="16"/>
        <v>0</v>
      </c>
      <c r="BQ23" s="24">
        <f t="shared" si="16"/>
        <v>0</v>
      </c>
      <c r="BR23" s="24">
        <f t="shared" si="16"/>
        <v>0</v>
      </c>
      <c r="BS23" s="24">
        <f t="shared" si="16"/>
        <v>0</v>
      </c>
      <c r="BT23" s="24">
        <f t="shared" si="16"/>
        <v>0</v>
      </c>
      <c r="BU23" s="24">
        <f t="shared" si="16"/>
        <v>0</v>
      </c>
      <c r="BV23" s="24">
        <f t="shared" si="16"/>
        <v>0</v>
      </c>
      <c r="BW23" s="24">
        <f t="shared" si="14"/>
        <v>0</v>
      </c>
      <c r="BX23" s="24">
        <f t="shared" si="5"/>
        <v>0</v>
      </c>
      <c r="BY23" s="24">
        <f t="shared" si="5"/>
        <v>0</v>
      </c>
      <c r="BZ23" s="24">
        <f t="shared" si="5"/>
        <v>0</v>
      </c>
      <c r="CA23" s="24">
        <f t="shared" si="5"/>
        <v>0</v>
      </c>
      <c r="CB23" s="24">
        <f t="shared" si="5"/>
        <v>0</v>
      </c>
      <c r="CC23" s="24">
        <f t="shared" si="5"/>
        <v>0</v>
      </c>
      <c r="CD23" s="24">
        <f t="shared" si="5"/>
        <v>18000000</v>
      </c>
      <c r="CE23" s="27">
        <f t="shared" si="6"/>
        <v>0.24027490721649483</v>
      </c>
      <c r="CF23" s="24">
        <f t="shared" si="7"/>
        <v>23306666</v>
      </c>
      <c r="CG23" s="24"/>
      <c r="CH23" s="24">
        <f>+'[2]Acuerdo PLAN INVERSIÓN 2021'!$H$136</f>
        <v>23306666</v>
      </c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7">
        <f t="shared" si="8"/>
        <v>0.7597250927835052</v>
      </c>
      <c r="DE23" s="24">
        <f t="shared" si="13"/>
        <v>73693334</v>
      </c>
      <c r="DF23" s="24">
        <f t="shared" ref="DF23:DT24" si="17">+J23-CG23</f>
        <v>0</v>
      </c>
      <c r="DG23" s="24">
        <f t="shared" si="17"/>
        <v>41693334</v>
      </c>
      <c r="DH23" s="24">
        <f t="shared" si="17"/>
        <v>0</v>
      </c>
      <c r="DI23" s="24">
        <f t="shared" si="17"/>
        <v>0</v>
      </c>
      <c r="DJ23" s="24">
        <f t="shared" si="17"/>
        <v>0</v>
      </c>
      <c r="DK23" s="24">
        <f t="shared" si="17"/>
        <v>0</v>
      </c>
      <c r="DL23" s="24">
        <f t="shared" si="17"/>
        <v>0</v>
      </c>
      <c r="DM23" s="24">
        <f t="shared" si="17"/>
        <v>0</v>
      </c>
      <c r="DN23" s="24">
        <f t="shared" si="17"/>
        <v>0</v>
      </c>
      <c r="DO23" s="24">
        <f t="shared" si="17"/>
        <v>0</v>
      </c>
      <c r="DP23" s="24">
        <f t="shared" si="17"/>
        <v>0</v>
      </c>
      <c r="DQ23" s="24">
        <f t="shared" si="17"/>
        <v>0</v>
      </c>
      <c r="DR23" s="24">
        <f t="shared" si="17"/>
        <v>0</v>
      </c>
      <c r="DS23" s="24">
        <f t="shared" si="17"/>
        <v>0</v>
      </c>
      <c r="DT23" s="24">
        <f t="shared" si="17"/>
        <v>0</v>
      </c>
      <c r="DU23" s="24">
        <f t="shared" si="15"/>
        <v>0</v>
      </c>
      <c r="DV23" s="24">
        <f t="shared" si="10"/>
        <v>0</v>
      </c>
      <c r="DW23" s="24">
        <f t="shared" si="10"/>
        <v>0</v>
      </c>
      <c r="DX23" s="24">
        <f t="shared" si="10"/>
        <v>0</v>
      </c>
      <c r="DY23" s="24">
        <f t="shared" si="10"/>
        <v>0</v>
      </c>
      <c r="DZ23" s="24">
        <f t="shared" si="10"/>
        <v>0</v>
      </c>
      <c r="EA23" s="24">
        <f t="shared" si="10"/>
        <v>0</v>
      </c>
      <c r="EB23" s="24">
        <f t="shared" si="10"/>
        <v>32000000</v>
      </c>
    </row>
    <row r="24" spans="1:137" ht="51" hidden="1" customHeight="1" x14ac:dyDescent="0.25">
      <c r="A24" s="31"/>
      <c r="B24" s="220"/>
      <c r="C24" s="33" t="s">
        <v>95</v>
      </c>
      <c r="D24" s="34" t="s">
        <v>96</v>
      </c>
      <c r="E24" s="22">
        <v>510</v>
      </c>
      <c r="F24" s="23" t="s">
        <v>91</v>
      </c>
      <c r="G24" s="24">
        <f t="shared" si="0"/>
        <v>15000000</v>
      </c>
      <c r="H24" s="25">
        <v>100000000</v>
      </c>
      <c r="I24" s="25">
        <f t="shared" si="11"/>
        <v>85000000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>
        <v>15000000</v>
      </c>
      <c r="AA24" s="24"/>
      <c r="AB24" s="24"/>
      <c r="AC24" s="24"/>
      <c r="AD24" s="24"/>
      <c r="AE24" s="24"/>
      <c r="AF24" s="24"/>
      <c r="AG24" s="27">
        <f t="shared" si="1"/>
        <v>0</v>
      </c>
      <c r="AH24" s="24">
        <f t="shared" si="2"/>
        <v>0</v>
      </c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7">
        <f t="shared" si="12"/>
        <v>1</v>
      </c>
      <c r="BG24" s="24">
        <f t="shared" si="3"/>
        <v>15000000</v>
      </c>
      <c r="BH24" s="24">
        <f t="shared" si="16"/>
        <v>0</v>
      </c>
      <c r="BI24" s="24">
        <f t="shared" si="16"/>
        <v>0</v>
      </c>
      <c r="BJ24" s="24">
        <f t="shared" si="16"/>
        <v>0</v>
      </c>
      <c r="BK24" s="24">
        <f t="shared" si="16"/>
        <v>0</v>
      </c>
      <c r="BL24" s="24">
        <f t="shared" si="16"/>
        <v>0</v>
      </c>
      <c r="BM24" s="24">
        <f t="shared" si="16"/>
        <v>0</v>
      </c>
      <c r="BN24" s="24">
        <f t="shared" si="16"/>
        <v>0</v>
      </c>
      <c r="BO24" s="24">
        <f t="shared" si="16"/>
        <v>0</v>
      </c>
      <c r="BP24" s="24">
        <f t="shared" si="16"/>
        <v>0</v>
      </c>
      <c r="BQ24" s="24">
        <f t="shared" si="16"/>
        <v>0</v>
      </c>
      <c r="BR24" s="24">
        <f t="shared" si="16"/>
        <v>0</v>
      </c>
      <c r="BS24" s="24">
        <f t="shared" si="16"/>
        <v>0</v>
      </c>
      <c r="BT24" s="24">
        <f t="shared" si="16"/>
        <v>0</v>
      </c>
      <c r="BU24" s="24">
        <f t="shared" si="16"/>
        <v>0</v>
      </c>
      <c r="BV24" s="24">
        <f t="shared" si="16"/>
        <v>0</v>
      </c>
      <c r="BW24" s="24">
        <f t="shared" si="14"/>
        <v>0</v>
      </c>
      <c r="BX24" s="24">
        <f t="shared" si="5"/>
        <v>15000000</v>
      </c>
      <c r="BY24" s="24">
        <f t="shared" si="5"/>
        <v>0</v>
      </c>
      <c r="BZ24" s="24">
        <f t="shared" si="5"/>
        <v>0</v>
      </c>
      <c r="CA24" s="24">
        <f t="shared" si="5"/>
        <v>0</v>
      </c>
      <c r="CB24" s="24">
        <f t="shared" si="5"/>
        <v>0</v>
      </c>
      <c r="CC24" s="24">
        <f t="shared" si="5"/>
        <v>0</v>
      </c>
      <c r="CD24" s="24">
        <f t="shared" si="5"/>
        <v>0</v>
      </c>
      <c r="CE24" s="27">
        <f t="shared" si="6"/>
        <v>0</v>
      </c>
      <c r="CF24" s="24">
        <f t="shared" si="7"/>
        <v>0</v>
      </c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7">
        <f t="shared" si="8"/>
        <v>1</v>
      </c>
      <c r="DE24" s="24">
        <f t="shared" si="13"/>
        <v>15000000</v>
      </c>
      <c r="DF24" s="24">
        <f t="shared" si="17"/>
        <v>0</v>
      </c>
      <c r="DG24" s="24">
        <f t="shared" si="17"/>
        <v>0</v>
      </c>
      <c r="DH24" s="24">
        <f t="shared" si="17"/>
        <v>0</v>
      </c>
      <c r="DI24" s="24">
        <f t="shared" si="17"/>
        <v>0</v>
      </c>
      <c r="DJ24" s="24">
        <f t="shared" si="17"/>
        <v>0</v>
      </c>
      <c r="DK24" s="24">
        <f t="shared" si="17"/>
        <v>0</v>
      </c>
      <c r="DL24" s="24">
        <f t="shared" si="17"/>
        <v>0</v>
      </c>
      <c r="DM24" s="24">
        <f t="shared" si="17"/>
        <v>0</v>
      </c>
      <c r="DN24" s="24">
        <f t="shared" si="17"/>
        <v>0</v>
      </c>
      <c r="DO24" s="24">
        <f t="shared" si="17"/>
        <v>0</v>
      </c>
      <c r="DP24" s="24">
        <f t="shared" si="17"/>
        <v>0</v>
      </c>
      <c r="DQ24" s="24">
        <f t="shared" si="17"/>
        <v>0</v>
      </c>
      <c r="DR24" s="24">
        <f t="shared" si="17"/>
        <v>0</v>
      </c>
      <c r="DS24" s="24">
        <f t="shared" si="17"/>
        <v>0</v>
      </c>
      <c r="DT24" s="24">
        <f t="shared" si="17"/>
        <v>0</v>
      </c>
      <c r="DU24" s="24">
        <f t="shared" si="15"/>
        <v>0</v>
      </c>
      <c r="DV24" s="24">
        <f t="shared" si="10"/>
        <v>15000000</v>
      </c>
      <c r="DW24" s="24">
        <f t="shared" si="10"/>
        <v>0</v>
      </c>
      <c r="DX24" s="24">
        <f t="shared" si="10"/>
        <v>0</v>
      </c>
      <c r="DY24" s="24">
        <f t="shared" si="10"/>
        <v>0</v>
      </c>
      <c r="DZ24" s="24">
        <f t="shared" si="10"/>
        <v>0</v>
      </c>
      <c r="EA24" s="24">
        <f t="shared" si="10"/>
        <v>0</v>
      </c>
      <c r="EB24" s="24">
        <f t="shared" si="10"/>
        <v>0</v>
      </c>
    </row>
    <row r="25" spans="1:137" s="45" customFormat="1" ht="17.25" customHeight="1" thickBot="1" x14ac:dyDescent="0.3">
      <c r="A25" s="38"/>
      <c r="B25" s="274" t="s">
        <v>97</v>
      </c>
      <c r="C25" s="274"/>
      <c r="D25" s="274"/>
      <c r="E25" s="274"/>
      <c r="F25" s="157"/>
      <c r="G25" s="40">
        <f t="shared" ref="G25:AF25" si="18">SUM(G7:G24)</f>
        <v>1297740837</v>
      </c>
      <c r="H25" s="41">
        <f t="shared" si="18"/>
        <v>2981877636</v>
      </c>
      <c r="I25" s="41">
        <f t="shared" si="18"/>
        <v>1684136799</v>
      </c>
      <c r="J25" s="40">
        <f t="shared" si="18"/>
        <v>0</v>
      </c>
      <c r="K25" s="40">
        <f t="shared" si="18"/>
        <v>381336160</v>
      </c>
      <c r="L25" s="40">
        <f t="shared" si="18"/>
        <v>0</v>
      </c>
      <c r="M25" s="40">
        <f t="shared" si="18"/>
        <v>0</v>
      </c>
      <c r="N25" s="40">
        <f t="shared" si="18"/>
        <v>0</v>
      </c>
      <c r="O25" s="40">
        <f t="shared" si="18"/>
        <v>0</v>
      </c>
      <c r="P25" s="40">
        <f t="shared" si="18"/>
        <v>0</v>
      </c>
      <c r="Q25" s="40">
        <f t="shared" si="18"/>
        <v>0</v>
      </c>
      <c r="R25" s="40">
        <f t="shared" si="18"/>
        <v>0</v>
      </c>
      <c r="S25" s="40">
        <f t="shared" si="18"/>
        <v>0</v>
      </c>
      <c r="T25" s="40">
        <f t="shared" si="18"/>
        <v>0</v>
      </c>
      <c r="U25" s="40">
        <f t="shared" si="18"/>
        <v>0</v>
      </c>
      <c r="V25" s="40">
        <f t="shared" si="18"/>
        <v>0</v>
      </c>
      <c r="W25" s="40">
        <f t="shared" si="18"/>
        <v>0</v>
      </c>
      <c r="X25" s="40">
        <f t="shared" si="18"/>
        <v>0</v>
      </c>
      <c r="Y25" s="40">
        <f t="shared" si="18"/>
        <v>0</v>
      </c>
      <c r="Z25" s="40">
        <f t="shared" si="18"/>
        <v>752000000</v>
      </c>
      <c r="AA25" s="40">
        <f t="shared" si="18"/>
        <v>0</v>
      </c>
      <c r="AB25" s="40">
        <f t="shared" si="18"/>
        <v>0</v>
      </c>
      <c r="AC25" s="40">
        <f t="shared" si="18"/>
        <v>0</v>
      </c>
      <c r="AD25" s="40">
        <f t="shared" si="18"/>
        <v>0</v>
      </c>
      <c r="AE25" s="40">
        <f t="shared" si="18"/>
        <v>0</v>
      </c>
      <c r="AF25" s="40">
        <f t="shared" si="18"/>
        <v>164404677</v>
      </c>
      <c r="AG25" s="68">
        <f t="shared" si="1"/>
        <v>0.72315414699398872</v>
      </c>
      <c r="AH25" s="141">
        <f>SUM(AH7:AH24)</f>
        <v>938466668</v>
      </c>
      <c r="AI25" s="43">
        <f t="shared" ref="AI25:BE25" si="19">SUM(AI7:AI24)</f>
        <v>0</v>
      </c>
      <c r="AJ25" s="43">
        <f t="shared" si="19"/>
        <v>267046668</v>
      </c>
      <c r="AK25" s="43">
        <f t="shared" si="19"/>
        <v>0</v>
      </c>
      <c r="AL25" s="43">
        <f t="shared" si="19"/>
        <v>0</v>
      </c>
      <c r="AM25" s="43">
        <f t="shared" si="19"/>
        <v>0</v>
      </c>
      <c r="AN25" s="43">
        <f t="shared" si="19"/>
        <v>0</v>
      </c>
      <c r="AO25" s="43">
        <f t="shared" si="19"/>
        <v>0</v>
      </c>
      <c r="AP25" s="43">
        <f t="shared" si="19"/>
        <v>0</v>
      </c>
      <c r="AQ25" s="43">
        <f t="shared" si="19"/>
        <v>0</v>
      </c>
      <c r="AR25" s="43">
        <f t="shared" si="19"/>
        <v>0</v>
      </c>
      <c r="AS25" s="43">
        <f t="shared" si="19"/>
        <v>0</v>
      </c>
      <c r="AT25" s="43">
        <f t="shared" si="19"/>
        <v>0</v>
      </c>
      <c r="AU25" s="43">
        <f t="shared" si="19"/>
        <v>0</v>
      </c>
      <c r="AV25" s="43">
        <f t="shared" si="19"/>
        <v>0</v>
      </c>
      <c r="AW25" s="43">
        <f t="shared" si="19"/>
        <v>0</v>
      </c>
      <c r="AX25" s="43">
        <f t="shared" si="19"/>
        <v>0</v>
      </c>
      <c r="AY25" s="43">
        <f t="shared" si="19"/>
        <v>626000000</v>
      </c>
      <c r="AZ25" s="43">
        <f t="shared" si="19"/>
        <v>0</v>
      </c>
      <c r="BA25" s="43">
        <f t="shared" si="19"/>
        <v>0</v>
      </c>
      <c r="BB25" s="43">
        <f t="shared" si="19"/>
        <v>0</v>
      </c>
      <c r="BC25" s="43">
        <f t="shared" si="19"/>
        <v>0</v>
      </c>
      <c r="BD25" s="43">
        <f t="shared" si="19"/>
        <v>0</v>
      </c>
      <c r="BE25" s="43">
        <f t="shared" si="19"/>
        <v>45420000</v>
      </c>
      <c r="BF25" s="68">
        <f t="shared" si="12"/>
        <v>0.27684585300601128</v>
      </c>
      <c r="BG25" s="141">
        <f t="shared" ref="BG25:DC25" si="20">SUM(BG7:BG24)</f>
        <v>359274169</v>
      </c>
      <c r="BH25" s="43">
        <f t="shared" si="20"/>
        <v>0</v>
      </c>
      <c r="BI25" s="43">
        <f t="shared" si="20"/>
        <v>114289492</v>
      </c>
      <c r="BJ25" s="43">
        <f t="shared" si="20"/>
        <v>0</v>
      </c>
      <c r="BK25" s="43">
        <f t="shared" si="20"/>
        <v>0</v>
      </c>
      <c r="BL25" s="43">
        <f t="shared" si="20"/>
        <v>0</v>
      </c>
      <c r="BM25" s="43">
        <f t="shared" si="20"/>
        <v>0</v>
      </c>
      <c r="BN25" s="43">
        <f t="shared" si="20"/>
        <v>0</v>
      </c>
      <c r="BO25" s="43">
        <f t="shared" si="20"/>
        <v>0</v>
      </c>
      <c r="BP25" s="43">
        <f t="shared" si="20"/>
        <v>0</v>
      </c>
      <c r="BQ25" s="43">
        <f t="shared" si="20"/>
        <v>0</v>
      </c>
      <c r="BR25" s="43">
        <f t="shared" si="20"/>
        <v>0</v>
      </c>
      <c r="BS25" s="43">
        <f t="shared" si="20"/>
        <v>0</v>
      </c>
      <c r="BT25" s="43">
        <f t="shared" si="20"/>
        <v>0</v>
      </c>
      <c r="BU25" s="43">
        <f t="shared" si="20"/>
        <v>0</v>
      </c>
      <c r="BV25" s="43">
        <f t="shared" si="20"/>
        <v>0</v>
      </c>
      <c r="BW25" s="43">
        <f t="shared" si="20"/>
        <v>0</v>
      </c>
      <c r="BX25" s="43">
        <f t="shared" si="20"/>
        <v>126000000</v>
      </c>
      <c r="BY25" s="43">
        <f t="shared" si="20"/>
        <v>0</v>
      </c>
      <c r="BZ25" s="43">
        <f t="shared" si="20"/>
        <v>0</v>
      </c>
      <c r="CA25" s="43">
        <f t="shared" si="20"/>
        <v>0</v>
      </c>
      <c r="CB25" s="43">
        <f t="shared" si="20"/>
        <v>0</v>
      </c>
      <c r="CC25" s="43">
        <f t="shared" si="20"/>
        <v>0</v>
      </c>
      <c r="CD25" s="43">
        <f t="shared" si="20"/>
        <v>118984677</v>
      </c>
      <c r="CE25" s="68">
        <f t="shared" si="6"/>
        <v>0.24927169568603164</v>
      </c>
      <c r="CF25" s="141">
        <f t="shared" si="20"/>
        <v>323490059</v>
      </c>
      <c r="CG25" s="43">
        <f t="shared" si="20"/>
        <v>0</v>
      </c>
      <c r="CH25" s="43">
        <f t="shared" si="20"/>
        <v>137655080</v>
      </c>
      <c r="CI25" s="43">
        <f t="shared" si="20"/>
        <v>0</v>
      </c>
      <c r="CJ25" s="43">
        <f t="shared" si="20"/>
        <v>0</v>
      </c>
      <c r="CK25" s="43">
        <f t="shared" si="20"/>
        <v>0</v>
      </c>
      <c r="CL25" s="43">
        <f t="shared" si="20"/>
        <v>0</v>
      </c>
      <c r="CM25" s="43">
        <f t="shared" si="20"/>
        <v>0</v>
      </c>
      <c r="CN25" s="43">
        <f t="shared" si="20"/>
        <v>0</v>
      </c>
      <c r="CO25" s="43">
        <f t="shared" si="20"/>
        <v>0</v>
      </c>
      <c r="CP25" s="43">
        <f t="shared" si="20"/>
        <v>0</v>
      </c>
      <c r="CQ25" s="43">
        <f t="shared" si="20"/>
        <v>0</v>
      </c>
      <c r="CR25" s="43">
        <f t="shared" si="20"/>
        <v>0</v>
      </c>
      <c r="CS25" s="43">
        <f t="shared" si="20"/>
        <v>0</v>
      </c>
      <c r="CT25" s="43">
        <f t="shared" si="20"/>
        <v>0</v>
      </c>
      <c r="CU25" s="43">
        <f t="shared" si="20"/>
        <v>0</v>
      </c>
      <c r="CV25" s="43">
        <f t="shared" si="20"/>
        <v>0</v>
      </c>
      <c r="CW25" s="43">
        <f t="shared" si="20"/>
        <v>172914997</v>
      </c>
      <c r="CX25" s="43">
        <f t="shared" si="20"/>
        <v>0</v>
      </c>
      <c r="CY25" s="43">
        <f t="shared" si="20"/>
        <v>0</v>
      </c>
      <c r="CZ25" s="43">
        <f t="shared" si="20"/>
        <v>0</v>
      </c>
      <c r="DA25" s="43">
        <f t="shared" si="20"/>
        <v>0</v>
      </c>
      <c r="DB25" s="43">
        <f t="shared" si="20"/>
        <v>0</v>
      </c>
      <c r="DC25" s="43">
        <f t="shared" si="20"/>
        <v>12919982</v>
      </c>
      <c r="DD25" s="68">
        <f t="shared" si="8"/>
        <v>0.75072830431396831</v>
      </c>
      <c r="DE25" s="141">
        <f>SUM(DE7:DE24)</f>
        <v>974250778</v>
      </c>
      <c r="DF25" s="43">
        <f t="shared" ref="DF25:EB25" si="21">SUM(DF7:DF24)</f>
        <v>0</v>
      </c>
      <c r="DG25" s="43">
        <f t="shared" si="21"/>
        <v>243681080</v>
      </c>
      <c r="DH25" s="43">
        <f t="shared" si="21"/>
        <v>0</v>
      </c>
      <c r="DI25" s="43">
        <f t="shared" si="21"/>
        <v>0</v>
      </c>
      <c r="DJ25" s="43">
        <f t="shared" si="21"/>
        <v>0</v>
      </c>
      <c r="DK25" s="43">
        <f t="shared" si="21"/>
        <v>0</v>
      </c>
      <c r="DL25" s="43">
        <f t="shared" si="21"/>
        <v>0</v>
      </c>
      <c r="DM25" s="43">
        <f t="shared" si="21"/>
        <v>0</v>
      </c>
      <c r="DN25" s="43">
        <f t="shared" si="21"/>
        <v>0</v>
      </c>
      <c r="DO25" s="43">
        <f t="shared" si="21"/>
        <v>0</v>
      </c>
      <c r="DP25" s="43">
        <f t="shared" si="21"/>
        <v>0</v>
      </c>
      <c r="DQ25" s="43">
        <f t="shared" si="21"/>
        <v>0</v>
      </c>
      <c r="DR25" s="43">
        <f t="shared" si="21"/>
        <v>0</v>
      </c>
      <c r="DS25" s="43">
        <f t="shared" si="21"/>
        <v>0</v>
      </c>
      <c r="DT25" s="43">
        <f t="shared" si="21"/>
        <v>0</v>
      </c>
      <c r="DU25" s="43">
        <f t="shared" si="21"/>
        <v>0</v>
      </c>
      <c r="DV25" s="43">
        <f t="shared" si="21"/>
        <v>579085003</v>
      </c>
      <c r="DW25" s="43">
        <f t="shared" si="21"/>
        <v>0</v>
      </c>
      <c r="DX25" s="43">
        <f t="shared" si="21"/>
        <v>0</v>
      </c>
      <c r="DY25" s="43">
        <f t="shared" si="21"/>
        <v>0</v>
      </c>
      <c r="DZ25" s="43">
        <f t="shared" si="21"/>
        <v>0</v>
      </c>
      <c r="EA25" s="43">
        <f t="shared" si="21"/>
        <v>0</v>
      </c>
      <c r="EB25" s="43">
        <f t="shared" si="21"/>
        <v>151484695</v>
      </c>
      <c r="ED25" s="152" t="s">
        <v>381</v>
      </c>
      <c r="EE25" s="170">
        <f>+G25</f>
        <v>1297740837</v>
      </c>
      <c r="EF25" s="170">
        <f>+CF25</f>
        <v>323490059</v>
      </c>
      <c r="EG25" s="171">
        <f>+CE25</f>
        <v>0.24927169568603164</v>
      </c>
    </row>
    <row r="26" spans="1:137" ht="18.75" hidden="1" customHeight="1" thickTop="1" x14ac:dyDescent="0.25">
      <c r="A26" s="46" t="s">
        <v>98</v>
      </c>
      <c r="B26" s="224" t="s">
        <v>99</v>
      </c>
      <c r="C26" s="158" t="s">
        <v>100</v>
      </c>
      <c r="D26" s="50" t="s">
        <v>101</v>
      </c>
      <c r="E26" s="50">
        <v>410</v>
      </c>
      <c r="F26" s="159" t="s">
        <v>102</v>
      </c>
      <c r="G26" s="24">
        <f t="shared" ref="G26:G50" si="22">SUM(J26:AF26)</f>
        <v>57000000</v>
      </c>
      <c r="H26" s="25">
        <v>157000000</v>
      </c>
      <c r="I26" s="25">
        <f>H26-G26</f>
        <v>100000000</v>
      </c>
      <c r="J26" s="24"/>
      <c r="K26" s="24"/>
      <c r="L26" s="24"/>
      <c r="M26" s="24"/>
      <c r="N26" s="24"/>
      <c r="O26" s="24"/>
      <c r="P26" s="24"/>
      <c r="Q26" s="24">
        <v>30000000</v>
      </c>
      <c r="R26" s="24">
        <v>7000000</v>
      </c>
      <c r="S26" s="24">
        <v>10000000</v>
      </c>
      <c r="T26" s="24">
        <v>10000000</v>
      </c>
      <c r="U26" s="47"/>
      <c r="V26" s="47"/>
      <c r="W26" s="47"/>
      <c r="X26" s="47"/>
      <c r="Y26" s="47"/>
      <c r="Z26" s="24"/>
      <c r="AA26" s="47"/>
      <c r="AB26" s="47"/>
      <c r="AC26" s="47"/>
      <c r="AD26" s="47"/>
      <c r="AE26" s="47"/>
      <c r="AF26" s="47"/>
      <c r="AG26" s="48">
        <f t="shared" si="1"/>
        <v>0</v>
      </c>
      <c r="AH26" s="24">
        <f t="shared" ref="AH26:AH50" si="23">SUM(AI26:BE26)</f>
        <v>0</v>
      </c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48">
        <f t="shared" si="12"/>
        <v>1</v>
      </c>
      <c r="BG26" s="24">
        <f t="shared" ref="BG26:BG50" si="24">SUM(BH26:CD26)</f>
        <v>57000000</v>
      </c>
      <c r="BH26" s="24">
        <f t="shared" ref="BH26:BW41" si="25">+J26-AI26</f>
        <v>0</v>
      </c>
      <c r="BI26" s="24">
        <f t="shared" si="25"/>
        <v>0</v>
      </c>
      <c r="BJ26" s="24">
        <f t="shared" si="25"/>
        <v>0</v>
      </c>
      <c r="BK26" s="24">
        <f t="shared" si="25"/>
        <v>0</v>
      </c>
      <c r="BL26" s="24">
        <f t="shared" si="25"/>
        <v>0</v>
      </c>
      <c r="BM26" s="24">
        <f t="shared" si="25"/>
        <v>0</v>
      </c>
      <c r="BN26" s="24">
        <f t="shared" si="25"/>
        <v>0</v>
      </c>
      <c r="BO26" s="24">
        <f t="shared" si="25"/>
        <v>30000000</v>
      </c>
      <c r="BP26" s="24">
        <f t="shared" si="25"/>
        <v>7000000</v>
      </c>
      <c r="BQ26" s="24">
        <f t="shared" si="25"/>
        <v>10000000</v>
      </c>
      <c r="BR26" s="24">
        <f t="shared" si="25"/>
        <v>10000000</v>
      </c>
      <c r="BS26" s="24">
        <f t="shared" si="25"/>
        <v>0</v>
      </c>
      <c r="BT26" s="24">
        <f t="shared" si="25"/>
        <v>0</v>
      </c>
      <c r="BU26" s="24">
        <f t="shared" si="25"/>
        <v>0</v>
      </c>
      <c r="BV26" s="24">
        <f t="shared" si="25"/>
        <v>0</v>
      </c>
      <c r="BW26" s="24">
        <f t="shared" si="25"/>
        <v>0</v>
      </c>
      <c r="BX26" s="24">
        <f t="shared" ref="BX26:CD50" si="26">+Z26-AY26</f>
        <v>0</v>
      </c>
      <c r="BY26" s="24">
        <f t="shared" si="26"/>
        <v>0</v>
      </c>
      <c r="BZ26" s="24">
        <f t="shared" si="26"/>
        <v>0</v>
      </c>
      <c r="CA26" s="24">
        <f t="shared" si="26"/>
        <v>0</v>
      </c>
      <c r="CB26" s="24">
        <f t="shared" si="26"/>
        <v>0</v>
      </c>
      <c r="CC26" s="24">
        <f t="shared" si="26"/>
        <v>0</v>
      </c>
      <c r="CD26" s="24">
        <f t="shared" si="26"/>
        <v>0</v>
      </c>
      <c r="CE26" s="48">
        <f t="shared" si="6"/>
        <v>0</v>
      </c>
      <c r="CF26" s="49">
        <f t="shared" ref="CF26:CF50" si="27">SUM(CG26:DC26)</f>
        <v>0</v>
      </c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8">
        <f t="shared" si="8"/>
        <v>1</v>
      </c>
      <c r="DE26" s="24">
        <f t="shared" ref="DE26:DE50" si="28">SUM(DF26:EB26)</f>
        <v>57000000</v>
      </c>
      <c r="DF26" s="24">
        <f t="shared" ref="DF26:DU41" si="29">+J26-CG26</f>
        <v>0</v>
      </c>
      <c r="DG26" s="24">
        <f t="shared" si="29"/>
        <v>0</v>
      </c>
      <c r="DH26" s="24">
        <f t="shared" si="29"/>
        <v>0</v>
      </c>
      <c r="DI26" s="24">
        <f t="shared" si="29"/>
        <v>0</v>
      </c>
      <c r="DJ26" s="24">
        <f t="shared" si="29"/>
        <v>0</v>
      </c>
      <c r="DK26" s="24">
        <f t="shared" si="29"/>
        <v>0</v>
      </c>
      <c r="DL26" s="24">
        <f t="shared" si="29"/>
        <v>0</v>
      </c>
      <c r="DM26" s="24">
        <f t="shared" si="29"/>
        <v>30000000</v>
      </c>
      <c r="DN26" s="24">
        <f t="shared" si="29"/>
        <v>7000000</v>
      </c>
      <c r="DO26" s="24">
        <f t="shared" si="29"/>
        <v>10000000</v>
      </c>
      <c r="DP26" s="24">
        <f t="shared" si="29"/>
        <v>10000000</v>
      </c>
      <c r="DQ26" s="24">
        <f t="shared" si="29"/>
        <v>0</v>
      </c>
      <c r="DR26" s="24">
        <f t="shared" si="29"/>
        <v>0</v>
      </c>
      <c r="DS26" s="24">
        <f t="shared" si="29"/>
        <v>0</v>
      </c>
      <c r="DT26" s="24">
        <f t="shared" si="29"/>
        <v>0</v>
      </c>
      <c r="DU26" s="24">
        <f t="shared" si="29"/>
        <v>0</v>
      </c>
      <c r="DV26" s="24">
        <f t="shared" ref="DV26:EB50" si="30">+Z26-CW26</f>
        <v>0</v>
      </c>
      <c r="DW26" s="24">
        <f t="shared" si="30"/>
        <v>0</v>
      </c>
      <c r="DX26" s="24">
        <f t="shared" si="30"/>
        <v>0</v>
      </c>
      <c r="DY26" s="24">
        <f t="shared" si="30"/>
        <v>0</v>
      </c>
      <c r="DZ26" s="24">
        <f t="shared" si="30"/>
        <v>0</v>
      </c>
      <c r="EA26" s="24">
        <f t="shared" si="30"/>
        <v>0</v>
      </c>
      <c r="EB26" s="24">
        <f t="shared" si="30"/>
        <v>0</v>
      </c>
      <c r="EE26" s="170">
        <f t="shared" ref="EE26:EE89" si="31">+G26</f>
        <v>57000000</v>
      </c>
      <c r="EF26" s="170">
        <f t="shared" ref="EF26:EF89" si="32">+CF26</f>
        <v>0</v>
      </c>
      <c r="EG26" s="171">
        <f t="shared" ref="EG26:EG89" si="33">+CE26</f>
        <v>0</v>
      </c>
    </row>
    <row r="27" spans="1:137" ht="21" hidden="1" customHeight="1" x14ac:dyDescent="0.25">
      <c r="A27" s="31"/>
      <c r="B27" s="224"/>
      <c r="C27" s="158" t="s">
        <v>103</v>
      </c>
      <c r="D27" s="50" t="s">
        <v>104</v>
      </c>
      <c r="E27" s="50">
        <v>410</v>
      </c>
      <c r="F27" s="159" t="s">
        <v>102</v>
      </c>
      <c r="G27" s="24">
        <f t="shared" si="22"/>
        <v>10000000</v>
      </c>
      <c r="H27" s="25">
        <v>38400000</v>
      </c>
      <c r="I27" s="25">
        <f t="shared" ref="I27:I50" si="34">H27-G27</f>
        <v>28400000</v>
      </c>
      <c r="J27" s="24"/>
      <c r="K27" s="24">
        <v>10000000</v>
      </c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7"/>
      <c r="AG27" s="27">
        <f t="shared" si="1"/>
        <v>0.3</v>
      </c>
      <c r="AH27" s="24">
        <f t="shared" si="23"/>
        <v>3000000</v>
      </c>
      <c r="AI27" s="24"/>
      <c r="AJ27" s="24">
        <f>+'[1]Acuerdo PLAN INVERSIÓN 2021'!$J$203</f>
        <v>3000000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7">
        <f t="shared" si="12"/>
        <v>0.7</v>
      </c>
      <c r="BG27" s="24">
        <f t="shared" si="24"/>
        <v>7000000</v>
      </c>
      <c r="BH27" s="24">
        <f t="shared" si="25"/>
        <v>0</v>
      </c>
      <c r="BI27" s="24">
        <f t="shared" si="25"/>
        <v>7000000</v>
      </c>
      <c r="BJ27" s="24">
        <f t="shared" si="25"/>
        <v>0</v>
      </c>
      <c r="BK27" s="24">
        <f t="shared" si="25"/>
        <v>0</v>
      </c>
      <c r="BL27" s="24">
        <f t="shared" si="25"/>
        <v>0</v>
      </c>
      <c r="BM27" s="24">
        <f t="shared" si="25"/>
        <v>0</v>
      </c>
      <c r="BN27" s="24">
        <f t="shared" si="25"/>
        <v>0</v>
      </c>
      <c r="BO27" s="24">
        <f t="shared" si="25"/>
        <v>0</v>
      </c>
      <c r="BP27" s="24">
        <f t="shared" si="25"/>
        <v>0</v>
      </c>
      <c r="BQ27" s="24">
        <f t="shared" si="25"/>
        <v>0</v>
      </c>
      <c r="BR27" s="24">
        <f t="shared" si="25"/>
        <v>0</v>
      </c>
      <c r="BS27" s="24">
        <f t="shared" si="25"/>
        <v>0</v>
      </c>
      <c r="BT27" s="24">
        <f t="shared" si="25"/>
        <v>0</v>
      </c>
      <c r="BU27" s="24">
        <f t="shared" si="25"/>
        <v>0</v>
      </c>
      <c r="BV27" s="24">
        <f t="shared" si="25"/>
        <v>0</v>
      </c>
      <c r="BW27" s="24">
        <f t="shared" si="25"/>
        <v>0</v>
      </c>
      <c r="BX27" s="24">
        <f t="shared" si="26"/>
        <v>0</v>
      </c>
      <c r="BY27" s="24">
        <f t="shared" si="26"/>
        <v>0</v>
      </c>
      <c r="BZ27" s="24">
        <f t="shared" si="26"/>
        <v>0</v>
      </c>
      <c r="CA27" s="24">
        <f t="shared" si="26"/>
        <v>0</v>
      </c>
      <c r="CB27" s="24">
        <f t="shared" si="26"/>
        <v>0</v>
      </c>
      <c r="CC27" s="24">
        <f t="shared" si="26"/>
        <v>0</v>
      </c>
      <c r="CD27" s="24">
        <f t="shared" si="26"/>
        <v>0</v>
      </c>
      <c r="CE27" s="27">
        <f t="shared" si="6"/>
        <v>0</v>
      </c>
      <c r="CF27" s="24">
        <f t="shared" si="27"/>
        <v>0</v>
      </c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7">
        <f t="shared" si="8"/>
        <v>1</v>
      </c>
      <c r="DE27" s="24">
        <f t="shared" si="28"/>
        <v>10000000</v>
      </c>
      <c r="DF27" s="24">
        <f t="shared" si="29"/>
        <v>0</v>
      </c>
      <c r="DG27" s="24">
        <f t="shared" si="29"/>
        <v>10000000</v>
      </c>
      <c r="DH27" s="24">
        <f t="shared" si="29"/>
        <v>0</v>
      </c>
      <c r="DI27" s="24">
        <f t="shared" si="29"/>
        <v>0</v>
      </c>
      <c r="DJ27" s="24">
        <f t="shared" si="29"/>
        <v>0</v>
      </c>
      <c r="DK27" s="24">
        <f t="shared" si="29"/>
        <v>0</v>
      </c>
      <c r="DL27" s="24">
        <f t="shared" si="29"/>
        <v>0</v>
      </c>
      <c r="DM27" s="24">
        <f t="shared" si="29"/>
        <v>0</v>
      </c>
      <c r="DN27" s="24">
        <f t="shared" si="29"/>
        <v>0</v>
      </c>
      <c r="DO27" s="24">
        <f t="shared" si="29"/>
        <v>0</v>
      </c>
      <c r="DP27" s="24">
        <f t="shared" si="29"/>
        <v>0</v>
      </c>
      <c r="DQ27" s="24">
        <f t="shared" si="29"/>
        <v>0</v>
      </c>
      <c r="DR27" s="24">
        <f t="shared" si="29"/>
        <v>0</v>
      </c>
      <c r="DS27" s="24">
        <f t="shared" si="29"/>
        <v>0</v>
      </c>
      <c r="DT27" s="24">
        <f t="shared" si="29"/>
        <v>0</v>
      </c>
      <c r="DU27" s="24">
        <f t="shared" si="29"/>
        <v>0</v>
      </c>
      <c r="DV27" s="24">
        <f t="shared" si="30"/>
        <v>0</v>
      </c>
      <c r="DW27" s="24">
        <f t="shared" si="30"/>
        <v>0</v>
      </c>
      <c r="DX27" s="24">
        <f t="shared" si="30"/>
        <v>0</v>
      </c>
      <c r="DY27" s="24">
        <f t="shared" si="30"/>
        <v>0</v>
      </c>
      <c r="DZ27" s="24">
        <f t="shared" si="30"/>
        <v>0</v>
      </c>
      <c r="EA27" s="24">
        <f t="shared" si="30"/>
        <v>0</v>
      </c>
      <c r="EB27" s="24">
        <f t="shared" si="30"/>
        <v>0</v>
      </c>
      <c r="EE27" s="170">
        <f t="shared" si="31"/>
        <v>10000000</v>
      </c>
      <c r="EF27" s="170">
        <f t="shared" si="32"/>
        <v>0</v>
      </c>
      <c r="EG27" s="171">
        <f t="shared" si="33"/>
        <v>0</v>
      </c>
    </row>
    <row r="28" spans="1:137" ht="51" hidden="1" customHeight="1" x14ac:dyDescent="0.25">
      <c r="A28" s="31"/>
      <c r="B28" s="224" t="s">
        <v>105</v>
      </c>
      <c r="C28" s="160" t="s">
        <v>106</v>
      </c>
      <c r="D28" s="161" t="s">
        <v>107</v>
      </c>
      <c r="E28" s="50">
        <v>410</v>
      </c>
      <c r="F28" s="159" t="s">
        <v>108</v>
      </c>
      <c r="G28" s="24">
        <f t="shared" si="22"/>
        <v>188000000</v>
      </c>
      <c r="H28" s="25">
        <v>215800000</v>
      </c>
      <c r="I28" s="25">
        <f t="shared" si="34"/>
        <v>27800000</v>
      </c>
      <c r="J28" s="24"/>
      <c r="K28" s="24"/>
      <c r="L28" s="24"/>
      <c r="M28" s="24"/>
      <c r="N28" s="24"/>
      <c r="O28" s="24"/>
      <c r="P28" s="24"/>
      <c r="Q28" s="24">
        <v>120000000</v>
      </c>
      <c r="R28" s="24">
        <v>8000000</v>
      </c>
      <c r="S28" s="24">
        <v>15000000</v>
      </c>
      <c r="T28" s="24">
        <v>10000000</v>
      </c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>
        <v>35000000</v>
      </c>
      <c r="AG28" s="27">
        <f t="shared" si="1"/>
        <v>1.0383904255319149E-2</v>
      </c>
      <c r="AH28" s="24">
        <f t="shared" si="23"/>
        <v>1952174</v>
      </c>
      <c r="AI28" s="24"/>
      <c r="AJ28" s="24"/>
      <c r="AK28" s="24"/>
      <c r="AL28" s="24"/>
      <c r="AM28" s="24"/>
      <c r="AN28" s="24"/>
      <c r="AO28" s="24"/>
      <c r="AP28" s="24">
        <f>+'[1]Acuerdo PLAN INVERSIÓN 2021'!$R$209</f>
        <v>1452174</v>
      </c>
      <c r="AQ28" s="24"/>
      <c r="AR28" s="24">
        <f>+'[1]Acuerdo PLAN INVERSIÓN 2021'!$T$209</f>
        <v>500000</v>
      </c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7">
        <f t="shared" si="12"/>
        <v>0.9896160957446809</v>
      </c>
      <c r="BG28" s="24">
        <f t="shared" si="24"/>
        <v>186047826</v>
      </c>
      <c r="BH28" s="24">
        <f t="shared" si="25"/>
        <v>0</v>
      </c>
      <c r="BI28" s="24">
        <f t="shared" si="25"/>
        <v>0</v>
      </c>
      <c r="BJ28" s="24">
        <f t="shared" si="25"/>
        <v>0</v>
      </c>
      <c r="BK28" s="24">
        <f t="shared" si="25"/>
        <v>0</v>
      </c>
      <c r="BL28" s="24">
        <f t="shared" si="25"/>
        <v>0</v>
      </c>
      <c r="BM28" s="24">
        <f t="shared" si="25"/>
        <v>0</v>
      </c>
      <c r="BN28" s="24">
        <f t="shared" si="25"/>
        <v>0</v>
      </c>
      <c r="BO28" s="24">
        <f t="shared" si="25"/>
        <v>118547826</v>
      </c>
      <c r="BP28" s="24">
        <f t="shared" si="25"/>
        <v>8000000</v>
      </c>
      <c r="BQ28" s="24">
        <f t="shared" si="25"/>
        <v>14500000</v>
      </c>
      <c r="BR28" s="24">
        <f t="shared" si="25"/>
        <v>10000000</v>
      </c>
      <c r="BS28" s="24">
        <f t="shared" si="25"/>
        <v>0</v>
      </c>
      <c r="BT28" s="24">
        <f t="shared" si="25"/>
        <v>0</v>
      </c>
      <c r="BU28" s="24">
        <f t="shared" si="25"/>
        <v>0</v>
      </c>
      <c r="BV28" s="24">
        <f t="shared" si="25"/>
        <v>0</v>
      </c>
      <c r="BW28" s="24">
        <f t="shared" si="25"/>
        <v>0</v>
      </c>
      <c r="BX28" s="24">
        <f t="shared" si="26"/>
        <v>0</v>
      </c>
      <c r="BY28" s="24">
        <f t="shared" si="26"/>
        <v>0</v>
      </c>
      <c r="BZ28" s="24">
        <f t="shared" si="26"/>
        <v>0</v>
      </c>
      <c r="CA28" s="24">
        <f t="shared" si="26"/>
        <v>0</v>
      </c>
      <c r="CB28" s="24">
        <f t="shared" si="26"/>
        <v>0</v>
      </c>
      <c r="CC28" s="24">
        <f t="shared" si="26"/>
        <v>0</v>
      </c>
      <c r="CD28" s="24">
        <f t="shared" si="26"/>
        <v>35000000</v>
      </c>
      <c r="CE28" s="27">
        <f t="shared" si="6"/>
        <v>2.6595744680851063E-3</v>
      </c>
      <c r="CF28" s="24">
        <f t="shared" si="27"/>
        <v>500000</v>
      </c>
      <c r="CG28" s="24"/>
      <c r="CH28" s="24"/>
      <c r="CI28" s="24"/>
      <c r="CJ28" s="24"/>
      <c r="CK28" s="24"/>
      <c r="CL28" s="24"/>
      <c r="CM28" s="24"/>
      <c r="CN28" s="24">
        <f>+'[1]Acuerdo PLAN INVERSIÓN 2021'!$H$207</f>
        <v>500000</v>
      </c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7">
        <f t="shared" si="8"/>
        <v>0.99734042553191493</v>
      </c>
      <c r="DE28" s="24">
        <f t="shared" si="28"/>
        <v>187500000</v>
      </c>
      <c r="DF28" s="24">
        <f t="shared" si="29"/>
        <v>0</v>
      </c>
      <c r="DG28" s="24">
        <f t="shared" si="29"/>
        <v>0</v>
      </c>
      <c r="DH28" s="24">
        <f t="shared" si="29"/>
        <v>0</v>
      </c>
      <c r="DI28" s="24">
        <f t="shared" si="29"/>
        <v>0</v>
      </c>
      <c r="DJ28" s="24">
        <f t="shared" si="29"/>
        <v>0</v>
      </c>
      <c r="DK28" s="24">
        <f t="shared" si="29"/>
        <v>0</v>
      </c>
      <c r="DL28" s="24">
        <f t="shared" si="29"/>
        <v>0</v>
      </c>
      <c r="DM28" s="24">
        <f t="shared" si="29"/>
        <v>119500000</v>
      </c>
      <c r="DN28" s="24">
        <f t="shared" si="29"/>
        <v>8000000</v>
      </c>
      <c r="DO28" s="24">
        <f t="shared" si="29"/>
        <v>15000000</v>
      </c>
      <c r="DP28" s="24">
        <f t="shared" si="29"/>
        <v>10000000</v>
      </c>
      <c r="DQ28" s="24">
        <f t="shared" si="29"/>
        <v>0</v>
      </c>
      <c r="DR28" s="24">
        <f t="shared" si="29"/>
        <v>0</v>
      </c>
      <c r="DS28" s="24">
        <f t="shared" si="29"/>
        <v>0</v>
      </c>
      <c r="DT28" s="24">
        <f t="shared" si="29"/>
        <v>0</v>
      </c>
      <c r="DU28" s="24">
        <f t="shared" si="29"/>
        <v>0</v>
      </c>
      <c r="DV28" s="24">
        <f t="shared" si="30"/>
        <v>0</v>
      </c>
      <c r="DW28" s="24">
        <f t="shared" si="30"/>
        <v>0</v>
      </c>
      <c r="DX28" s="24">
        <f t="shared" si="30"/>
        <v>0</v>
      </c>
      <c r="DY28" s="24">
        <f t="shared" si="30"/>
        <v>0</v>
      </c>
      <c r="DZ28" s="24">
        <f t="shared" si="30"/>
        <v>0</v>
      </c>
      <c r="EA28" s="24">
        <f t="shared" si="30"/>
        <v>0</v>
      </c>
      <c r="EB28" s="24">
        <f t="shared" si="30"/>
        <v>35000000</v>
      </c>
      <c r="EE28" s="170">
        <f t="shared" si="31"/>
        <v>188000000</v>
      </c>
      <c r="EF28" s="170">
        <f t="shared" si="32"/>
        <v>500000</v>
      </c>
      <c r="EG28" s="171">
        <f t="shared" si="33"/>
        <v>2.6595744680851063E-3</v>
      </c>
    </row>
    <row r="29" spans="1:137" ht="18" hidden="1" customHeight="1" x14ac:dyDescent="0.25">
      <c r="A29" s="31"/>
      <c r="B29" s="224"/>
      <c r="C29" s="158" t="s">
        <v>109</v>
      </c>
      <c r="D29" s="161" t="s">
        <v>110</v>
      </c>
      <c r="E29" s="50">
        <v>410</v>
      </c>
      <c r="F29" s="159" t="s">
        <v>111</v>
      </c>
      <c r="G29" s="24">
        <f t="shared" si="22"/>
        <v>40000000</v>
      </c>
      <c r="H29" s="25">
        <v>49800000</v>
      </c>
      <c r="I29" s="25">
        <f t="shared" si="34"/>
        <v>9800000</v>
      </c>
      <c r="J29" s="24"/>
      <c r="K29" s="24">
        <v>20000000</v>
      </c>
      <c r="L29" s="24"/>
      <c r="M29" s="24"/>
      <c r="N29" s="24"/>
      <c r="O29" s="24"/>
      <c r="P29" s="24"/>
      <c r="Q29" s="24">
        <v>20000000</v>
      </c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7">
        <f t="shared" si="1"/>
        <v>3.1054350000000001E-2</v>
      </c>
      <c r="AH29" s="24">
        <f t="shared" si="23"/>
        <v>1242174</v>
      </c>
      <c r="AI29" s="24"/>
      <c r="AJ29" s="24"/>
      <c r="AK29" s="24"/>
      <c r="AL29" s="24"/>
      <c r="AM29" s="24"/>
      <c r="AN29" s="24"/>
      <c r="AO29" s="24"/>
      <c r="AP29" s="24">
        <f>+'[1]Acuerdo PLAN INVERSIÓN 2021'!$R$229</f>
        <v>1242174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7">
        <f t="shared" si="12"/>
        <v>0.96894564999999999</v>
      </c>
      <c r="BG29" s="24">
        <f t="shared" si="24"/>
        <v>38757826</v>
      </c>
      <c r="BH29" s="24">
        <f t="shared" si="25"/>
        <v>0</v>
      </c>
      <c r="BI29" s="24">
        <f t="shared" si="25"/>
        <v>20000000</v>
      </c>
      <c r="BJ29" s="24">
        <f t="shared" si="25"/>
        <v>0</v>
      </c>
      <c r="BK29" s="24">
        <f t="shared" si="25"/>
        <v>0</v>
      </c>
      <c r="BL29" s="24">
        <f t="shared" si="25"/>
        <v>0</v>
      </c>
      <c r="BM29" s="24">
        <f t="shared" si="25"/>
        <v>0</v>
      </c>
      <c r="BN29" s="24">
        <f t="shared" si="25"/>
        <v>0</v>
      </c>
      <c r="BO29" s="24">
        <f t="shared" si="25"/>
        <v>18757826</v>
      </c>
      <c r="BP29" s="24">
        <f t="shared" si="25"/>
        <v>0</v>
      </c>
      <c r="BQ29" s="24">
        <f t="shared" si="25"/>
        <v>0</v>
      </c>
      <c r="BR29" s="24">
        <f t="shared" si="25"/>
        <v>0</v>
      </c>
      <c r="BS29" s="24">
        <f t="shared" si="25"/>
        <v>0</v>
      </c>
      <c r="BT29" s="24">
        <f t="shared" si="25"/>
        <v>0</v>
      </c>
      <c r="BU29" s="24">
        <f t="shared" si="25"/>
        <v>0</v>
      </c>
      <c r="BV29" s="24">
        <f t="shared" si="25"/>
        <v>0</v>
      </c>
      <c r="BW29" s="24">
        <f t="shared" si="25"/>
        <v>0</v>
      </c>
      <c r="BX29" s="24">
        <f t="shared" si="26"/>
        <v>0</v>
      </c>
      <c r="BY29" s="24">
        <f t="shared" si="26"/>
        <v>0</v>
      </c>
      <c r="BZ29" s="24">
        <f t="shared" si="26"/>
        <v>0</v>
      </c>
      <c r="CA29" s="24">
        <f t="shared" si="26"/>
        <v>0</v>
      </c>
      <c r="CB29" s="24">
        <f t="shared" si="26"/>
        <v>0</v>
      </c>
      <c r="CC29" s="24">
        <f t="shared" si="26"/>
        <v>0</v>
      </c>
      <c r="CD29" s="24">
        <f t="shared" si="26"/>
        <v>0</v>
      </c>
      <c r="CE29" s="27">
        <f t="shared" si="6"/>
        <v>0</v>
      </c>
      <c r="CF29" s="24">
        <f t="shared" si="27"/>
        <v>0</v>
      </c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7">
        <f t="shared" si="8"/>
        <v>1</v>
      </c>
      <c r="DE29" s="24">
        <f t="shared" si="28"/>
        <v>40000000</v>
      </c>
      <c r="DF29" s="24">
        <f t="shared" si="29"/>
        <v>0</v>
      </c>
      <c r="DG29" s="24">
        <f t="shared" si="29"/>
        <v>20000000</v>
      </c>
      <c r="DH29" s="24">
        <f t="shared" si="29"/>
        <v>0</v>
      </c>
      <c r="DI29" s="24">
        <f t="shared" si="29"/>
        <v>0</v>
      </c>
      <c r="DJ29" s="24">
        <f t="shared" si="29"/>
        <v>0</v>
      </c>
      <c r="DK29" s="24">
        <f t="shared" si="29"/>
        <v>0</v>
      </c>
      <c r="DL29" s="24">
        <f t="shared" si="29"/>
        <v>0</v>
      </c>
      <c r="DM29" s="24">
        <f t="shared" si="29"/>
        <v>20000000</v>
      </c>
      <c r="DN29" s="24">
        <f t="shared" si="29"/>
        <v>0</v>
      </c>
      <c r="DO29" s="24">
        <f t="shared" si="29"/>
        <v>0</v>
      </c>
      <c r="DP29" s="24">
        <f t="shared" si="29"/>
        <v>0</v>
      </c>
      <c r="DQ29" s="24">
        <f t="shared" si="29"/>
        <v>0</v>
      </c>
      <c r="DR29" s="24">
        <f t="shared" si="29"/>
        <v>0</v>
      </c>
      <c r="DS29" s="24">
        <f t="shared" si="29"/>
        <v>0</v>
      </c>
      <c r="DT29" s="24">
        <f t="shared" si="29"/>
        <v>0</v>
      </c>
      <c r="DU29" s="24">
        <f t="shared" si="29"/>
        <v>0</v>
      </c>
      <c r="DV29" s="24">
        <f t="shared" si="30"/>
        <v>0</v>
      </c>
      <c r="DW29" s="24">
        <f t="shared" si="30"/>
        <v>0</v>
      </c>
      <c r="DX29" s="24">
        <f t="shared" si="30"/>
        <v>0</v>
      </c>
      <c r="DY29" s="24">
        <f t="shared" si="30"/>
        <v>0</v>
      </c>
      <c r="DZ29" s="24">
        <f t="shared" si="30"/>
        <v>0</v>
      </c>
      <c r="EA29" s="24">
        <f t="shared" si="30"/>
        <v>0</v>
      </c>
      <c r="EB29" s="24">
        <f t="shared" si="30"/>
        <v>0</v>
      </c>
      <c r="EE29" s="170">
        <f t="shared" si="31"/>
        <v>40000000</v>
      </c>
      <c r="EF29" s="170">
        <f t="shared" si="32"/>
        <v>0</v>
      </c>
      <c r="EG29" s="171">
        <f t="shared" si="33"/>
        <v>0</v>
      </c>
    </row>
    <row r="30" spans="1:137" ht="19.149999999999999" hidden="1" customHeight="1" x14ac:dyDescent="0.25">
      <c r="A30" s="31"/>
      <c r="B30" s="224"/>
      <c r="C30" s="158" t="s">
        <v>112</v>
      </c>
      <c r="D30" s="161" t="s">
        <v>113</v>
      </c>
      <c r="E30" s="50">
        <v>410</v>
      </c>
      <c r="F30" s="159" t="s">
        <v>111</v>
      </c>
      <c r="G30" s="24">
        <f t="shared" si="22"/>
        <v>510000000</v>
      </c>
      <c r="H30" s="25">
        <v>1120500000</v>
      </c>
      <c r="I30" s="25">
        <f t="shared" si="34"/>
        <v>610500000</v>
      </c>
      <c r="J30" s="24"/>
      <c r="K30" s="24"/>
      <c r="L30" s="24"/>
      <c r="M30" s="24"/>
      <c r="N30" s="24"/>
      <c r="O30" s="24"/>
      <c r="P30" s="24"/>
      <c r="Q30" s="24">
        <v>500000000</v>
      </c>
      <c r="R30" s="24"/>
      <c r="S30" s="24"/>
      <c r="T30" s="24">
        <v>10000000</v>
      </c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7">
        <f t="shared" si="1"/>
        <v>8.7364147058823532E-2</v>
      </c>
      <c r="AH30" s="24">
        <f t="shared" si="23"/>
        <v>44555715</v>
      </c>
      <c r="AI30" s="24"/>
      <c r="AJ30" s="24"/>
      <c r="AK30" s="24"/>
      <c r="AL30" s="24"/>
      <c r="AM30" s="24"/>
      <c r="AN30" s="24"/>
      <c r="AO30" s="24"/>
      <c r="AP30" s="24">
        <f>+'[1]Acuerdo PLAN INVERSIÓN 2021'!$R$234</f>
        <v>44555715</v>
      </c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7">
        <f t="shared" si="12"/>
        <v>0.91263585294117644</v>
      </c>
      <c r="BG30" s="24">
        <f t="shared" si="24"/>
        <v>465444285</v>
      </c>
      <c r="BH30" s="24">
        <f t="shared" si="25"/>
        <v>0</v>
      </c>
      <c r="BI30" s="24">
        <f t="shared" si="25"/>
        <v>0</v>
      </c>
      <c r="BJ30" s="24">
        <f t="shared" si="25"/>
        <v>0</v>
      </c>
      <c r="BK30" s="24">
        <f t="shared" si="25"/>
        <v>0</v>
      </c>
      <c r="BL30" s="24">
        <f t="shared" si="25"/>
        <v>0</v>
      </c>
      <c r="BM30" s="24">
        <f t="shared" si="25"/>
        <v>0</v>
      </c>
      <c r="BN30" s="24">
        <f t="shared" si="25"/>
        <v>0</v>
      </c>
      <c r="BO30" s="24">
        <f t="shared" si="25"/>
        <v>455444285</v>
      </c>
      <c r="BP30" s="24">
        <f t="shared" si="25"/>
        <v>0</v>
      </c>
      <c r="BQ30" s="24">
        <f t="shared" si="25"/>
        <v>0</v>
      </c>
      <c r="BR30" s="24">
        <f t="shared" si="25"/>
        <v>10000000</v>
      </c>
      <c r="BS30" s="24">
        <f t="shared" si="25"/>
        <v>0</v>
      </c>
      <c r="BT30" s="24">
        <f t="shared" si="25"/>
        <v>0</v>
      </c>
      <c r="BU30" s="24">
        <f t="shared" si="25"/>
        <v>0</v>
      </c>
      <c r="BV30" s="24">
        <f t="shared" si="25"/>
        <v>0</v>
      </c>
      <c r="BW30" s="24">
        <f t="shared" si="25"/>
        <v>0</v>
      </c>
      <c r="BX30" s="24">
        <f t="shared" si="26"/>
        <v>0</v>
      </c>
      <c r="BY30" s="24">
        <f t="shared" si="26"/>
        <v>0</v>
      </c>
      <c r="BZ30" s="24">
        <f t="shared" si="26"/>
        <v>0</v>
      </c>
      <c r="CA30" s="24">
        <f t="shared" si="26"/>
        <v>0</v>
      </c>
      <c r="CB30" s="24">
        <f t="shared" si="26"/>
        <v>0</v>
      </c>
      <c r="CC30" s="24">
        <f t="shared" si="26"/>
        <v>0</v>
      </c>
      <c r="CD30" s="24">
        <f t="shared" si="26"/>
        <v>0</v>
      </c>
      <c r="CE30" s="27">
        <f t="shared" si="6"/>
        <v>3.210942156862745E-2</v>
      </c>
      <c r="CF30" s="24">
        <f t="shared" si="27"/>
        <v>16375805</v>
      </c>
      <c r="CG30" s="24"/>
      <c r="CH30" s="24"/>
      <c r="CI30" s="24"/>
      <c r="CJ30" s="24"/>
      <c r="CK30" s="24"/>
      <c r="CL30" s="24"/>
      <c r="CM30" s="24"/>
      <c r="CN30" s="24">
        <f>+'[1]Acuerdo PLAN INVERSIÓN 2021'!$H$232</f>
        <v>16375805</v>
      </c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7">
        <f t="shared" si="8"/>
        <v>0.96789057843137249</v>
      </c>
      <c r="DE30" s="24">
        <f t="shared" si="28"/>
        <v>493624195</v>
      </c>
      <c r="DF30" s="24">
        <f t="shared" si="29"/>
        <v>0</v>
      </c>
      <c r="DG30" s="24">
        <f t="shared" si="29"/>
        <v>0</v>
      </c>
      <c r="DH30" s="24">
        <f t="shared" si="29"/>
        <v>0</v>
      </c>
      <c r="DI30" s="24">
        <f t="shared" si="29"/>
        <v>0</v>
      </c>
      <c r="DJ30" s="24">
        <f t="shared" si="29"/>
        <v>0</v>
      </c>
      <c r="DK30" s="24">
        <f t="shared" si="29"/>
        <v>0</v>
      </c>
      <c r="DL30" s="24">
        <f t="shared" si="29"/>
        <v>0</v>
      </c>
      <c r="DM30" s="24">
        <f t="shared" si="29"/>
        <v>483624195</v>
      </c>
      <c r="DN30" s="24">
        <f t="shared" si="29"/>
        <v>0</v>
      </c>
      <c r="DO30" s="24">
        <f t="shared" si="29"/>
        <v>0</v>
      </c>
      <c r="DP30" s="24">
        <f t="shared" si="29"/>
        <v>10000000</v>
      </c>
      <c r="DQ30" s="24">
        <f t="shared" si="29"/>
        <v>0</v>
      </c>
      <c r="DR30" s="24">
        <f t="shared" si="29"/>
        <v>0</v>
      </c>
      <c r="DS30" s="24">
        <f t="shared" si="29"/>
        <v>0</v>
      </c>
      <c r="DT30" s="24">
        <f t="shared" si="29"/>
        <v>0</v>
      </c>
      <c r="DU30" s="24">
        <f t="shared" si="29"/>
        <v>0</v>
      </c>
      <c r="DV30" s="24">
        <f t="shared" si="30"/>
        <v>0</v>
      </c>
      <c r="DW30" s="24">
        <f t="shared" si="30"/>
        <v>0</v>
      </c>
      <c r="DX30" s="24">
        <f t="shared" si="30"/>
        <v>0</v>
      </c>
      <c r="DY30" s="24">
        <f t="shared" si="30"/>
        <v>0</v>
      </c>
      <c r="DZ30" s="24">
        <f t="shared" si="30"/>
        <v>0</v>
      </c>
      <c r="EA30" s="24">
        <f t="shared" si="30"/>
        <v>0</v>
      </c>
      <c r="EB30" s="24">
        <f t="shared" si="30"/>
        <v>0</v>
      </c>
      <c r="EE30" s="170">
        <f t="shared" si="31"/>
        <v>510000000</v>
      </c>
      <c r="EF30" s="170">
        <f t="shared" si="32"/>
        <v>16375805</v>
      </c>
      <c r="EG30" s="171">
        <f t="shared" si="33"/>
        <v>3.210942156862745E-2</v>
      </c>
    </row>
    <row r="31" spans="1:137" ht="21" hidden="1" customHeight="1" x14ac:dyDescent="0.25">
      <c r="A31" s="31"/>
      <c r="B31" s="224"/>
      <c r="C31" s="158" t="s">
        <v>114</v>
      </c>
      <c r="D31" s="161" t="s">
        <v>115</v>
      </c>
      <c r="E31" s="50">
        <v>410</v>
      </c>
      <c r="F31" s="159" t="s">
        <v>102</v>
      </c>
      <c r="G31" s="24">
        <f t="shared" si="22"/>
        <v>300000000</v>
      </c>
      <c r="H31" s="25">
        <v>0</v>
      </c>
      <c r="I31" s="25">
        <f t="shared" si="34"/>
        <v>-300000000</v>
      </c>
      <c r="J31" s="24"/>
      <c r="K31" s="24"/>
      <c r="L31" s="24"/>
      <c r="M31" s="24"/>
      <c r="N31" s="24"/>
      <c r="O31" s="24"/>
      <c r="P31" s="24"/>
      <c r="Q31" s="24">
        <v>300000000</v>
      </c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7">
        <f t="shared" si="1"/>
        <v>9.9207853333333332E-2</v>
      </c>
      <c r="AH31" s="24">
        <f t="shared" si="23"/>
        <v>29762356</v>
      </c>
      <c r="AI31" s="24"/>
      <c r="AJ31" s="24"/>
      <c r="AK31" s="24"/>
      <c r="AL31" s="24"/>
      <c r="AM31" s="24"/>
      <c r="AN31" s="24"/>
      <c r="AO31" s="24"/>
      <c r="AP31" s="24">
        <f>+'[1]Acuerdo PLAN INVERSIÓN 2021'!$R$261</f>
        <v>29762356</v>
      </c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7">
        <f t="shared" si="12"/>
        <v>0.90079214666666663</v>
      </c>
      <c r="BG31" s="24">
        <f t="shared" si="24"/>
        <v>270237644</v>
      </c>
      <c r="BH31" s="24">
        <f t="shared" si="25"/>
        <v>0</v>
      </c>
      <c r="BI31" s="24">
        <f t="shared" si="25"/>
        <v>0</v>
      </c>
      <c r="BJ31" s="24">
        <f t="shared" si="25"/>
        <v>0</v>
      </c>
      <c r="BK31" s="24">
        <f t="shared" si="25"/>
        <v>0</v>
      </c>
      <c r="BL31" s="24">
        <f t="shared" si="25"/>
        <v>0</v>
      </c>
      <c r="BM31" s="24">
        <f t="shared" si="25"/>
        <v>0</v>
      </c>
      <c r="BN31" s="24">
        <f t="shared" si="25"/>
        <v>0</v>
      </c>
      <c r="BO31" s="24">
        <f t="shared" si="25"/>
        <v>270237644</v>
      </c>
      <c r="BP31" s="24">
        <f t="shared" si="25"/>
        <v>0</v>
      </c>
      <c r="BQ31" s="24">
        <f t="shared" si="25"/>
        <v>0</v>
      </c>
      <c r="BR31" s="24">
        <f t="shared" si="25"/>
        <v>0</v>
      </c>
      <c r="BS31" s="24">
        <f t="shared" si="25"/>
        <v>0</v>
      </c>
      <c r="BT31" s="24">
        <f t="shared" si="25"/>
        <v>0</v>
      </c>
      <c r="BU31" s="24">
        <f t="shared" si="25"/>
        <v>0</v>
      </c>
      <c r="BV31" s="24">
        <f t="shared" si="25"/>
        <v>0</v>
      </c>
      <c r="BW31" s="24">
        <f t="shared" si="25"/>
        <v>0</v>
      </c>
      <c r="BX31" s="24">
        <f t="shared" si="26"/>
        <v>0</v>
      </c>
      <c r="BY31" s="24">
        <f t="shared" si="26"/>
        <v>0</v>
      </c>
      <c r="BZ31" s="24">
        <f t="shared" si="26"/>
        <v>0</v>
      </c>
      <c r="CA31" s="24">
        <f t="shared" si="26"/>
        <v>0</v>
      </c>
      <c r="CB31" s="24">
        <f t="shared" si="26"/>
        <v>0</v>
      </c>
      <c r="CC31" s="24">
        <f t="shared" si="26"/>
        <v>0</v>
      </c>
      <c r="CD31" s="24">
        <f t="shared" si="26"/>
        <v>0</v>
      </c>
      <c r="CE31" s="27">
        <f t="shared" si="6"/>
        <v>9.9207853333333332E-2</v>
      </c>
      <c r="CF31" s="24">
        <f t="shared" si="27"/>
        <v>29762356</v>
      </c>
      <c r="CG31" s="24"/>
      <c r="CH31" s="24"/>
      <c r="CI31" s="24"/>
      <c r="CJ31" s="24"/>
      <c r="CK31" s="24"/>
      <c r="CL31" s="24"/>
      <c r="CM31" s="24"/>
      <c r="CN31" s="24">
        <f>+'[1]Acuerdo PLAN INVERSIÓN 2021'!$H$259</f>
        <v>29762356</v>
      </c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7">
        <f t="shared" si="8"/>
        <v>0.90079214666666663</v>
      </c>
      <c r="DE31" s="24">
        <f t="shared" si="28"/>
        <v>270237644</v>
      </c>
      <c r="DF31" s="24">
        <f t="shared" si="29"/>
        <v>0</v>
      </c>
      <c r="DG31" s="24">
        <f t="shared" si="29"/>
        <v>0</v>
      </c>
      <c r="DH31" s="24">
        <f t="shared" si="29"/>
        <v>0</v>
      </c>
      <c r="DI31" s="24">
        <f t="shared" si="29"/>
        <v>0</v>
      </c>
      <c r="DJ31" s="24">
        <f t="shared" si="29"/>
        <v>0</v>
      </c>
      <c r="DK31" s="24">
        <f t="shared" si="29"/>
        <v>0</v>
      </c>
      <c r="DL31" s="24">
        <f t="shared" si="29"/>
        <v>0</v>
      </c>
      <c r="DM31" s="24">
        <f t="shared" si="29"/>
        <v>270237644</v>
      </c>
      <c r="DN31" s="24">
        <f t="shared" si="29"/>
        <v>0</v>
      </c>
      <c r="DO31" s="24">
        <f t="shared" si="29"/>
        <v>0</v>
      </c>
      <c r="DP31" s="24">
        <f t="shared" si="29"/>
        <v>0</v>
      </c>
      <c r="DQ31" s="24">
        <f t="shared" si="29"/>
        <v>0</v>
      </c>
      <c r="DR31" s="24">
        <f t="shared" si="29"/>
        <v>0</v>
      </c>
      <c r="DS31" s="24">
        <f t="shared" si="29"/>
        <v>0</v>
      </c>
      <c r="DT31" s="24">
        <f t="shared" si="29"/>
        <v>0</v>
      </c>
      <c r="DU31" s="24">
        <f t="shared" si="29"/>
        <v>0</v>
      </c>
      <c r="DV31" s="24">
        <f t="shared" si="30"/>
        <v>0</v>
      </c>
      <c r="DW31" s="24">
        <f t="shared" si="30"/>
        <v>0</v>
      </c>
      <c r="DX31" s="24">
        <f t="shared" si="30"/>
        <v>0</v>
      </c>
      <c r="DY31" s="24">
        <f t="shared" si="30"/>
        <v>0</v>
      </c>
      <c r="DZ31" s="24">
        <f t="shared" si="30"/>
        <v>0</v>
      </c>
      <c r="EA31" s="24">
        <f t="shared" si="30"/>
        <v>0</v>
      </c>
      <c r="EB31" s="24">
        <f t="shared" si="30"/>
        <v>0</v>
      </c>
      <c r="EE31" s="170">
        <f t="shared" si="31"/>
        <v>300000000</v>
      </c>
      <c r="EF31" s="170">
        <f t="shared" si="32"/>
        <v>29762356</v>
      </c>
      <c r="EG31" s="171">
        <f t="shared" si="33"/>
        <v>9.9207853333333332E-2</v>
      </c>
    </row>
    <row r="32" spans="1:137" ht="21" hidden="1" customHeight="1" x14ac:dyDescent="0.25">
      <c r="A32" s="31"/>
      <c r="B32" s="224"/>
      <c r="C32" s="158" t="s">
        <v>116</v>
      </c>
      <c r="D32" s="161" t="s">
        <v>117</v>
      </c>
      <c r="E32" s="50">
        <v>410</v>
      </c>
      <c r="F32" s="159" t="s">
        <v>102</v>
      </c>
      <c r="G32" s="24">
        <f t="shared" si="22"/>
        <v>300000000</v>
      </c>
      <c r="H32" s="25"/>
      <c r="I32" s="25">
        <f t="shared" si="34"/>
        <v>-300000000</v>
      </c>
      <c r="J32" s="24"/>
      <c r="K32" s="24"/>
      <c r="L32" s="24"/>
      <c r="M32" s="24"/>
      <c r="N32" s="24"/>
      <c r="O32" s="24"/>
      <c r="P32" s="24"/>
      <c r="Q32" s="24">
        <v>300000000</v>
      </c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7">
        <f t="shared" si="1"/>
        <v>0</v>
      </c>
      <c r="AH32" s="24">
        <f t="shared" si="23"/>
        <v>0</v>
      </c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7">
        <f t="shared" si="12"/>
        <v>1</v>
      </c>
      <c r="BG32" s="24">
        <f t="shared" si="24"/>
        <v>300000000</v>
      </c>
      <c r="BH32" s="24">
        <f t="shared" si="25"/>
        <v>0</v>
      </c>
      <c r="BI32" s="24">
        <f t="shared" si="25"/>
        <v>0</v>
      </c>
      <c r="BJ32" s="24">
        <f t="shared" si="25"/>
        <v>0</v>
      </c>
      <c r="BK32" s="24">
        <f t="shared" si="25"/>
        <v>0</v>
      </c>
      <c r="BL32" s="24">
        <f t="shared" si="25"/>
        <v>0</v>
      </c>
      <c r="BM32" s="24">
        <f t="shared" si="25"/>
        <v>0</v>
      </c>
      <c r="BN32" s="24">
        <f t="shared" si="25"/>
        <v>0</v>
      </c>
      <c r="BO32" s="24">
        <f t="shared" si="25"/>
        <v>300000000</v>
      </c>
      <c r="BP32" s="24">
        <f t="shared" si="25"/>
        <v>0</v>
      </c>
      <c r="BQ32" s="24">
        <f t="shared" si="25"/>
        <v>0</v>
      </c>
      <c r="BR32" s="24">
        <f t="shared" si="25"/>
        <v>0</v>
      </c>
      <c r="BS32" s="24">
        <f t="shared" si="25"/>
        <v>0</v>
      </c>
      <c r="BT32" s="24">
        <f t="shared" si="25"/>
        <v>0</v>
      </c>
      <c r="BU32" s="24">
        <f t="shared" si="25"/>
        <v>0</v>
      </c>
      <c r="BV32" s="24">
        <f t="shared" si="25"/>
        <v>0</v>
      </c>
      <c r="BW32" s="24">
        <f t="shared" si="25"/>
        <v>0</v>
      </c>
      <c r="BX32" s="24">
        <f t="shared" si="26"/>
        <v>0</v>
      </c>
      <c r="BY32" s="24">
        <f t="shared" si="26"/>
        <v>0</v>
      </c>
      <c r="BZ32" s="24">
        <f t="shared" si="26"/>
        <v>0</v>
      </c>
      <c r="CA32" s="24">
        <f t="shared" si="26"/>
        <v>0</v>
      </c>
      <c r="CB32" s="24">
        <f t="shared" si="26"/>
        <v>0</v>
      </c>
      <c r="CC32" s="24">
        <f t="shared" si="26"/>
        <v>0</v>
      </c>
      <c r="CD32" s="24">
        <f t="shared" si="26"/>
        <v>0</v>
      </c>
      <c r="CE32" s="27">
        <f t="shared" si="6"/>
        <v>0</v>
      </c>
      <c r="CF32" s="24">
        <f t="shared" si="27"/>
        <v>0</v>
      </c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7">
        <f t="shared" si="8"/>
        <v>1</v>
      </c>
      <c r="DE32" s="24">
        <f t="shared" si="28"/>
        <v>300000000</v>
      </c>
      <c r="DF32" s="24">
        <f t="shared" si="29"/>
        <v>0</v>
      </c>
      <c r="DG32" s="24">
        <f t="shared" si="29"/>
        <v>0</v>
      </c>
      <c r="DH32" s="24">
        <f t="shared" si="29"/>
        <v>0</v>
      </c>
      <c r="DI32" s="24">
        <f t="shared" si="29"/>
        <v>0</v>
      </c>
      <c r="DJ32" s="24">
        <f t="shared" si="29"/>
        <v>0</v>
      </c>
      <c r="DK32" s="24">
        <f t="shared" si="29"/>
        <v>0</v>
      </c>
      <c r="DL32" s="24">
        <f t="shared" si="29"/>
        <v>0</v>
      </c>
      <c r="DM32" s="24">
        <f t="shared" si="29"/>
        <v>300000000</v>
      </c>
      <c r="DN32" s="24">
        <f t="shared" si="29"/>
        <v>0</v>
      </c>
      <c r="DO32" s="24">
        <f t="shared" si="29"/>
        <v>0</v>
      </c>
      <c r="DP32" s="24">
        <f t="shared" si="29"/>
        <v>0</v>
      </c>
      <c r="DQ32" s="24">
        <f t="shared" si="29"/>
        <v>0</v>
      </c>
      <c r="DR32" s="24">
        <f t="shared" si="29"/>
        <v>0</v>
      </c>
      <c r="DS32" s="24">
        <f t="shared" si="29"/>
        <v>0</v>
      </c>
      <c r="DT32" s="24">
        <f t="shared" si="29"/>
        <v>0</v>
      </c>
      <c r="DU32" s="24">
        <f t="shared" si="29"/>
        <v>0</v>
      </c>
      <c r="DV32" s="24">
        <f t="shared" si="30"/>
        <v>0</v>
      </c>
      <c r="DW32" s="24">
        <f t="shared" si="30"/>
        <v>0</v>
      </c>
      <c r="DX32" s="24">
        <f t="shared" si="30"/>
        <v>0</v>
      </c>
      <c r="DY32" s="24">
        <f t="shared" si="30"/>
        <v>0</v>
      </c>
      <c r="DZ32" s="24">
        <f t="shared" si="30"/>
        <v>0</v>
      </c>
      <c r="EA32" s="24">
        <f t="shared" si="30"/>
        <v>0</v>
      </c>
      <c r="EB32" s="24">
        <f t="shared" si="30"/>
        <v>0</v>
      </c>
      <c r="EE32" s="170">
        <f t="shared" si="31"/>
        <v>300000000</v>
      </c>
      <c r="EF32" s="170">
        <f t="shared" si="32"/>
        <v>0</v>
      </c>
      <c r="EG32" s="171">
        <f t="shared" si="33"/>
        <v>0</v>
      </c>
    </row>
    <row r="33" spans="1:137" ht="15.75" hidden="1" customHeight="1" x14ac:dyDescent="0.25">
      <c r="A33" s="31"/>
      <c r="B33" s="224"/>
      <c r="C33" s="158" t="s">
        <v>118</v>
      </c>
      <c r="D33" s="161" t="s">
        <v>119</v>
      </c>
      <c r="E33" s="50">
        <v>410</v>
      </c>
      <c r="F33" s="159" t="s">
        <v>111</v>
      </c>
      <c r="G33" s="24">
        <f t="shared" si="22"/>
        <v>50000000</v>
      </c>
      <c r="H33" s="25"/>
      <c r="I33" s="25">
        <f t="shared" si="34"/>
        <v>-50000000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>
        <v>50000000</v>
      </c>
      <c r="AC33" s="24"/>
      <c r="AD33" s="24"/>
      <c r="AE33" s="24"/>
      <c r="AF33" s="24"/>
      <c r="AG33" s="27">
        <f t="shared" si="1"/>
        <v>0</v>
      </c>
      <c r="AH33" s="24">
        <f t="shared" si="23"/>
        <v>0</v>
      </c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7">
        <f t="shared" si="12"/>
        <v>1</v>
      </c>
      <c r="BG33" s="24">
        <f t="shared" si="24"/>
        <v>50000000</v>
      </c>
      <c r="BH33" s="24">
        <f t="shared" si="25"/>
        <v>0</v>
      </c>
      <c r="BI33" s="24">
        <f t="shared" si="25"/>
        <v>0</v>
      </c>
      <c r="BJ33" s="24">
        <f t="shared" si="25"/>
        <v>0</v>
      </c>
      <c r="BK33" s="24">
        <f t="shared" si="25"/>
        <v>0</v>
      </c>
      <c r="BL33" s="24">
        <f t="shared" si="25"/>
        <v>0</v>
      </c>
      <c r="BM33" s="24">
        <f t="shared" si="25"/>
        <v>0</v>
      </c>
      <c r="BN33" s="24">
        <f t="shared" si="25"/>
        <v>0</v>
      </c>
      <c r="BO33" s="24">
        <f t="shared" si="25"/>
        <v>0</v>
      </c>
      <c r="BP33" s="24">
        <f t="shared" si="25"/>
        <v>0</v>
      </c>
      <c r="BQ33" s="24">
        <f t="shared" si="25"/>
        <v>0</v>
      </c>
      <c r="BR33" s="24">
        <f t="shared" si="25"/>
        <v>0</v>
      </c>
      <c r="BS33" s="24">
        <f t="shared" si="25"/>
        <v>0</v>
      </c>
      <c r="BT33" s="24">
        <f t="shared" si="25"/>
        <v>0</v>
      </c>
      <c r="BU33" s="24">
        <f t="shared" si="25"/>
        <v>0</v>
      </c>
      <c r="BV33" s="24">
        <f t="shared" si="25"/>
        <v>0</v>
      </c>
      <c r="BW33" s="24">
        <f t="shared" si="25"/>
        <v>0</v>
      </c>
      <c r="BX33" s="24">
        <f t="shared" si="26"/>
        <v>0</v>
      </c>
      <c r="BY33" s="24">
        <f t="shared" si="26"/>
        <v>0</v>
      </c>
      <c r="BZ33" s="24">
        <f t="shared" si="26"/>
        <v>50000000</v>
      </c>
      <c r="CA33" s="24">
        <f t="shared" si="26"/>
        <v>0</v>
      </c>
      <c r="CB33" s="24">
        <f t="shared" si="26"/>
        <v>0</v>
      </c>
      <c r="CC33" s="24">
        <f t="shared" si="26"/>
        <v>0</v>
      </c>
      <c r="CD33" s="24">
        <f t="shared" si="26"/>
        <v>0</v>
      </c>
      <c r="CE33" s="27">
        <f t="shared" si="6"/>
        <v>0</v>
      </c>
      <c r="CF33" s="24">
        <f t="shared" si="27"/>
        <v>0</v>
      </c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7">
        <f t="shared" si="8"/>
        <v>1</v>
      </c>
      <c r="DE33" s="24">
        <f t="shared" si="28"/>
        <v>50000000</v>
      </c>
      <c r="DF33" s="24">
        <f t="shared" si="29"/>
        <v>0</v>
      </c>
      <c r="DG33" s="24">
        <f t="shared" si="29"/>
        <v>0</v>
      </c>
      <c r="DH33" s="24">
        <f t="shared" si="29"/>
        <v>0</v>
      </c>
      <c r="DI33" s="24">
        <f t="shared" si="29"/>
        <v>0</v>
      </c>
      <c r="DJ33" s="24">
        <f t="shared" si="29"/>
        <v>0</v>
      </c>
      <c r="DK33" s="24">
        <f t="shared" si="29"/>
        <v>0</v>
      </c>
      <c r="DL33" s="24">
        <f t="shared" si="29"/>
        <v>0</v>
      </c>
      <c r="DM33" s="24">
        <f t="shared" si="29"/>
        <v>0</v>
      </c>
      <c r="DN33" s="24">
        <f t="shared" si="29"/>
        <v>0</v>
      </c>
      <c r="DO33" s="24">
        <f t="shared" si="29"/>
        <v>0</v>
      </c>
      <c r="DP33" s="24">
        <f t="shared" si="29"/>
        <v>0</v>
      </c>
      <c r="DQ33" s="24">
        <f t="shared" si="29"/>
        <v>0</v>
      </c>
      <c r="DR33" s="24">
        <f t="shared" si="29"/>
        <v>0</v>
      </c>
      <c r="DS33" s="24">
        <f t="shared" si="29"/>
        <v>0</v>
      </c>
      <c r="DT33" s="24">
        <f t="shared" si="29"/>
        <v>0</v>
      </c>
      <c r="DU33" s="24">
        <f t="shared" si="29"/>
        <v>0</v>
      </c>
      <c r="DV33" s="24">
        <f t="shared" si="30"/>
        <v>0</v>
      </c>
      <c r="DW33" s="24">
        <f t="shared" si="30"/>
        <v>0</v>
      </c>
      <c r="DX33" s="24">
        <f t="shared" si="30"/>
        <v>50000000</v>
      </c>
      <c r="DY33" s="24">
        <f t="shared" si="30"/>
        <v>0</v>
      </c>
      <c r="DZ33" s="24">
        <f t="shared" si="30"/>
        <v>0</v>
      </c>
      <c r="EA33" s="24">
        <f t="shared" si="30"/>
        <v>0</v>
      </c>
      <c r="EB33" s="24">
        <f t="shared" si="30"/>
        <v>0</v>
      </c>
      <c r="EE33" s="170">
        <f t="shared" si="31"/>
        <v>50000000</v>
      </c>
      <c r="EF33" s="170">
        <f t="shared" si="32"/>
        <v>0</v>
      </c>
      <c r="EG33" s="171">
        <f t="shared" si="33"/>
        <v>0</v>
      </c>
    </row>
    <row r="34" spans="1:137" ht="26.25" hidden="1" customHeight="1" x14ac:dyDescent="0.25">
      <c r="A34" s="31"/>
      <c r="B34" s="224"/>
      <c r="C34" s="158" t="s">
        <v>120</v>
      </c>
      <c r="D34" s="161" t="s">
        <v>121</v>
      </c>
      <c r="E34" s="50">
        <v>410</v>
      </c>
      <c r="F34" s="159" t="s">
        <v>122</v>
      </c>
      <c r="G34" s="24">
        <f t="shared" si="22"/>
        <v>203000000</v>
      </c>
      <c r="H34" s="25">
        <v>327960000</v>
      </c>
      <c r="I34" s="25">
        <f t="shared" si="34"/>
        <v>124960000</v>
      </c>
      <c r="J34" s="24"/>
      <c r="K34" s="24"/>
      <c r="L34" s="24"/>
      <c r="M34" s="24"/>
      <c r="N34" s="24"/>
      <c r="O34" s="24"/>
      <c r="P34" s="24"/>
      <c r="Q34" s="24">
        <v>200000000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>
        <v>3000000</v>
      </c>
      <c r="AG34" s="27">
        <f t="shared" si="1"/>
        <v>0.11559933004926108</v>
      </c>
      <c r="AH34" s="24">
        <f t="shared" si="23"/>
        <v>23466664</v>
      </c>
      <c r="AI34" s="24"/>
      <c r="AJ34" s="24"/>
      <c r="AK34" s="24"/>
      <c r="AL34" s="24"/>
      <c r="AM34" s="24"/>
      <c r="AN34" s="24"/>
      <c r="AO34" s="24"/>
      <c r="AP34" s="24">
        <f>+'[2]Acuerdo PLAN INVERSIÓN 2021'!$R$199</f>
        <v>23466664</v>
      </c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7">
        <f t="shared" si="12"/>
        <v>0.88440066995073896</v>
      </c>
      <c r="BG34" s="24">
        <f t="shared" si="24"/>
        <v>179533336</v>
      </c>
      <c r="BH34" s="24">
        <f t="shared" si="25"/>
        <v>0</v>
      </c>
      <c r="BI34" s="24">
        <f t="shared" si="25"/>
        <v>0</v>
      </c>
      <c r="BJ34" s="24">
        <f t="shared" si="25"/>
        <v>0</v>
      </c>
      <c r="BK34" s="24">
        <f t="shared" si="25"/>
        <v>0</v>
      </c>
      <c r="BL34" s="24">
        <f t="shared" si="25"/>
        <v>0</v>
      </c>
      <c r="BM34" s="24">
        <f t="shared" si="25"/>
        <v>0</v>
      </c>
      <c r="BN34" s="24">
        <f t="shared" si="25"/>
        <v>0</v>
      </c>
      <c r="BO34" s="24">
        <f t="shared" si="25"/>
        <v>176533336</v>
      </c>
      <c r="BP34" s="24">
        <f t="shared" si="25"/>
        <v>0</v>
      </c>
      <c r="BQ34" s="24">
        <f t="shared" si="25"/>
        <v>0</v>
      </c>
      <c r="BR34" s="24">
        <f t="shared" si="25"/>
        <v>0</v>
      </c>
      <c r="BS34" s="24">
        <f t="shared" si="25"/>
        <v>0</v>
      </c>
      <c r="BT34" s="24">
        <f t="shared" si="25"/>
        <v>0</v>
      </c>
      <c r="BU34" s="24">
        <f t="shared" si="25"/>
        <v>0</v>
      </c>
      <c r="BV34" s="24">
        <f t="shared" si="25"/>
        <v>0</v>
      </c>
      <c r="BW34" s="24">
        <f t="shared" si="25"/>
        <v>0</v>
      </c>
      <c r="BX34" s="24">
        <f t="shared" si="26"/>
        <v>0</v>
      </c>
      <c r="BY34" s="24">
        <f t="shared" si="26"/>
        <v>0</v>
      </c>
      <c r="BZ34" s="24">
        <f t="shared" si="26"/>
        <v>0</v>
      </c>
      <c r="CA34" s="24">
        <f t="shared" si="26"/>
        <v>0</v>
      </c>
      <c r="CB34" s="24">
        <f t="shared" si="26"/>
        <v>0</v>
      </c>
      <c r="CC34" s="24">
        <f t="shared" si="26"/>
        <v>0</v>
      </c>
      <c r="CD34" s="24">
        <f t="shared" si="26"/>
        <v>3000000</v>
      </c>
      <c r="CE34" s="27">
        <f t="shared" si="6"/>
        <v>0.11559933004926108</v>
      </c>
      <c r="CF34" s="24">
        <f t="shared" si="27"/>
        <v>23466664</v>
      </c>
      <c r="CG34" s="24"/>
      <c r="CH34" s="24"/>
      <c r="CI34" s="24"/>
      <c r="CJ34" s="24"/>
      <c r="CK34" s="24"/>
      <c r="CL34" s="24"/>
      <c r="CM34" s="24"/>
      <c r="CN34" s="24">
        <f>+'[2]Acuerdo PLAN INVERSIÓN 2021'!$R$199</f>
        <v>23466664</v>
      </c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7">
        <f t="shared" si="8"/>
        <v>0.88440066995073896</v>
      </c>
      <c r="DE34" s="24">
        <f t="shared" si="28"/>
        <v>179533336</v>
      </c>
      <c r="DF34" s="24">
        <f t="shared" si="29"/>
        <v>0</v>
      </c>
      <c r="DG34" s="24">
        <f t="shared" si="29"/>
        <v>0</v>
      </c>
      <c r="DH34" s="24">
        <f t="shared" si="29"/>
        <v>0</v>
      </c>
      <c r="DI34" s="24">
        <f t="shared" si="29"/>
        <v>0</v>
      </c>
      <c r="DJ34" s="24">
        <f t="shared" si="29"/>
        <v>0</v>
      </c>
      <c r="DK34" s="24">
        <f t="shared" si="29"/>
        <v>0</v>
      </c>
      <c r="DL34" s="24">
        <f t="shared" si="29"/>
        <v>0</v>
      </c>
      <c r="DM34" s="24">
        <f t="shared" si="29"/>
        <v>176533336</v>
      </c>
      <c r="DN34" s="24">
        <f t="shared" si="29"/>
        <v>0</v>
      </c>
      <c r="DO34" s="24">
        <f t="shared" si="29"/>
        <v>0</v>
      </c>
      <c r="DP34" s="24">
        <f t="shared" si="29"/>
        <v>0</v>
      </c>
      <c r="DQ34" s="24">
        <f t="shared" si="29"/>
        <v>0</v>
      </c>
      <c r="DR34" s="24">
        <f t="shared" si="29"/>
        <v>0</v>
      </c>
      <c r="DS34" s="24">
        <f t="shared" si="29"/>
        <v>0</v>
      </c>
      <c r="DT34" s="24">
        <f t="shared" si="29"/>
        <v>0</v>
      </c>
      <c r="DU34" s="24">
        <f t="shared" si="29"/>
        <v>0</v>
      </c>
      <c r="DV34" s="24">
        <f t="shared" si="30"/>
        <v>0</v>
      </c>
      <c r="DW34" s="24">
        <f t="shared" si="30"/>
        <v>0</v>
      </c>
      <c r="DX34" s="24">
        <f t="shared" si="30"/>
        <v>0</v>
      </c>
      <c r="DY34" s="24">
        <f t="shared" si="30"/>
        <v>0</v>
      </c>
      <c r="DZ34" s="24">
        <f t="shared" si="30"/>
        <v>0</v>
      </c>
      <c r="EA34" s="24">
        <f t="shared" si="30"/>
        <v>0</v>
      </c>
      <c r="EB34" s="24">
        <f t="shared" si="30"/>
        <v>3000000</v>
      </c>
      <c r="EE34" s="170">
        <f t="shared" si="31"/>
        <v>203000000</v>
      </c>
      <c r="EF34" s="170">
        <f t="shared" si="32"/>
        <v>23466664</v>
      </c>
      <c r="EG34" s="171">
        <f t="shared" si="33"/>
        <v>0.11559933004926108</v>
      </c>
    </row>
    <row r="35" spans="1:137" ht="41.25" hidden="1" customHeight="1" x14ac:dyDescent="0.25">
      <c r="A35" s="202" t="s">
        <v>98</v>
      </c>
      <c r="B35" s="224" t="s">
        <v>123</v>
      </c>
      <c r="C35" s="162" t="s">
        <v>124</v>
      </c>
      <c r="D35" s="161" t="s">
        <v>125</v>
      </c>
      <c r="E35" s="161">
        <v>410</v>
      </c>
      <c r="F35" s="159" t="s">
        <v>126</v>
      </c>
      <c r="G35" s="24">
        <f t="shared" si="22"/>
        <v>72312653</v>
      </c>
      <c r="H35" s="25">
        <v>207000000</v>
      </c>
      <c r="I35" s="25">
        <f t="shared" si="34"/>
        <v>134687347</v>
      </c>
      <c r="J35" s="24"/>
      <c r="K35" s="24"/>
      <c r="L35" s="24"/>
      <c r="M35" s="24"/>
      <c r="N35" s="24"/>
      <c r="O35" s="24"/>
      <c r="P35" s="24"/>
      <c r="Q35" s="24">
        <v>40000000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>
        <v>20000000</v>
      </c>
      <c r="AC35" s="24"/>
      <c r="AD35" s="24"/>
      <c r="AE35" s="24"/>
      <c r="AF35" s="24">
        <v>12312653</v>
      </c>
      <c r="AG35" s="27">
        <f t="shared" si="1"/>
        <v>0.24292523190927595</v>
      </c>
      <c r="AH35" s="24">
        <f t="shared" si="23"/>
        <v>17566568</v>
      </c>
      <c r="AI35" s="24"/>
      <c r="AJ35" s="24"/>
      <c r="AK35" s="24"/>
      <c r="AL35" s="24"/>
      <c r="AM35" s="24"/>
      <c r="AN35" s="24"/>
      <c r="AO35" s="24"/>
      <c r="AP35" s="24">
        <f>+'[2]Acuerdo PLAN INVERSIÓN 2021'!$R$227</f>
        <v>14566568</v>
      </c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>
        <f>+'[1]Acuerdo PLAN INVERSIÓN 2021'!$AE$308</f>
        <v>3000000</v>
      </c>
      <c r="BF35" s="27">
        <f t="shared" si="12"/>
        <v>0.75707476809072405</v>
      </c>
      <c r="BG35" s="24">
        <f t="shared" si="24"/>
        <v>54746085</v>
      </c>
      <c r="BH35" s="24">
        <f t="shared" si="25"/>
        <v>0</v>
      </c>
      <c r="BI35" s="24">
        <f t="shared" si="25"/>
        <v>0</v>
      </c>
      <c r="BJ35" s="24">
        <f t="shared" si="25"/>
        <v>0</v>
      </c>
      <c r="BK35" s="24">
        <f t="shared" si="25"/>
        <v>0</v>
      </c>
      <c r="BL35" s="24">
        <f t="shared" si="25"/>
        <v>0</v>
      </c>
      <c r="BM35" s="24">
        <f t="shared" si="25"/>
        <v>0</v>
      </c>
      <c r="BN35" s="24">
        <f t="shared" si="25"/>
        <v>0</v>
      </c>
      <c r="BO35" s="24">
        <f t="shared" si="25"/>
        <v>25433432</v>
      </c>
      <c r="BP35" s="24">
        <f t="shared" si="25"/>
        <v>0</v>
      </c>
      <c r="BQ35" s="24">
        <f t="shared" si="25"/>
        <v>0</v>
      </c>
      <c r="BR35" s="24">
        <f t="shared" si="25"/>
        <v>0</v>
      </c>
      <c r="BS35" s="24">
        <f t="shared" si="25"/>
        <v>0</v>
      </c>
      <c r="BT35" s="24">
        <f t="shared" si="25"/>
        <v>0</v>
      </c>
      <c r="BU35" s="24">
        <f t="shared" si="25"/>
        <v>0</v>
      </c>
      <c r="BV35" s="24">
        <f t="shared" si="25"/>
        <v>0</v>
      </c>
      <c r="BW35" s="24">
        <f t="shared" si="25"/>
        <v>0</v>
      </c>
      <c r="BX35" s="24">
        <f t="shared" si="26"/>
        <v>0</v>
      </c>
      <c r="BY35" s="24">
        <f t="shared" si="26"/>
        <v>0</v>
      </c>
      <c r="BZ35" s="24">
        <f t="shared" si="26"/>
        <v>20000000</v>
      </c>
      <c r="CA35" s="24">
        <f t="shared" si="26"/>
        <v>0</v>
      </c>
      <c r="CB35" s="24">
        <f t="shared" si="26"/>
        <v>0</v>
      </c>
      <c r="CC35" s="24">
        <f t="shared" si="26"/>
        <v>0</v>
      </c>
      <c r="CD35" s="24">
        <f t="shared" si="26"/>
        <v>9312653</v>
      </c>
      <c r="CE35" s="27">
        <f t="shared" si="6"/>
        <v>0</v>
      </c>
      <c r="CF35" s="24">
        <f t="shared" si="27"/>
        <v>0</v>
      </c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7">
        <f t="shared" si="8"/>
        <v>1</v>
      </c>
      <c r="DE35" s="24">
        <f t="shared" si="28"/>
        <v>72312653</v>
      </c>
      <c r="DF35" s="24">
        <f t="shared" si="29"/>
        <v>0</v>
      </c>
      <c r="DG35" s="24">
        <f t="shared" si="29"/>
        <v>0</v>
      </c>
      <c r="DH35" s="24">
        <f t="shared" si="29"/>
        <v>0</v>
      </c>
      <c r="DI35" s="24">
        <f t="shared" si="29"/>
        <v>0</v>
      </c>
      <c r="DJ35" s="24">
        <f t="shared" si="29"/>
        <v>0</v>
      </c>
      <c r="DK35" s="24">
        <f t="shared" si="29"/>
        <v>0</v>
      </c>
      <c r="DL35" s="24">
        <f t="shared" si="29"/>
        <v>0</v>
      </c>
      <c r="DM35" s="24">
        <f t="shared" si="29"/>
        <v>40000000</v>
      </c>
      <c r="DN35" s="24">
        <f t="shared" si="29"/>
        <v>0</v>
      </c>
      <c r="DO35" s="24">
        <f t="shared" si="29"/>
        <v>0</v>
      </c>
      <c r="DP35" s="24">
        <f t="shared" si="29"/>
        <v>0</v>
      </c>
      <c r="DQ35" s="24">
        <f t="shared" si="29"/>
        <v>0</v>
      </c>
      <c r="DR35" s="24">
        <f t="shared" si="29"/>
        <v>0</v>
      </c>
      <c r="DS35" s="24">
        <f t="shared" si="29"/>
        <v>0</v>
      </c>
      <c r="DT35" s="24">
        <f t="shared" si="29"/>
        <v>0</v>
      </c>
      <c r="DU35" s="24">
        <f t="shared" si="29"/>
        <v>0</v>
      </c>
      <c r="DV35" s="24">
        <f t="shared" si="30"/>
        <v>0</v>
      </c>
      <c r="DW35" s="24">
        <f t="shared" si="30"/>
        <v>0</v>
      </c>
      <c r="DX35" s="24">
        <f t="shared" si="30"/>
        <v>20000000</v>
      </c>
      <c r="DY35" s="24">
        <f t="shared" si="30"/>
        <v>0</v>
      </c>
      <c r="DZ35" s="24">
        <f t="shared" si="30"/>
        <v>0</v>
      </c>
      <c r="EA35" s="24">
        <f t="shared" si="30"/>
        <v>0</v>
      </c>
      <c r="EB35" s="24">
        <f t="shared" si="30"/>
        <v>12312653</v>
      </c>
      <c r="EE35" s="170">
        <f t="shared" si="31"/>
        <v>72312653</v>
      </c>
      <c r="EF35" s="170">
        <f t="shared" si="32"/>
        <v>0</v>
      </c>
      <c r="EG35" s="171">
        <f t="shared" si="33"/>
        <v>0</v>
      </c>
    </row>
    <row r="36" spans="1:137" ht="61.5" hidden="1" customHeight="1" x14ac:dyDescent="0.25">
      <c r="A36" s="202"/>
      <c r="B36" s="224"/>
      <c r="C36" s="162" t="s">
        <v>127</v>
      </c>
      <c r="D36" s="161" t="s">
        <v>128</v>
      </c>
      <c r="E36" s="161">
        <v>410</v>
      </c>
      <c r="F36" s="159" t="s">
        <v>129</v>
      </c>
      <c r="G36" s="24">
        <f t="shared" si="22"/>
        <v>83000000</v>
      </c>
      <c r="H36" s="25">
        <v>237500000</v>
      </c>
      <c r="I36" s="25">
        <f t="shared" si="34"/>
        <v>154500000</v>
      </c>
      <c r="J36" s="24"/>
      <c r="K36" s="24">
        <v>20000000</v>
      </c>
      <c r="L36" s="24"/>
      <c r="M36" s="24"/>
      <c r="N36" s="24"/>
      <c r="O36" s="24"/>
      <c r="P36" s="24"/>
      <c r="Q36" s="24">
        <v>20000000</v>
      </c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>
        <v>43000000</v>
      </c>
      <c r="AG36" s="27">
        <f t="shared" si="1"/>
        <v>9.6385542168674704E-2</v>
      </c>
      <c r="AH36" s="24">
        <f t="shared" si="23"/>
        <v>8000000</v>
      </c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>
        <f>+'[1]Acuerdo PLAN INVERSIÓN 2021'!$AE$317</f>
        <v>8000000</v>
      </c>
      <c r="BF36" s="27">
        <f t="shared" si="12"/>
        <v>0.90361445783132532</v>
      </c>
      <c r="BG36" s="24">
        <f t="shared" si="24"/>
        <v>75000000</v>
      </c>
      <c r="BH36" s="24">
        <f t="shared" si="25"/>
        <v>0</v>
      </c>
      <c r="BI36" s="24">
        <f t="shared" si="25"/>
        <v>20000000</v>
      </c>
      <c r="BJ36" s="24">
        <f t="shared" si="25"/>
        <v>0</v>
      </c>
      <c r="BK36" s="24">
        <f t="shared" si="25"/>
        <v>0</v>
      </c>
      <c r="BL36" s="24">
        <f t="shared" si="25"/>
        <v>0</v>
      </c>
      <c r="BM36" s="24">
        <f t="shared" si="25"/>
        <v>0</v>
      </c>
      <c r="BN36" s="24">
        <f t="shared" si="25"/>
        <v>0</v>
      </c>
      <c r="BO36" s="24">
        <f t="shared" si="25"/>
        <v>20000000</v>
      </c>
      <c r="BP36" s="24">
        <f t="shared" si="25"/>
        <v>0</v>
      </c>
      <c r="BQ36" s="24">
        <f t="shared" si="25"/>
        <v>0</v>
      </c>
      <c r="BR36" s="24">
        <f t="shared" si="25"/>
        <v>0</v>
      </c>
      <c r="BS36" s="24">
        <f t="shared" si="25"/>
        <v>0</v>
      </c>
      <c r="BT36" s="24">
        <f t="shared" si="25"/>
        <v>0</v>
      </c>
      <c r="BU36" s="24">
        <f t="shared" si="25"/>
        <v>0</v>
      </c>
      <c r="BV36" s="24">
        <f t="shared" si="25"/>
        <v>0</v>
      </c>
      <c r="BW36" s="24">
        <f t="shared" si="25"/>
        <v>0</v>
      </c>
      <c r="BX36" s="24">
        <f t="shared" si="26"/>
        <v>0</v>
      </c>
      <c r="BY36" s="24">
        <f t="shared" si="26"/>
        <v>0</v>
      </c>
      <c r="BZ36" s="24">
        <f t="shared" si="26"/>
        <v>0</v>
      </c>
      <c r="CA36" s="24">
        <f t="shared" si="26"/>
        <v>0</v>
      </c>
      <c r="CB36" s="24">
        <f t="shared" si="26"/>
        <v>0</v>
      </c>
      <c r="CC36" s="24">
        <f t="shared" si="26"/>
        <v>0</v>
      </c>
      <c r="CD36" s="24">
        <f t="shared" si="26"/>
        <v>35000000</v>
      </c>
      <c r="CE36" s="27">
        <f t="shared" si="6"/>
        <v>0</v>
      </c>
      <c r="CF36" s="24">
        <f t="shared" si="27"/>
        <v>0</v>
      </c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7">
        <f t="shared" si="8"/>
        <v>1</v>
      </c>
      <c r="DE36" s="24">
        <f t="shared" si="28"/>
        <v>83000000</v>
      </c>
      <c r="DF36" s="24">
        <f t="shared" si="29"/>
        <v>0</v>
      </c>
      <c r="DG36" s="24">
        <f t="shared" si="29"/>
        <v>20000000</v>
      </c>
      <c r="DH36" s="24">
        <f t="shared" si="29"/>
        <v>0</v>
      </c>
      <c r="DI36" s="24">
        <f t="shared" si="29"/>
        <v>0</v>
      </c>
      <c r="DJ36" s="24">
        <f t="shared" si="29"/>
        <v>0</v>
      </c>
      <c r="DK36" s="24">
        <f t="shared" si="29"/>
        <v>0</v>
      </c>
      <c r="DL36" s="24">
        <f t="shared" si="29"/>
        <v>0</v>
      </c>
      <c r="DM36" s="24">
        <f t="shared" si="29"/>
        <v>20000000</v>
      </c>
      <c r="DN36" s="24">
        <f t="shared" si="29"/>
        <v>0</v>
      </c>
      <c r="DO36" s="24">
        <f t="shared" si="29"/>
        <v>0</v>
      </c>
      <c r="DP36" s="24">
        <f t="shared" si="29"/>
        <v>0</v>
      </c>
      <c r="DQ36" s="24">
        <f t="shared" si="29"/>
        <v>0</v>
      </c>
      <c r="DR36" s="24">
        <f t="shared" si="29"/>
        <v>0</v>
      </c>
      <c r="DS36" s="24">
        <f t="shared" si="29"/>
        <v>0</v>
      </c>
      <c r="DT36" s="24">
        <f t="shared" si="29"/>
        <v>0</v>
      </c>
      <c r="DU36" s="24">
        <f t="shared" si="29"/>
        <v>0</v>
      </c>
      <c r="DV36" s="24">
        <f t="shared" si="30"/>
        <v>0</v>
      </c>
      <c r="DW36" s="24">
        <f t="shared" si="30"/>
        <v>0</v>
      </c>
      <c r="DX36" s="24">
        <f t="shared" si="30"/>
        <v>0</v>
      </c>
      <c r="DY36" s="24">
        <f t="shared" si="30"/>
        <v>0</v>
      </c>
      <c r="DZ36" s="24">
        <f t="shared" si="30"/>
        <v>0</v>
      </c>
      <c r="EA36" s="24">
        <f t="shared" si="30"/>
        <v>0</v>
      </c>
      <c r="EB36" s="24">
        <f t="shared" si="30"/>
        <v>43000000</v>
      </c>
      <c r="EE36" s="170">
        <f t="shared" si="31"/>
        <v>83000000</v>
      </c>
      <c r="EF36" s="170">
        <f t="shared" si="32"/>
        <v>0</v>
      </c>
      <c r="EG36" s="171">
        <f t="shared" si="33"/>
        <v>0</v>
      </c>
    </row>
    <row r="37" spans="1:137" ht="37.15" hidden="1" customHeight="1" x14ac:dyDescent="0.25">
      <c r="A37" s="202"/>
      <c r="B37" s="224"/>
      <c r="C37" s="158" t="s">
        <v>130</v>
      </c>
      <c r="D37" s="161" t="s">
        <v>131</v>
      </c>
      <c r="E37" s="50">
        <v>410</v>
      </c>
      <c r="F37" s="159" t="s">
        <v>132</v>
      </c>
      <c r="G37" s="24">
        <f t="shared" si="22"/>
        <v>18000000</v>
      </c>
      <c r="H37" s="25">
        <v>14000000</v>
      </c>
      <c r="I37" s="25">
        <f t="shared" si="34"/>
        <v>-4000000</v>
      </c>
      <c r="J37" s="24"/>
      <c r="K37" s="24"/>
      <c r="L37" s="24"/>
      <c r="M37" s="24"/>
      <c r="N37" s="24"/>
      <c r="O37" s="24"/>
      <c r="P37" s="24"/>
      <c r="Q37" s="24">
        <v>12000000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>
        <v>6000000</v>
      </c>
      <c r="AG37" s="27">
        <f t="shared" si="1"/>
        <v>0</v>
      </c>
      <c r="AH37" s="24">
        <f t="shared" si="23"/>
        <v>0</v>
      </c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7">
        <f t="shared" si="12"/>
        <v>1</v>
      </c>
      <c r="BG37" s="24">
        <f t="shared" si="24"/>
        <v>18000000</v>
      </c>
      <c r="BH37" s="24">
        <f t="shared" si="25"/>
        <v>0</v>
      </c>
      <c r="BI37" s="24">
        <f t="shared" si="25"/>
        <v>0</v>
      </c>
      <c r="BJ37" s="24">
        <f t="shared" si="25"/>
        <v>0</v>
      </c>
      <c r="BK37" s="24">
        <f t="shared" si="25"/>
        <v>0</v>
      </c>
      <c r="BL37" s="24">
        <f t="shared" si="25"/>
        <v>0</v>
      </c>
      <c r="BM37" s="24">
        <f t="shared" si="25"/>
        <v>0</v>
      </c>
      <c r="BN37" s="24">
        <f t="shared" si="25"/>
        <v>0</v>
      </c>
      <c r="BO37" s="24">
        <f t="shared" si="25"/>
        <v>12000000</v>
      </c>
      <c r="BP37" s="24">
        <f t="shared" si="25"/>
        <v>0</v>
      </c>
      <c r="BQ37" s="24">
        <f t="shared" si="25"/>
        <v>0</v>
      </c>
      <c r="BR37" s="24">
        <f t="shared" si="25"/>
        <v>0</v>
      </c>
      <c r="BS37" s="24">
        <f t="shared" si="25"/>
        <v>0</v>
      </c>
      <c r="BT37" s="24">
        <f t="shared" si="25"/>
        <v>0</v>
      </c>
      <c r="BU37" s="24">
        <f t="shared" si="25"/>
        <v>0</v>
      </c>
      <c r="BV37" s="24">
        <f t="shared" si="25"/>
        <v>0</v>
      </c>
      <c r="BW37" s="24">
        <f t="shared" si="25"/>
        <v>0</v>
      </c>
      <c r="BX37" s="24">
        <f t="shared" si="26"/>
        <v>0</v>
      </c>
      <c r="BY37" s="24">
        <f t="shared" si="26"/>
        <v>0</v>
      </c>
      <c r="BZ37" s="24">
        <f t="shared" si="26"/>
        <v>0</v>
      </c>
      <c r="CA37" s="24">
        <f t="shared" si="26"/>
        <v>0</v>
      </c>
      <c r="CB37" s="24">
        <f t="shared" si="26"/>
        <v>0</v>
      </c>
      <c r="CC37" s="24">
        <f t="shared" si="26"/>
        <v>0</v>
      </c>
      <c r="CD37" s="24">
        <f t="shared" si="26"/>
        <v>6000000</v>
      </c>
      <c r="CE37" s="27">
        <f t="shared" si="6"/>
        <v>0</v>
      </c>
      <c r="CF37" s="24">
        <f t="shared" si="27"/>
        <v>0</v>
      </c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7">
        <f t="shared" si="8"/>
        <v>1</v>
      </c>
      <c r="DE37" s="24">
        <f t="shared" si="28"/>
        <v>18000000</v>
      </c>
      <c r="DF37" s="24">
        <f t="shared" si="29"/>
        <v>0</v>
      </c>
      <c r="DG37" s="24">
        <f t="shared" si="29"/>
        <v>0</v>
      </c>
      <c r="DH37" s="24">
        <f t="shared" si="29"/>
        <v>0</v>
      </c>
      <c r="DI37" s="24">
        <f t="shared" si="29"/>
        <v>0</v>
      </c>
      <c r="DJ37" s="24">
        <f t="shared" si="29"/>
        <v>0</v>
      </c>
      <c r="DK37" s="24">
        <f t="shared" si="29"/>
        <v>0</v>
      </c>
      <c r="DL37" s="24">
        <f t="shared" si="29"/>
        <v>0</v>
      </c>
      <c r="DM37" s="24">
        <f t="shared" si="29"/>
        <v>12000000</v>
      </c>
      <c r="DN37" s="24">
        <f t="shared" si="29"/>
        <v>0</v>
      </c>
      <c r="DO37" s="24">
        <f t="shared" si="29"/>
        <v>0</v>
      </c>
      <c r="DP37" s="24">
        <f t="shared" si="29"/>
        <v>0</v>
      </c>
      <c r="DQ37" s="24">
        <f t="shared" si="29"/>
        <v>0</v>
      </c>
      <c r="DR37" s="24">
        <f t="shared" si="29"/>
        <v>0</v>
      </c>
      <c r="DS37" s="24">
        <f t="shared" si="29"/>
        <v>0</v>
      </c>
      <c r="DT37" s="24">
        <f t="shared" si="29"/>
        <v>0</v>
      </c>
      <c r="DU37" s="24">
        <f t="shared" si="29"/>
        <v>0</v>
      </c>
      <c r="DV37" s="24">
        <f t="shared" si="30"/>
        <v>0</v>
      </c>
      <c r="DW37" s="24">
        <f t="shared" si="30"/>
        <v>0</v>
      </c>
      <c r="DX37" s="24">
        <f t="shared" si="30"/>
        <v>0</v>
      </c>
      <c r="DY37" s="24">
        <f t="shared" si="30"/>
        <v>0</v>
      </c>
      <c r="DZ37" s="24">
        <f t="shared" si="30"/>
        <v>0</v>
      </c>
      <c r="EA37" s="24">
        <f t="shared" si="30"/>
        <v>0</v>
      </c>
      <c r="EB37" s="24">
        <f t="shared" si="30"/>
        <v>6000000</v>
      </c>
      <c r="EC37" s="53"/>
      <c r="EE37" s="170">
        <f t="shared" si="31"/>
        <v>18000000</v>
      </c>
      <c r="EF37" s="170">
        <f t="shared" si="32"/>
        <v>0</v>
      </c>
      <c r="EG37" s="171">
        <f t="shared" si="33"/>
        <v>0</v>
      </c>
    </row>
    <row r="38" spans="1:137" ht="32.450000000000003" hidden="1" customHeight="1" x14ac:dyDescent="0.25">
      <c r="A38" s="202"/>
      <c r="B38" s="224"/>
      <c r="C38" s="158" t="s">
        <v>133</v>
      </c>
      <c r="D38" s="161" t="s">
        <v>134</v>
      </c>
      <c r="E38" s="50">
        <v>410</v>
      </c>
      <c r="F38" s="159" t="s">
        <v>135</v>
      </c>
      <c r="G38" s="24">
        <f t="shared" si="22"/>
        <v>293000000</v>
      </c>
      <c r="H38" s="25">
        <f>280000000+500000000</f>
        <v>780000000</v>
      </c>
      <c r="I38" s="25">
        <f t="shared" si="34"/>
        <v>487000000</v>
      </c>
      <c r="J38" s="24"/>
      <c r="K38" s="24"/>
      <c r="L38" s="24"/>
      <c r="M38" s="24"/>
      <c r="N38" s="24"/>
      <c r="O38" s="24"/>
      <c r="P38" s="24"/>
      <c r="Q38" s="24">
        <v>260000000</v>
      </c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>
        <v>33000000</v>
      </c>
      <c r="AG38" s="27">
        <f t="shared" si="1"/>
        <v>0.13048919112627985</v>
      </c>
      <c r="AH38" s="24">
        <f t="shared" si="23"/>
        <v>38233333</v>
      </c>
      <c r="AI38" s="24"/>
      <c r="AJ38" s="24"/>
      <c r="AK38" s="24"/>
      <c r="AL38" s="24"/>
      <c r="AM38" s="24"/>
      <c r="AN38" s="24"/>
      <c r="AO38" s="24"/>
      <c r="AP38" s="24">
        <f>+'[1]Acuerdo PLAN INVERSIÓN 2021'!$R$327</f>
        <v>38233333</v>
      </c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7">
        <f t="shared" si="12"/>
        <v>0.86951080887372012</v>
      </c>
      <c r="BG38" s="24">
        <f t="shared" si="24"/>
        <v>254766667</v>
      </c>
      <c r="BH38" s="24">
        <f t="shared" si="25"/>
        <v>0</v>
      </c>
      <c r="BI38" s="24">
        <f t="shared" si="25"/>
        <v>0</v>
      </c>
      <c r="BJ38" s="24">
        <f t="shared" si="25"/>
        <v>0</v>
      </c>
      <c r="BK38" s="24">
        <f t="shared" si="25"/>
        <v>0</v>
      </c>
      <c r="BL38" s="24">
        <f t="shared" si="25"/>
        <v>0</v>
      </c>
      <c r="BM38" s="24">
        <f t="shared" si="25"/>
        <v>0</v>
      </c>
      <c r="BN38" s="24">
        <f t="shared" si="25"/>
        <v>0</v>
      </c>
      <c r="BO38" s="24">
        <f t="shared" si="25"/>
        <v>221766667</v>
      </c>
      <c r="BP38" s="24">
        <f t="shared" si="25"/>
        <v>0</v>
      </c>
      <c r="BQ38" s="24">
        <f t="shared" si="25"/>
        <v>0</v>
      </c>
      <c r="BR38" s="24">
        <f t="shared" si="25"/>
        <v>0</v>
      </c>
      <c r="BS38" s="24">
        <f t="shared" si="25"/>
        <v>0</v>
      </c>
      <c r="BT38" s="24">
        <f t="shared" si="25"/>
        <v>0</v>
      </c>
      <c r="BU38" s="24">
        <f t="shared" si="25"/>
        <v>0</v>
      </c>
      <c r="BV38" s="24">
        <f t="shared" si="25"/>
        <v>0</v>
      </c>
      <c r="BW38" s="24">
        <f t="shared" si="25"/>
        <v>0</v>
      </c>
      <c r="BX38" s="24">
        <f t="shared" si="26"/>
        <v>0</v>
      </c>
      <c r="BY38" s="24">
        <f t="shared" si="26"/>
        <v>0</v>
      </c>
      <c r="BZ38" s="24">
        <f t="shared" si="26"/>
        <v>0</v>
      </c>
      <c r="CA38" s="24">
        <f t="shared" si="26"/>
        <v>0</v>
      </c>
      <c r="CB38" s="24">
        <f t="shared" si="26"/>
        <v>0</v>
      </c>
      <c r="CC38" s="24">
        <f t="shared" si="26"/>
        <v>0</v>
      </c>
      <c r="CD38" s="24">
        <f t="shared" si="26"/>
        <v>33000000</v>
      </c>
      <c r="CE38" s="27">
        <f t="shared" si="6"/>
        <v>4.5164959044368604E-2</v>
      </c>
      <c r="CF38" s="24">
        <f t="shared" si="27"/>
        <v>13233333</v>
      </c>
      <c r="CG38" s="24"/>
      <c r="CH38" s="24"/>
      <c r="CI38" s="24"/>
      <c r="CJ38" s="24"/>
      <c r="CK38" s="24"/>
      <c r="CL38" s="24"/>
      <c r="CM38" s="24"/>
      <c r="CN38" s="24">
        <f>+'[1]Acuerdo PLAN INVERSIÓN 2021'!$H$325</f>
        <v>13233333</v>
      </c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7">
        <f t="shared" si="8"/>
        <v>0.95483504095563143</v>
      </c>
      <c r="DE38" s="24">
        <f t="shared" si="28"/>
        <v>279766667</v>
      </c>
      <c r="DF38" s="24">
        <f t="shared" si="29"/>
        <v>0</v>
      </c>
      <c r="DG38" s="24">
        <f t="shared" si="29"/>
        <v>0</v>
      </c>
      <c r="DH38" s="24">
        <f t="shared" si="29"/>
        <v>0</v>
      </c>
      <c r="DI38" s="24">
        <f t="shared" si="29"/>
        <v>0</v>
      </c>
      <c r="DJ38" s="24">
        <f t="shared" si="29"/>
        <v>0</v>
      </c>
      <c r="DK38" s="24">
        <f t="shared" si="29"/>
        <v>0</v>
      </c>
      <c r="DL38" s="24">
        <f t="shared" si="29"/>
        <v>0</v>
      </c>
      <c r="DM38" s="24">
        <f t="shared" si="29"/>
        <v>246766667</v>
      </c>
      <c r="DN38" s="24">
        <f t="shared" si="29"/>
        <v>0</v>
      </c>
      <c r="DO38" s="24">
        <f t="shared" si="29"/>
        <v>0</v>
      </c>
      <c r="DP38" s="24">
        <f t="shared" si="29"/>
        <v>0</v>
      </c>
      <c r="DQ38" s="24">
        <f t="shared" si="29"/>
        <v>0</v>
      </c>
      <c r="DR38" s="24">
        <f t="shared" si="29"/>
        <v>0</v>
      </c>
      <c r="DS38" s="24">
        <f t="shared" si="29"/>
        <v>0</v>
      </c>
      <c r="DT38" s="24">
        <f t="shared" si="29"/>
        <v>0</v>
      </c>
      <c r="DU38" s="24">
        <f t="shared" si="29"/>
        <v>0</v>
      </c>
      <c r="DV38" s="24">
        <f t="shared" si="30"/>
        <v>0</v>
      </c>
      <c r="DW38" s="24">
        <f t="shared" si="30"/>
        <v>0</v>
      </c>
      <c r="DX38" s="24">
        <f t="shared" si="30"/>
        <v>0</v>
      </c>
      <c r="DY38" s="24">
        <f t="shared" si="30"/>
        <v>0</v>
      </c>
      <c r="DZ38" s="24">
        <f t="shared" si="30"/>
        <v>0</v>
      </c>
      <c r="EA38" s="24">
        <f t="shared" si="30"/>
        <v>0</v>
      </c>
      <c r="EB38" s="24">
        <f t="shared" si="30"/>
        <v>33000000</v>
      </c>
      <c r="EC38" s="53"/>
      <c r="EE38" s="170">
        <f t="shared" si="31"/>
        <v>293000000</v>
      </c>
      <c r="EF38" s="170">
        <f t="shared" si="32"/>
        <v>13233333</v>
      </c>
      <c r="EG38" s="171">
        <f t="shared" si="33"/>
        <v>4.5164959044368604E-2</v>
      </c>
    </row>
    <row r="39" spans="1:137" ht="33.75" hidden="1" customHeight="1" x14ac:dyDescent="0.25">
      <c r="A39" s="202"/>
      <c r="B39" s="224"/>
      <c r="C39" s="158" t="s">
        <v>136</v>
      </c>
      <c r="D39" s="161" t="s">
        <v>137</v>
      </c>
      <c r="E39" s="50">
        <v>410</v>
      </c>
      <c r="F39" s="159" t="s">
        <v>138</v>
      </c>
      <c r="G39" s="24">
        <f t="shared" si="22"/>
        <v>435000000</v>
      </c>
      <c r="H39" s="25">
        <f>312000000+68000000</f>
        <v>380000000</v>
      </c>
      <c r="I39" s="25">
        <f t="shared" si="34"/>
        <v>-55000000</v>
      </c>
      <c r="J39" s="24"/>
      <c r="K39" s="24"/>
      <c r="L39" s="24"/>
      <c r="M39" s="24"/>
      <c r="N39" s="24"/>
      <c r="O39" s="24"/>
      <c r="P39" s="24"/>
      <c r="Q39" s="24">
        <v>300000000</v>
      </c>
      <c r="R39" s="24"/>
      <c r="S39" s="24">
        <v>65000000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>
        <v>70000000</v>
      </c>
      <c r="AG39" s="27">
        <f t="shared" si="1"/>
        <v>0.13068710344827586</v>
      </c>
      <c r="AH39" s="24">
        <f t="shared" si="23"/>
        <v>56848890</v>
      </c>
      <c r="AI39" s="24"/>
      <c r="AJ39" s="24"/>
      <c r="AK39" s="24"/>
      <c r="AL39" s="24"/>
      <c r="AM39" s="24"/>
      <c r="AN39" s="24"/>
      <c r="AO39" s="24"/>
      <c r="AP39" s="24">
        <f>+'[1]Acuerdo PLAN INVERSIÓN 2021'!$R$340</f>
        <v>42048890</v>
      </c>
      <c r="AQ39" s="24"/>
      <c r="AR39" s="24">
        <f>+'[1]Acuerdo PLAN INVERSIÓN 2021'!$T$340</f>
        <v>4800000</v>
      </c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>
        <f>+'[2]Acuerdo PLAN INVERSIÓN 2021'!$AE$250</f>
        <v>10000000</v>
      </c>
      <c r="BF39" s="27">
        <f t="shared" si="12"/>
        <v>0.86931289655172417</v>
      </c>
      <c r="BG39" s="24">
        <f t="shared" si="24"/>
        <v>378151110</v>
      </c>
      <c r="BH39" s="24">
        <f t="shared" si="25"/>
        <v>0</v>
      </c>
      <c r="BI39" s="24">
        <f t="shared" si="25"/>
        <v>0</v>
      </c>
      <c r="BJ39" s="24">
        <f t="shared" si="25"/>
        <v>0</v>
      </c>
      <c r="BK39" s="24">
        <f t="shared" si="25"/>
        <v>0</v>
      </c>
      <c r="BL39" s="24">
        <f t="shared" si="25"/>
        <v>0</v>
      </c>
      <c r="BM39" s="24">
        <f t="shared" si="25"/>
        <v>0</v>
      </c>
      <c r="BN39" s="24">
        <f t="shared" si="25"/>
        <v>0</v>
      </c>
      <c r="BO39" s="24">
        <f t="shared" si="25"/>
        <v>257951110</v>
      </c>
      <c r="BP39" s="24">
        <f t="shared" si="25"/>
        <v>0</v>
      </c>
      <c r="BQ39" s="24">
        <f t="shared" si="25"/>
        <v>60200000</v>
      </c>
      <c r="BR39" s="24">
        <f t="shared" si="25"/>
        <v>0</v>
      </c>
      <c r="BS39" s="24">
        <f t="shared" si="25"/>
        <v>0</v>
      </c>
      <c r="BT39" s="24">
        <f t="shared" si="25"/>
        <v>0</v>
      </c>
      <c r="BU39" s="24">
        <f t="shared" si="25"/>
        <v>0</v>
      </c>
      <c r="BV39" s="24">
        <f t="shared" si="25"/>
        <v>0</v>
      </c>
      <c r="BW39" s="24">
        <f t="shared" si="25"/>
        <v>0</v>
      </c>
      <c r="BX39" s="24">
        <f t="shared" si="26"/>
        <v>0</v>
      </c>
      <c r="BY39" s="24">
        <f t="shared" si="26"/>
        <v>0</v>
      </c>
      <c r="BZ39" s="24">
        <f t="shared" si="26"/>
        <v>0</v>
      </c>
      <c r="CA39" s="24">
        <f t="shared" si="26"/>
        <v>0</v>
      </c>
      <c r="CB39" s="24">
        <f t="shared" si="26"/>
        <v>0</v>
      </c>
      <c r="CC39" s="24">
        <f t="shared" si="26"/>
        <v>0</v>
      </c>
      <c r="CD39" s="24">
        <f t="shared" si="26"/>
        <v>60000000</v>
      </c>
      <c r="CE39" s="27">
        <f t="shared" si="6"/>
        <v>4.7499204597701149E-2</v>
      </c>
      <c r="CF39" s="24">
        <f t="shared" si="27"/>
        <v>20662154</v>
      </c>
      <c r="CG39" s="24"/>
      <c r="CH39" s="24"/>
      <c r="CI39" s="24"/>
      <c r="CJ39" s="24"/>
      <c r="CK39" s="24"/>
      <c r="CL39" s="24"/>
      <c r="CM39" s="24"/>
      <c r="CN39" s="24">
        <f>+'[2]Acuerdo PLAN INVERSIÓN 2021'!$H$252</f>
        <v>16171000</v>
      </c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>
        <f>+'[2]Acuerdo PLAN INVERSIÓN 2021'!$H$254</f>
        <v>4491154</v>
      </c>
      <c r="DD39" s="27">
        <f t="shared" si="8"/>
        <v>0.95250079540229882</v>
      </c>
      <c r="DE39" s="24">
        <f t="shared" si="28"/>
        <v>414337846</v>
      </c>
      <c r="DF39" s="24">
        <f t="shared" si="29"/>
        <v>0</v>
      </c>
      <c r="DG39" s="24">
        <f t="shared" si="29"/>
        <v>0</v>
      </c>
      <c r="DH39" s="24">
        <f t="shared" si="29"/>
        <v>0</v>
      </c>
      <c r="DI39" s="24">
        <f t="shared" si="29"/>
        <v>0</v>
      </c>
      <c r="DJ39" s="24">
        <f t="shared" si="29"/>
        <v>0</v>
      </c>
      <c r="DK39" s="24">
        <f t="shared" si="29"/>
        <v>0</v>
      </c>
      <c r="DL39" s="24">
        <f t="shared" si="29"/>
        <v>0</v>
      </c>
      <c r="DM39" s="24">
        <f t="shared" si="29"/>
        <v>283829000</v>
      </c>
      <c r="DN39" s="24">
        <f t="shared" si="29"/>
        <v>0</v>
      </c>
      <c r="DO39" s="24">
        <f t="shared" si="29"/>
        <v>65000000</v>
      </c>
      <c r="DP39" s="24">
        <f t="shared" si="29"/>
        <v>0</v>
      </c>
      <c r="DQ39" s="24">
        <f t="shared" si="29"/>
        <v>0</v>
      </c>
      <c r="DR39" s="24">
        <f t="shared" si="29"/>
        <v>0</v>
      </c>
      <c r="DS39" s="24">
        <f t="shared" si="29"/>
        <v>0</v>
      </c>
      <c r="DT39" s="24">
        <f t="shared" si="29"/>
        <v>0</v>
      </c>
      <c r="DU39" s="24">
        <f t="shared" si="29"/>
        <v>0</v>
      </c>
      <c r="DV39" s="24">
        <f t="shared" si="30"/>
        <v>0</v>
      </c>
      <c r="DW39" s="24">
        <f t="shared" si="30"/>
        <v>0</v>
      </c>
      <c r="DX39" s="24">
        <f t="shared" si="30"/>
        <v>0</v>
      </c>
      <c r="DY39" s="24">
        <f t="shared" si="30"/>
        <v>0</v>
      </c>
      <c r="DZ39" s="24">
        <f t="shared" si="30"/>
        <v>0</v>
      </c>
      <c r="EA39" s="24">
        <f t="shared" si="30"/>
        <v>0</v>
      </c>
      <c r="EB39" s="24">
        <f t="shared" si="30"/>
        <v>65508846</v>
      </c>
      <c r="EE39" s="170">
        <f t="shared" si="31"/>
        <v>435000000</v>
      </c>
      <c r="EF39" s="170">
        <f t="shared" si="32"/>
        <v>20662154</v>
      </c>
      <c r="EG39" s="171">
        <f t="shared" si="33"/>
        <v>4.7499204597701149E-2</v>
      </c>
    </row>
    <row r="40" spans="1:137" ht="18.75" hidden="1" customHeight="1" x14ac:dyDescent="0.25">
      <c r="A40" s="202"/>
      <c r="B40" s="224"/>
      <c r="C40" s="158" t="s">
        <v>139</v>
      </c>
      <c r="D40" s="161" t="s">
        <v>140</v>
      </c>
      <c r="E40" s="50">
        <v>410</v>
      </c>
      <c r="F40" s="163" t="s">
        <v>102</v>
      </c>
      <c r="G40" s="24">
        <f t="shared" si="22"/>
        <v>60000000</v>
      </c>
      <c r="H40" s="25">
        <v>36000000</v>
      </c>
      <c r="I40" s="25">
        <f t="shared" si="34"/>
        <v>-24000000</v>
      </c>
      <c r="J40" s="24"/>
      <c r="K40" s="24">
        <v>30000000</v>
      </c>
      <c r="L40" s="24"/>
      <c r="M40" s="24"/>
      <c r="N40" s="24"/>
      <c r="O40" s="24"/>
      <c r="P40" s="24"/>
      <c r="Q40" s="24">
        <v>30000000</v>
      </c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7">
        <f t="shared" si="1"/>
        <v>0.48333333333333334</v>
      </c>
      <c r="AH40" s="24">
        <f t="shared" si="23"/>
        <v>29000000</v>
      </c>
      <c r="AI40" s="24"/>
      <c r="AJ40" s="24">
        <f>+'[2]Acuerdo PLAN INVERSIÓN 2021'!$J$259</f>
        <v>29000000</v>
      </c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7">
        <f t="shared" si="12"/>
        <v>0.51666666666666661</v>
      </c>
      <c r="BG40" s="24">
        <f t="shared" si="24"/>
        <v>31000000</v>
      </c>
      <c r="BH40" s="24">
        <f t="shared" si="25"/>
        <v>0</v>
      </c>
      <c r="BI40" s="24">
        <f t="shared" si="25"/>
        <v>1000000</v>
      </c>
      <c r="BJ40" s="24">
        <f t="shared" si="25"/>
        <v>0</v>
      </c>
      <c r="BK40" s="24">
        <f t="shared" si="25"/>
        <v>0</v>
      </c>
      <c r="BL40" s="24">
        <f t="shared" si="25"/>
        <v>0</v>
      </c>
      <c r="BM40" s="24">
        <f t="shared" si="25"/>
        <v>0</v>
      </c>
      <c r="BN40" s="24">
        <f t="shared" si="25"/>
        <v>0</v>
      </c>
      <c r="BO40" s="24">
        <f t="shared" si="25"/>
        <v>30000000</v>
      </c>
      <c r="BP40" s="24">
        <f t="shared" si="25"/>
        <v>0</v>
      </c>
      <c r="BQ40" s="24">
        <f t="shared" si="25"/>
        <v>0</v>
      </c>
      <c r="BR40" s="24">
        <f t="shared" si="25"/>
        <v>0</v>
      </c>
      <c r="BS40" s="24">
        <f t="shared" si="25"/>
        <v>0</v>
      </c>
      <c r="BT40" s="24">
        <f t="shared" si="25"/>
        <v>0</v>
      </c>
      <c r="BU40" s="24">
        <f t="shared" si="25"/>
        <v>0</v>
      </c>
      <c r="BV40" s="24">
        <f t="shared" si="25"/>
        <v>0</v>
      </c>
      <c r="BW40" s="24">
        <f t="shared" si="25"/>
        <v>0</v>
      </c>
      <c r="BX40" s="24">
        <f t="shared" si="26"/>
        <v>0</v>
      </c>
      <c r="BY40" s="24">
        <f t="shared" si="26"/>
        <v>0</v>
      </c>
      <c r="BZ40" s="24">
        <f t="shared" si="26"/>
        <v>0</v>
      </c>
      <c r="CA40" s="24">
        <f t="shared" si="26"/>
        <v>0</v>
      </c>
      <c r="CB40" s="24">
        <f t="shared" si="26"/>
        <v>0</v>
      </c>
      <c r="CC40" s="24">
        <f t="shared" si="26"/>
        <v>0</v>
      </c>
      <c r="CD40" s="24">
        <f t="shared" si="26"/>
        <v>0</v>
      </c>
      <c r="CE40" s="27">
        <f t="shared" si="6"/>
        <v>0.48333333333333334</v>
      </c>
      <c r="CF40" s="24">
        <f t="shared" si="27"/>
        <v>29000000</v>
      </c>
      <c r="CG40" s="24"/>
      <c r="CH40" s="24">
        <f>+'[2]Acuerdo PLAN INVERSIÓN 2021'!$H$257</f>
        <v>29000000</v>
      </c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7">
        <f t="shared" si="8"/>
        <v>0.51666666666666661</v>
      </c>
      <c r="DE40" s="24">
        <f t="shared" si="28"/>
        <v>31000000</v>
      </c>
      <c r="DF40" s="24">
        <f t="shared" si="29"/>
        <v>0</v>
      </c>
      <c r="DG40" s="24">
        <f t="shared" si="29"/>
        <v>1000000</v>
      </c>
      <c r="DH40" s="24">
        <f t="shared" si="29"/>
        <v>0</v>
      </c>
      <c r="DI40" s="24">
        <f t="shared" si="29"/>
        <v>0</v>
      </c>
      <c r="DJ40" s="24">
        <f t="shared" si="29"/>
        <v>0</v>
      </c>
      <c r="DK40" s="24">
        <f t="shared" si="29"/>
        <v>0</v>
      </c>
      <c r="DL40" s="24">
        <f t="shared" si="29"/>
        <v>0</v>
      </c>
      <c r="DM40" s="24">
        <f t="shared" si="29"/>
        <v>30000000</v>
      </c>
      <c r="DN40" s="24">
        <f t="shared" si="29"/>
        <v>0</v>
      </c>
      <c r="DO40" s="24">
        <f t="shared" si="29"/>
        <v>0</v>
      </c>
      <c r="DP40" s="24">
        <f t="shared" si="29"/>
        <v>0</v>
      </c>
      <c r="DQ40" s="24">
        <f t="shared" si="29"/>
        <v>0</v>
      </c>
      <c r="DR40" s="24">
        <f t="shared" si="29"/>
        <v>0</v>
      </c>
      <c r="DS40" s="24">
        <f t="shared" si="29"/>
        <v>0</v>
      </c>
      <c r="DT40" s="24">
        <f t="shared" si="29"/>
        <v>0</v>
      </c>
      <c r="DU40" s="24">
        <f t="shared" si="29"/>
        <v>0</v>
      </c>
      <c r="DV40" s="24">
        <f t="shared" si="30"/>
        <v>0</v>
      </c>
      <c r="DW40" s="24">
        <f t="shared" si="30"/>
        <v>0</v>
      </c>
      <c r="DX40" s="24">
        <f t="shared" si="30"/>
        <v>0</v>
      </c>
      <c r="DY40" s="24">
        <f t="shared" si="30"/>
        <v>0</v>
      </c>
      <c r="DZ40" s="24">
        <f t="shared" si="30"/>
        <v>0</v>
      </c>
      <c r="EA40" s="24">
        <f t="shared" si="30"/>
        <v>0</v>
      </c>
      <c r="EB40" s="24">
        <f t="shared" si="30"/>
        <v>0</v>
      </c>
      <c r="EE40" s="170">
        <f t="shared" si="31"/>
        <v>60000000</v>
      </c>
      <c r="EF40" s="170">
        <f t="shared" si="32"/>
        <v>29000000</v>
      </c>
      <c r="EG40" s="171">
        <f t="shared" si="33"/>
        <v>0.48333333333333334</v>
      </c>
    </row>
    <row r="41" spans="1:137" ht="27.75" hidden="1" customHeight="1" x14ac:dyDescent="0.25">
      <c r="A41" s="202"/>
      <c r="B41" s="224"/>
      <c r="C41" s="158" t="s">
        <v>141</v>
      </c>
      <c r="D41" s="161" t="s">
        <v>142</v>
      </c>
      <c r="E41" s="50">
        <v>410</v>
      </c>
      <c r="F41" s="163" t="s">
        <v>143</v>
      </c>
      <c r="G41" s="24">
        <f t="shared" si="22"/>
        <v>53000000</v>
      </c>
      <c r="H41" s="25">
        <v>122400000</v>
      </c>
      <c r="I41" s="25">
        <f t="shared" si="34"/>
        <v>69400000</v>
      </c>
      <c r="J41" s="24"/>
      <c r="K41" s="24"/>
      <c r="L41" s="24"/>
      <c r="M41" s="24"/>
      <c r="N41" s="24"/>
      <c r="O41" s="24"/>
      <c r="P41" s="24"/>
      <c r="Q41" s="24">
        <v>50000000</v>
      </c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>
        <v>3000000</v>
      </c>
      <c r="AG41" s="27">
        <f t="shared" si="1"/>
        <v>0.75471698113207553</v>
      </c>
      <c r="AH41" s="24">
        <f t="shared" si="23"/>
        <v>40000000</v>
      </c>
      <c r="AI41" s="24"/>
      <c r="AJ41" s="24"/>
      <c r="AK41" s="24"/>
      <c r="AL41" s="24"/>
      <c r="AM41" s="24"/>
      <c r="AN41" s="24"/>
      <c r="AO41" s="24"/>
      <c r="AP41" s="24">
        <f>+'[1]Acuerdo PLAN INVERSIÓN 2021'!$R$368</f>
        <v>40000000</v>
      </c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7">
        <f t="shared" si="12"/>
        <v>0.24528301886792447</v>
      </c>
      <c r="BG41" s="24">
        <f t="shared" si="24"/>
        <v>13000000</v>
      </c>
      <c r="BH41" s="24">
        <f t="shared" si="25"/>
        <v>0</v>
      </c>
      <c r="BI41" s="24">
        <f t="shared" si="25"/>
        <v>0</v>
      </c>
      <c r="BJ41" s="24">
        <f t="shared" si="25"/>
        <v>0</v>
      </c>
      <c r="BK41" s="24">
        <f t="shared" si="25"/>
        <v>0</v>
      </c>
      <c r="BL41" s="24">
        <f t="shared" si="25"/>
        <v>0</v>
      </c>
      <c r="BM41" s="24">
        <f t="shared" si="25"/>
        <v>0</v>
      </c>
      <c r="BN41" s="24">
        <f t="shared" si="25"/>
        <v>0</v>
      </c>
      <c r="BO41" s="24">
        <f t="shared" si="25"/>
        <v>10000000</v>
      </c>
      <c r="BP41" s="24">
        <f t="shared" si="25"/>
        <v>0</v>
      </c>
      <c r="BQ41" s="24">
        <f t="shared" si="25"/>
        <v>0</v>
      </c>
      <c r="BR41" s="24">
        <f t="shared" si="25"/>
        <v>0</v>
      </c>
      <c r="BS41" s="24">
        <f t="shared" si="25"/>
        <v>0</v>
      </c>
      <c r="BT41" s="24">
        <f t="shared" si="25"/>
        <v>0</v>
      </c>
      <c r="BU41" s="24">
        <f t="shared" si="25"/>
        <v>0</v>
      </c>
      <c r="BV41" s="24">
        <f t="shared" si="25"/>
        <v>0</v>
      </c>
      <c r="BW41" s="24">
        <f t="shared" ref="BW41:BW50" si="35">+Y41-AX41</f>
        <v>0</v>
      </c>
      <c r="BX41" s="24">
        <f t="shared" si="26"/>
        <v>0</v>
      </c>
      <c r="BY41" s="24">
        <f t="shared" si="26"/>
        <v>0</v>
      </c>
      <c r="BZ41" s="24">
        <f t="shared" si="26"/>
        <v>0</v>
      </c>
      <c r="CA41" s="24">
        <f t="shared" si="26"/>
        <v>0</v>
      </c>
      <c r="CB41" s="24">
        <f t="shared" si="26"/>
        <v>0</v>
      </c>
      <c r="CC41" s="24">
        <f t="shared" si="26"/>
        <v>0</v>
      </c>
      <c r="CD41" s="24">
        <f t="shared" si="26"/>
        <v>3000000</v>
      </c>
      <c r="CE41" s="27">
        <f t="shared" si="6"/>
        <v>0.32728428301886792</v>
      </c>
      <c r="CF41" s="24">
        <f t="shared" si="27"/>
        <v>17346067</v>
      </c>
      <c r="CG41" s="24"/>
      <c r="CH41" s="24"/>
      <c r="CI41" s="24"/>
      <c r="CJ41" s="24"/>
      <c r="CK41" s="24"/>
      <c r="CL41" s="24"/>
      <c r="CM41" s="24"/>
      <c r="CN41" s="24">
        <f>+'[1]Acuerdo PLAN INVERSIÓN 2021'!$H$366</f>
        <v>17346067</v>
      </c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7">
        <f t="shared" si="8"/>
        <v>0.67271571698113208</v>
      </c>
      <c r="DE41" s="24">
        <f t="shared" si="28"/>
        <v>35653933</v>
      </c>
      <c r="DF41" s="24">
        <f t="shared" si="29"/>
        <v>0</v>
      </c>
      <c r="DG41" s="24">
        <f t="shared" si="29"/>
        <v>0</v>
      </c>
      <c r="DH41" s="24">
        <f t="shared" si="29"/>
        <v>0</v>
      </c>
      <c r="DI41" s="24">
        <f t="shared" si="29"/>
        <v>0</v>
      </c>
      <c r="DJ41" s="24">
        <f t="shared" si="29"/>
        <v>0</v>
      </c>
      <c r="DK41" s="24">
        <f t="shared" si="29"/>
        <v>0</v>
      </c>
      <c r="DL41" s="24">
        <f t="shared" si="29"/>
        <v>0</v>
      </c>
      <c r="DM41" s="24">
        <f t="shared" si="29"/>
        <v>32653933</v>
      </c>
      <c r="DN41" s="24">
        <f t="shared" si="29"/>
        <v>0</v>
      </c>
      <c r="DO41" s="24">
        <f t="shared" si="29"/>
        <v>0</v>
      </c>
      <c r="DP41" s="24">
        <f t="shared" si="29"/>
        <v>0</v>
      </c>
      <c r="DQ41" s="24">
        <f t="shared" si="29"/>
        <v>0</v>
      </c>
      <c r="DR41" s="24">
        <f t="shared" si="29"/>
        <v>0</v>
      </c>
      <c r="DS41" s="24">
        <f t="shared" si="29"/>
        <v>0</v>
      </c>
      <c r="DT41" s="24">
        <f t="shared" si="29"/>
        <v>0</v>
      </c>
      <c r="DU41" s="24">
        <f t="shared" ref="DU41:DU50" si="36">+Y41-CV41</f>
        <v>0</v>
      </c>
      <c r="DV41" s="24">
        <f t="shared" si="30"/>
        <v>0</v>
      </c>
      <c r="DW41" s="24">
        <f t="shared" si="30"/>
        <v>0</v>
      </c>
      <c r="DX41" s="24">
        <f t="shared" si="30"/>
        <v>0</v>
      </c>
      <c r="DY41" s="24">
        <f t="shared" si="30"/>
        <v>0</v>
      </c>
      <c r="DZ41" s="24">
        <f t="shared" si="30"/>
        <v>0</v>
      </c>
      <c r="EA41" s="24">
        <f t="shared" si="30"/>
        <v>0</v>
      </c>
      <c r="EB41" s="24">
        <f t="shared" si="30"/>
        <v>3000000</v>
      </c>
      <c r="EE41" s="170">
        <f t="shared" si="31"/>
        <v>53000000</v>
      </c>
      <c r="EF41" s="170">
        <f t="shared" si="32"/>
        <v>17346067</v>
      </c>
      <c r="EG41" s="171">
        <f t="shared" si="33"/>
        <v>0.32728428301886792</v>
      </c>
    </row>
    <row r="42" spans="1:137" ht="31.5" hidden="1" customHeight="1" x14ac:dyDescent="0.25">
      <c r="A42" s="202"/>
      <c r="B42" s="224"/>
      <c r="C42" s="158" t="s">
        <v>144</v>
      </c>
      <c r="D42" s="161" t="s">
        <v>145</v>
      </c>
      <c r="E42" s="50">
        <v>410</v>
      </c>
      <c r="F42" s="163" t="s">
        <v>102</v>
      </c>
      <c r="G42" s="24">
        <f t="shared" si="22"/>
        <v>50000000</v>
      </c>
      <c r="H42" s="25">
        <v>62000000</v>
      </c>
      <c r="I42" s="25">
        <f t="shared" si="34"/>
        <v>12000000</v>
      </c>
      <c r="J42" s="24"/>
      <c r="K42" s="24"/>
      <c r="L42" s="24"/>
      <c r="M42" s="24"/>
      <c r="N42" s="24"/>
      <c r="O42" s="24"/>
      <c r="P42" s="24"/>
      <c r="Q42" s="24">
        <v>15000000</v>
      </c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>
        <v>35000000</v>
      </c>
      <c r="AC42" s="24"/>
      <c r="AD42" s="24"/>
      <c r="AE42" s="24"/>
      <c r="AF42" s="24"/>
      <c r="AG42" s="27">
        <f t="shared" si="1"/>
        <v>0.18433334000000001</v>
      </c>
      <c r="AH42" s="24">
        <f t="shared" si="23"/>
        <v>9216667</v>
      </c>
      <c r="AI42" s="24"/>
      <c r="AJ42" s="24"/>
      <c r="AK42" s="24"/>
      <c r="AL42" s="24"/>
      <c r="AM42" s="24"/>
      <c r="AN42" s="24"/>
      <c r="AO42" s="24"/>
      <c r="AP42" s="24">
        <f>+'[2]Acuerdo PLAN INVERSIÓN 2021'!$R$275</f>
        <v>9216667</v>
      </c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7">
        <f t="shared" si="12"/>
        <v>0.81566665999999999</v>
      </c>
      <c r="BG42" s="24">
        <f t="shared" si="24"/>
        <v>40783333</v>
      </c>
      <c r="BH42" s="24">
        <f t="shared" ref="BH42:BV50" si="37">+J42-AI42</f>
        <v>0</v>
      </c>
      <c r="BI42" s="24">
        <f t="shared" si="37"/>
        <v>0</v>
      </c>
      <c r="BJ42" s="24">
        <f t="shared" si="37"/>
        <v>0</v>
      </c>
      <c r="BK42" s="24">
        <f t="shared" si="37"/>
        <v>0</v>
      </c>
      <c r="BL42" s="24">
        <f t="shared" si="37"/>
        <v>0</v>
      </c>
      <c r="BM42" s="24">
        <f t="shared" si="37"/>
        <v>0</v>
      </c>
      <c r="BN42" s="24">
        <f t="shared" si="37"/>
        <v>0</v>
      </c>
      <c r="BO42" s="24">
        <f t="shared" si="37"/>
        <v>5783333</v>
      </c>
      <c r="BP42" s="24">
        <f t="shared" si="37"/>
        <v>0</v>
      </c>
      <c r="BQ42" s="24">
        <f t="shared" si="37"/>
        <v>0</v>
      </c>
      <c r="BR42" s="24">
        <f t="shared" si="37"/>
        <v>0</v>
      </c>
      <c r="BS42" s="24">
        <f t="shared" si="37"/>
        <v>0</v>
      </c>
      <c r="BT42" s="24">
        <f t="shared" si="37"/>
        <v>0</v>
      </c>
      <c r="BU42" s="24">
        <f t="shared" si="37"/>
        <v>0</v>
      </c>
      <c r="BV42" s="24">
        <f t="shared" si="37"/>
        <v>0</v>
      </c>
      <c r="BW42" s="24">
        <f t="shared" si="35"/>
        <v>0</v>
      </c>
      <c r="BX42" s="24">
        <f t="shared" si="26"/>
        <v>0</v>
      </c>
      <c r="BY42" s="24">
        <f t="shared" si="26"/>
        <v>0</v>
      </c>
      <c r="BZ42" s="24">
        <f t="shared" si="26"/>
        <v>35000000</v>
      </c>
      <c r="CA42" s="24">
        <f t="shared" si="26"/>
        <v>0</v>
      </c>
      <c r="CB42" s="24">
        <f t="shared" si="26"/>
        <v>0</v>
      </c>
      <c r="CC42" s="24">
        <f t="shared" si="26"/>
        <v>0</v>
      </c>
      <c r="CD42" s="24">
        <f t="shared" si="26"/>
        <v>0</v>
      </c>
      <c r="CE42" s="27">
        <f t="shared" si="6"/>
        <v>0.18433334000000001</v>
      </c>
      <c r="CF42" s="24">
        <f t="shared" si="27"/>
        <v>9216667</v>
      </c>
      <c r="CG42" s="24"/>
      <c r="CH42" s="24"/>
      <c r="CI42" s="24"/>
      <c r="CJ42" s="24"/>
      <c r="CK42" s="24"/>
      <c r="CL42" s="24"/>
      <c r="CM42" s="24"/>
      <c r="CN42" s="24">
        <f>+'[2]Acuerdo PLAN INVERSIÓN 2021'!$H$273</f>
        <v>9216667</v>
      </c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7">
        <f t="shared" si="8"/>
        <v>0.81566665999999999</v>
      </c>
      <c r="DE42" s="24">
        <f t="shared" si="28"/>
        <v>40783333</v>
      </c>
      <c r="DF42" s="24">
        <f t="shared" ref="DF42:DT50" si="38">+J42-CG42</f>
        <v>0</v>
      </c>
      <c r="DG42" s="24">
        <f t="shared" si="38"/>
        <v>0</v>
      </c>
      <c r="DH42" s="24">
        <f t="shared" si="38"/>
        <v>0</v>
      </c>
      <c r="DI42" s="24">
        <f t="shared" si="38"/>
        <v>0</v>
      </c>
      <c r="DJ42" s="24">
        <f t="shared" si="38"/>
        <v>0</v>
      </c>
      <c r="DK42" s="24">
        <f t="shared" si="38"/>
        <v>0</v>
      </c>
      <c r="DL42" s="24">
        <f t="shared" si="38"/>
        <v>0</v>
      </c>
      <c r="DM42" s="24">
        <f t="shared" si="38"/>
        <v>5783333</v>
      </c>
      <c r="DN42" s="24">
        <f t="shared" si="38"/>
        <v>0</v>
      </c>
      <c r="DO42" s="24">
        <f t="shared" si="38"/>
        <v>0</v>
      </c>
      <c r="DP42" s="24">
        <f t="shared" si="38"/>
        <v>0</v>
      </c>
      <c r="DQ42" s="24">
        <f t="shared" si="38"/>
        <v>0</v>
      </c>
      <c r="DR42" s="24">
        <f t="shared" si="38"/>
        <v>0</v>
      </c>
      <c r="DS42" s="24">
        <f t="shared" si="38"/>
        <v>0</v>
      </c>
      <c r="DT42" s="24">
        <f t="shared" si="38"/>
        <v>0</v>
      </c>
      <c r="DU42" s="24">
        <f t="shared" si="36"/>
        <v>0</v>
      </c>
      <c r="DV42" s="24">
        <f t="shared" si="30"/>
        <v>0</v>
      </c>
      <c r="DW42" s="24">
        <f t="shared" si="30"/>
        <v>0</v>
      </c>
      <c r="DX42" s="24">
        <f t="shared" si="30"/>
        <v>35000000</v>
      </c>
      <c r="DY42" s="24">
        <f t="shared" si="30"/>
        <v>0</v>
      </c>
      <c r="DZ42" s="24">
        <f t="shared" si="30"/>
        <v>0</v>
      </c>
      <c r="EA42" s="24">
        <f t="shared" si="30"/>
        <v>0</v>
      </c>
      <c r="EB42" s="24">
        <f t="shared" si="30"/>
        <v>0</v>
      </c>
      <c r="EE42" s="170">
        <f t="shared" si="31"/>
        <v>50000000</v>
      </c>
      <c r="EF42" s="170">
        <f t="shared" si="32"/>
        <v>9216667</v>
      </c>
      <c r="EG42" s="171">
        <f t="shared" si="33"/>
        <v>0.18433334000000001</v>
      </c>
    </row>
    <row r="43" spans="1:137" ht="19.899999999999999" hidden="1" customHeight="1" x14ac:dyDescent="0.25">
      <c r="A43" s="202"/>
      <c r="B43" s="224"/>
      <c r="C43" s="158" t="s">
        <v>146</v>
      </c>
      <c r="D43" s="161" t="s">
        <v>147</v>
      </c>
      <c r="E43" s="50">
        <v>410</v>
      </c>
      <c r="F43" s="163" t="s">
        <v>102</v>
      </c>
      <c r="G43" s="24">
        <f t="shared" si="22"/>
        <v>135000000</v>
      </c>
      <c r="H43" s="25">
        <v>324000000</v>
      </c>
      <c r="I43" s="25">
        <f t="shared" si="34"/>
        <v>189000000</v>
      </c>
      <c r="J43" s="24"/>
      <c r="K43" s="24"/>
      <c r="L43" s="24"/>
      <c r="M43" s="24"/>
      <c r="N43" s="24"/>
      <c r="O43" s="24"/>
      <c r="P43" s="24"/>
      <c r="Q43" s="24">
        <v>135000000</v>
      </c>
      <c r="R43" s="24"/>
      <c r="S43" s="24"/>
      <c r="T43" s="24"/>
      <c r="U43" s="24"/>
      <c r="V43" s="24"/>
      <c r="W43" s="24"/>
      <c r="X43" s="26"/>
      <c r="Y43" s="26"/>
      <c r="Z43" s="26"/>
      <c r="AA43" s="26"/>
      <c r="AB43" s="26"/>
      <c r="AC43" s="26"/>
      <c r="AD43" s="26"/>
      <c r="AE43" s="26"/>
      <c r="AF43" s="24"/>
      <c r="AG43" s="27">
        <f t="shared" si="1"/>
        <v>1</v>
      </c>
      <c r="AH43" s="24">
        <f t="shared" si="23"/>
        <v>135000000</v>
      </c>
      <c r="AI43" s="24"/>
      <c r="AJ43" s="24"/>
      <c r="AK43" s="24"/>
      <c r="AL43" s="24"/>
      <c r="AM43" s="24"/>
      <c r="AN43" s="24"/>
      <c r="AO43" s="24"/>
      <c r="AP43" s="24">
        <f>+'[1]Acuerdo PLAN INVERSIÓN 2021'!$R$384</f>
        <v>135000000</v>
      </c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7">
        <f t="shared" si="12"/>
        <v>0</v>
      </c>
      <c r="BG43" s="24">
        <f t="shared" si="24"/>
        <v>0</v>
      </c>
      <c r="BH43" s="24">
        <f t="shared" si="37"/>
        <v>0</v>
      </c>
      <c r="BI43" s="24">
        <f t="shared" si="37"/>
        <v>0</v>
      </c>
      <c r="BJ43" s="24">
        <f t="shared" si="37"/>
        <v>0</v>
      </c>
      <c r="BK43" s="24">
        <f t="shared" si="37"/>
        <v>0</v>
      </c>
      <c r="BL43" s="24">
        <f t="shared" si="37"/>
        <v>0</v>
      </c>
      <c r="BM43" s="24">
        <f t="shared" si="37"/>
        <v>0</v>
      </c>
      <c r="BN43" s="24">
        <f t="shared" si="37"/>
        <v>0</v>
      </c>
      <c r="BO43" s="24">
        <f t="shared" si="37"/>
        <v>0</v>
      </c>
      <c r="BP43" s="24">
        <f t="shared" si="37"/>
        <v>0</v>
      </c>
      <c r="BQ43" s="24">
        <f t="shared" si="37"/>
        <v>0</v>
      </c>
      <c r="BR43" s="24">
        <f t="shared" si="37"/>
        <v>0</v>
      </c>
      <c r="BS43" s="24">
        <f t="shared" si="37"/>
        <v>0</v>
      </c>
      <c r="BT43" s="24">
        <f t="shared" si="37"/>
        <v>0</v>
      </c>
      <c r="BU43" s="24">
        <f t="shared" si="37"/>
        <v>0</v>
      </c>
      <c r="BV43" s="24">
        <f t="shared" si="37"/>
        <v>0</v>
      </c>
      <c r="BW43" s="24">
        <f t="shared" si="35"/>
        <v>0</v>
      </c>
      <c r="BX43" s="24">
        <f t="shared" si="26"/>
        <v>0</v>
      </c>
      <c r="BY43" s="24">
        <f t="shared" si="26"/>
        <v>0</v>
      </c>
      <c r="BZ43" s="24">
        <f t="shared" si="26"/>
        <v>0</v>
      </c>
      <c r="CA43" s="24">
        <f t="shared" si="26"/>
        <v>0</v>
      </c>
      <c r="CB43" s="24">
        <f t="shared" si="26"/>
        <v>0</v>
      </c>
      <c r="CC43" s="24">
        <f t="shared" si="26"/>
        <v>0</v>
      </c>
      <c r="CD43" s="24">
        <f t="shared" si="26"/>
        <v>0</v>
      </c>
      <c r="CE43" s="27">
        <f t="shared" si="6"/>
        <v>0.46370370370370373</v>
      </c>
      <c r="CF43" s="24">
        <f t="shared" si="27"/>
        <v>62600000</v>
      </c>
      <c r="CG43" s="24"/>
      <c r="CH43" s="24"/>
      <c r="CI43" s="24"/>
      <c r="CJ43" s="24"/>
      <c r="CK43" s="24"/>
      <c r="CL43" s="24"/>
      <c r="CM43" s="24"/>
      <c r="CN43" s="24">
        <f>+'[1]Acuerdo PLAN INVERSIÓN 2021'!$H$382</f>
        <v>62600000</v>
      </c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7">
        <f t="shared" si="8"/>
        <v>0.53629629629629627</v>
      </c>
      <c r="DE43" s="24">
        <f t="shared" si="28"/>
        <v>72400000</v>
      </c>
      <c r="DF43" s="24">
        <f t="shared" si="38"/>
        <v>0</v>
      </c>
      <c r="DG43" s="24">
        <f t="shared" si="38"/>
        <v>0</v>
      </c>
      <c r="DH43" s="24">
        <f t="shared" si="38"/>
        <v>0</v>
      </c>
      <c r="DI43" s="24">
        <f t="shared" si="38"/>
        <v>0</v>
      </c>
      <c r="DJ43" s="24">
        <f t="shared" si="38"/>
        <v>0</v>
      </c>
      <c r="DK43" s="24">
        <f t="shared" si="38"/>
        <v>0</v>
      </c>
      <c r="DL43" s="24">
        <f t="shared" si="38"/>
        <v>0</v>
      </c>
      <c r="DM43" s="24">
        <f t="shared" si="38"/>
        <v>72400000</v>
      </c>
      <c r="DN43" s="24">
        <f t="shared" si="38"/>
        <v>0</v>
      </c>
      <c r="DO43" s="24">
        <f t="shared" si="38"/>
        <v>0</v>
      </c>
      <c r="DP43" s="24">
        <f t="shared" si="38"/>
        <v>0</v>
      </c>
      <c r="DQ43" s="24">
        <f t="shared" si="38"/>
        <v>0</v>
      </c>
      <c r="DR43" s="24">
        <f t="shared" si="38"/>
        <v>0</v>
      </c>
      <c r="DS43" s="24">
        <f t="shared" si="38"/>
        <v>0</v>
      </c>
      <c r="DT43" s="24">
        <f t="shared" si="38"/>
        <v>0</v>
      </c>
      <c r="DU43" s="24">
        <f t="shared" si="36"/>
        <v>0</v>
      </c>
      <c r="DV43" s="24">
        <f t="shared" si="30"/>
        <v>0</v>
      </c>
      <c r="DW43" s="24">
        <f t="shared" si="30"/>
        <v>0</v>
      </c>
      <c r="DX43" s="24">
        <f t="shared" si="30"/>
        <v>0</v>
      </c>
      <c r="DY43" s="24">
        <f t="shared" si="30"/>
        <v>0</v>
      </c>
      <c r="DZ43" s="24">
        <f t="shared" si="30"/>
        <v>0</v>
      </c>
      <c r="EA43" s="24">
        <f t="shared" si="30"/>
        <v>0</v>
      </c>
      <c r="EB43" s="24">
        <f t="shared" si="30"/>
        <v>0</v>
      </c>
      <c r="EE43" s="170">
        <f t="shared" si="31"/>
        <v>135000000</v>
      </c>
      <c r="EF43" s="170">
        <f t="shared" si="32"/>
        <v>62600000</v>
      </c>
      <c r="EG43" s="171">
        <f t="shared" si="33"/>
        <v>0.46370370370370373</v>
      </c>
    </row>
    <row r="44" spans="1:137" ht="21" hidden="1" customHeight="1" x14ac:dyDescent="0.25">
      <c r="A44" s="202"/>
      <c r="B44" s="224"/>
      <c r="C44" s="158" t="s">
        <v>148</v>
      </c>
      <c r="D44" s="161" t="s">
        <v>149</v>
      </c>
      <c r="E44" s="50">
        <v>410</v>
      </c>
      <c r="F44" s="163" t="s">
        <v>102</v>
      </c>
      <c r="G44" s="24">
        <f t="shared" si="22"/>
        <v>249090746</v>
      </c>
      <c r="H44" s="25">
        <v>800000000</v>
      </c>
      <c r="I44" s="25">
        <f t="shared" si="34"/>
        <v>550909254</v>
      </c>
      <c r="J44" s="24"/>
      <c r="K44" s="24">
        <v>100000000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6"/>
      <c r="Y44" s="26"/>
      <c r="Z44" s="26"/>
      <c r="AA44" s="26"/>
      <c r="AB44" s="26"/>
      <c r="AC44" s="26"/>
      <c r="AD44" s="26">
        <f>23477088+125613658</f>
        <v>149090746</v>
      </c>
      <c r="AE44" s="26"/>
      <c r="AF44" s="24"/>
      <c r="AG44" s="27">
        <f t="shared" si="1"/>
        <v>0.81190613962029723</v>
      </c>
      <c r="AH44" s="24">
        <f t="shared" si="23"/>
        <v>202238306</v>
      </c>
      <c r="AI44" s="24"/>
      <c r="AJ44" s="24">
        <f>+'[2]Acuerdo PLAN INVERSIÓN 2021'!$J$303</f>
        <v>53476666</v>
      </c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>
        <f>+'[2]Acuerdo PLAN INVERSIÓN 2021'!$AB$303</f>
        <v>148761640</v>
      </c>
      <c r="BD44" s="24"/>
      <c r="BE44" s="24"/>
      <c r="BF44" s="27">
        <f t="shared" si="12"/>
        <v>0.18809386037970277</v>
      </c>
      <c r="BG44" s="24">
        <f t="shared" si="24"/>
        <v>46852440</v>
      </c>
      <c r="BH44" s="24">
        <f t="shared" si="37"/>
        <v>0</v>
      </c>
      <c r="BI44" s="24">
        <f t="shared" si="37"/>
        <v>46523334</v>
      </c>
      <c r="BJ44" s="24">
        <f t="shared" si="37"/>
        <v>0</v>
      </c>
      <c r="BK44" s="24">
        <f t="shared" si="37"/>
        <v>0</v>
      </c>
      <c r="BL44" s="24">
        <f t="shared" si="37"/>
        <v>0</v>
      </c>
      <c r="BM44" s="24">
        <f t="shared" si="37"/>
        <v>0</v>
      </c>
      <c r="BN44" s="24">
        <f t="shared" si="37"/>
        <v>0</v>
      </c>
      <c r="BO44" s="24">
        <f t="shared" si="37"/>
        <v>0</v>
      </c>
      <c r="BP44" s="24">
        <f t="shared" si="37"/>
        <v>0</v>
      </c>
      <c r="BQ44" s="24">
        <f t="shared" si="37"/>
        <v>0</v>
      </c>
      <c r="BR44" s="24">
        <f t="shared" si="37"/>
        <v>0</v>
      </c>
      <c r="BS44" s="24">
        <f t="shared" si="37"/>
        <v>0</v>
      </c>
      <c r="BT44" s="24">
        <f t="shared" si="37"/>
        <v>0</v>
      </c>
      <c r="BU44" s="24">
        <f t="shared" si="37"/>
        <v>0</v>
      </c>
      <c r="BV44" s="24">
        <f t="shared" si="37"/>
        <v>0</v>
      </c>
      <c r="BW44" s="24">
        <f t="shared" si="35"/>
        <v>0</v>
      </c>
      <c r="BX44" s="24">
        <f t="shared" si="26"/>
        <v>0</v>
      </c>
      <c r="BY44" s="24">
        <f t="shared" si="26"/>
        <v>0</v>
      </c>
      <c r="BZ44" s="24">
        <f t="shared" si="26"/>
        <v>0</v>
      </c>
      <c r="CA44" s="24">
        <f t="shared" si="26"/>
        <v>0</v>
      </c>
      <c r="CB44" s="24">
        <f t="shared" si="26"/>
        <v>329106</v>
      </c>
      <c r="CC44" s="24">
        <f t="shared" si="26"/>
        <v>0</v>
      </c>
      <c r="CD44" s="24">
        <f t="shared" si="26"/>
        <v>0</v>
      </c>
      <c r="CE44" s="27">
        <f t="shared" si="6"/>
        <v>0.30616809024290287</v>
      </c>
      <c r="CF44" s="24">
        <f t="shared" si="27"/>
        <v>76263638</v>
      </c>
      <c r="CG44" s="24"/>
      <c r="CH44" s="24">
        <f>+'[1]Acuerdo PLAN INVERSIÓN 2021'!$H$435</f>
        <v>4300000</v>
      </c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>
        <f>'[1]Acuerdo PLAN INVERSIÓN 2021'!$H$410-CH44</f>
        <v>71963638</v>
      </c>
      <c r="DB44" s="24"/>
      <c r="DC44" s="24"/>
      <c r="DD44" s="27">
        <f t="shared" si="8"/>
        <v>0.69383190975709708</v>
      </c>
      <c r="DE44" s="24">
        <f t="shared" si="28"/>
        <v>172827108</v>
      </c>
      <c r="DF44" s="24">
        <f t="shared" si="38"/>
        <v>0</v>
      </c>
      <c r="DG44" s="24">
        <f t="shared" si="38"/>
        <v>95700000</v>
      </c>
      <c r="DH44" s="24">
        <f t="shared" si="38"/>
        <v>0</v>
      </c>
      <c r="DI44" s="24">
        <f t="shared" si="38"/>
        <v>0</v>
      </c>
      <c r="DJ44" s="24">
        <f t="shared" si="38"/>
        <v>0</v>
      </c>
      <c r="DK44" s="24">
        <f t="shared" si="38"/>
        <v>0</v>
      </c>
      <c r="DL44" s="24">
        <f t="shared" si="38"/>
        <v>0</v>
      </c>
      <c r="DM44" s="24">
        <f t="shared" si="38"/>
        <v>0</v>
      </c>
      <c r="DN44" s="24">
        <f t="shared" si="38"/>
        <v>0</v>
      </c>
      <c r="DO44" s="24">
        <f t="shared" si="38"/>
        <v>0</v>
      </c>
      <c r="DP44" s="24">
        <f t="shared" si="38"/>
        <v>0</v>
      </c>
      <c r="DQ44" s="24">
        <f t="shared" si="38"/>
        <v>0</v>
      </c>
      <c r="DR44" s="24">
        <f t="shared" si="38"/>
        <v>0</v>
      </c>
      <c r="DS44" s="24">
        <f t="shared" si="38"/>
        <v>0</v>
      </c>
      <c r="DT44" s="24">
        <f t="shared" si="38"/>
        <v>0</v>
      </c>
      <c r="DU44" s="24">
        <f t="shared" si="36"/>
        <v>0</v>
      </c>
      <c r="DV44" s="24">
        <f t="shared" si="30"/>
        <v>0</v>
      </c>
      <c r="DW44" s="24">
        <f t="shared" si="30"/>
        <v>0</v>
      </c>
      <c r="DX44" s="24">
        <f t="shared" si="30"/>
        <v>0</v>
      </c>
      <c r="DY44" s="24">
        <f t="shared" si="30"/>
        <v>0</v>
      </c>
      <c r="DZ44" s="24">
        <f t="shared" si="30"/>
        <v>77127108</v>
      </c>
      <c r="EA44" s="24">
        <f t="shared" si="30"/>
        <v>0</v>
      </c>
      <c r="EB44" s="24">
        <f t="shared" si="30"/>
        <v>0</v>
      </c>
      <c r="EE44" s="170">
        <f t="shared" si="31"/>
        <v>249090746</v>
      </c>
      <c r="EF44" s="170">
        <f t="shared" si="32"/>
        <v>76263638</v>
      </c>
      <c r="EG44" s="171">
        <f t="shared" si="33"/>
        <v>0.30616809024290287</v>
      </c>
    </row>
    <row r="45" spans="1:137" ht="18.600000000000001" hidden="1" customHeight="1" x14ac:dyDescent="0.25">
      <c r="A45" s="202"/>
      <c r="B45" s="224" t="s">
        <v>150</v>
      </c>
      <c r="C45" s="158" t="s">
        <v>151</v>
      </c>
      <c r="D45" s="161" t="s">
        <v>152</v>
      </c>
      <c r="E45" s="50">
        <v>410</v>
      </c>
      <c r="F45" s="163" t="s">
        <v>102</v>
      </c>
      <c r="G45" s="24">
        <f t="shared" si="22"/>
        <v>55000000</v>
      </c>
      <c r="H45" s="25">
        <v>56000000</v>
      </c>
      <c r="I45" s="25">
        <f t="shared" si="34"/>
        <v>1000000</v>
      </c>
      <c r="J45" s="24"/>
      <c r="K45" s="24">
        <v>30000000</v>
      </c>
      <c r="L45" s="24"/>
      <c r="M45" s="24"/>
      <c r="N45" s="24"/>
      <c r="O45" s="24"/>
      <c r="P45" s="24"/>
      <c r="Q45" s="24">
        <v>25000000</v>
      </c>
      <c r="R45" s="24"/>
      <c r="S45" s="24"/>
      <c r="T45" s="24"/>
      <c r="U45" s="24"/>
      <c r="V45" s="24"/>
      <c r="W45" s="24"/>
      <c r="X45" s="26"/>
      <c r="Y45" s="26"/>
      <c r="Z45" s="26"/>
      <c r="AA45" s="26"/>
      <c r="AB45" s="26"/>
      <c r="AC45" s="26"/>
      <c r="AD45" s="26"/>
      <c r="AE45" s="26"/>
      <c r="AF45" s="24"/>
      <c r="AG45" s="27">
        <f t="shared" si="1"/>
        <v>0.25454545454545452</v>
      </c>
      <c r="AH45" s="24">
        <f t="shared" si="23"/>
        <v>14000000</v>
      </c>
      <c r="AI45" s="24"/>
      <c r="AJ45" s="24">
        <f>+'[2]Acuerdo PLAN INVERSIÓN 2021'!$J$333</f>
        <v>14000000</v>
      </c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7">
        <f t="shared" si="12"/>
        <v>0.74545454545454548</v>
      </c>
      <c r="BG45" s="24">
        <f t="shared" si="24"/>
        <v>41000000</v>
      </c>
      <c r="BH45" s="24">
        <f t="shared" si="37"/>
        <v>0</v>
      </c>
      <c r="BI45" s="24">
        <f t="shared" si="37"/>
        <v>16000000</v>
      </c>
      <c r="BJ45" s="24">
        <f t="shared" si="37"/>
        <v>0</v>
      </c>
      <c r="BK45" s="24">
        <f t="shared" si="37"/>
        <v>0</v>
      </c>
      <c r="BL45" s="24">
        <f t="shared" si="37"/>
        <v>0</v>
      </c>
      <c r="BM45" s="24">
        <f t="shared" si="37"/>
        <v>0</v>
      </c>
      <c r="BN45" s="24">
        <f t="shared" si="37"/>
        <v>0</v>
      </c>
      <c r="BO45" s="24">
        <f t="shared" si="37"/>
        <v>25000000</v>
      </c>
      <c r="BP45" s="24">
        <f t="shared" si="37"/>
        <v>0</v>
      </c>
      <c r="BQ45" s="24">
        <f t="shared" si="37"/>
        <v>0</v>
      </c>
      <c r="BR45" s="24">
        <f t="shared" si="37"/>
        <v>0</v>
      </c>
      <c r="BS45" s="24">
        <f t="shared" si="37"/>
        <v>0</v>
      </c>
      <c r="BT45" s="24">
        <f t="shared" si="37"/>
        <v>0</v>
      </c>
      <c r="BU45" s="24">
        <f t="shared" si="37"/>
        <v>0</v>
      </c>
      <c r="BV45" s="24">
        <f t="shared" si="37"/>
        <v>0</v>
      </c>
      <c r="BW45" s="24">
        <f t="shared" si="35"/>
        <v>0</v>
      </c>
      <c r="BX45" s="24">
        <f t="shared" si="26"/>
        <v>0</v>
      </c>
      <c r="BY45" s="24">
        <f t="shared" si="26"/>
        <v>0</v>
      </c>
      <c r="BZ45" s="24">
        <f t="shared" si="26"/>
        <v>0</v>
      </c>
      <c r="CA45" s="24">
        <f t="shared" si="26"/>
        <v>0</v>
      </c>
      <c r="CB45" s="24">
        <f t="shared" si="26"/>
        <v>0</v>
      </c>
      <c r="CC45" s="24">
        <f t="shared" si="26"/>
        <v>0</v>
      </c>
      <c r="CD45" s="24">
        <f t="shared" si="26"/>
        <v>0</v>
      </c>
      <c r="CE45" s="27">
        <f t="shared" si="6"/>
        <v>0.25454545454545452</v>
      </c>
      <c r="CF45" s="24">
        <f t="shared" si="27"/>
        <v>14000000</v>
      </c>
      <c r="CG45" s="24"/>
      <c r="CH45" s="24">
        <f>+'[2]Acuerdo PLAN INVERSIÓN 2021'!$H$331</f>
        <v>14000000</v>
      </c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7">
        <f t="shared" si="8"/>
        <v>0.74545454545454548</v>
      </c>
      <c r="DE45" s="24">
        <f t="shared" si="28"/>
        <v>41000000</v>
      </c>
      <c r="DF45" s="24">
        <f t="shared" si="38"/>
        <v>0</v>
      </c>
      <c r="DG45" s="24">
        <f t="shared" si="38"/>
        <v>16000000</v>
      </c>
      <c r="DH45" s="24">
        <f t="shared" si="38"/>
        <v>0</v>
      </c>
      <c r="DI45" s="24">
        <f t="shared" si="38"/>
        <v>0</v>
      </c>
      <c r="DJ45" s="24">
        <f t="shared" si="38"/>
        <v>0</v>
      </c>
      <c r="DK45" s="24">
        <f t="shared" si="38"/>
        <v>0</v>
      </c>
      <c r="DL45" s="24">
        <f t="shared" si="38"/>
        <v>0</v>
      </c>
      <c r="DM45" s="24">
        <f t="shared" si="38"/>
        <v>25000000</v>
      </c>
      <c r="DN45" s="24">
        <f t="shared" si="38"/>
        <v>0</v>
      </c>
      <c r="DO45" s="24">
        <f t="shared" si="38"/>
        <v>0</v>
      </c>
      <c r="DP45" s="24">
        <f t="shared" si="38"/>
        <v>0</v>
      </c>
      <c r="DQ45" s="24">
        <f t="shared" si="38"/>
        <v>0</v>
      </c>
      <c r="DR45" s="24">
        <f t="shared" si="38"/>
        <v>0</v>
      </c>
      <c r="DS45" s="24">
        <f t="shared" si="38"/>
        <v>0</v>
      </c>
      <c r="DT45" s="24">
        <f t="shared" si="38"/>
        <v>0</v>
      </c>
      <c r="DU45" s="24">
        <f t="shared" si="36"/>
        <v>0</v>
      </c>
      <c r="DV45" s="24">
        <f t="shared" si="30"/>
        <v>0</v>
      </c>
      <c r="DW45" s="24">
        <f t="shared" si="30"/>
        <v>0</v>
      </c>
      <c r="DX45" s="24">
        <f t="shared" si="30"/>
        <v>0</v>
      </c>
      <c r="DY45" s="24">
        <f t="shared" si="30"/>
        <v>0</v>
      </c>
      <c r="DZ45" s="24">
        <f t="shared" si="30"/>
        <v>0</v>
      </c>
      <c r="EA45" s="24">
        <f t="shared" si="30"/>
        <v>0</v>
      </c>
      <c r="EB45" s="24">
        <f t="shared" si="30"/>
        <v>0</v>
      </c>
      <c r="EE45" s="170">
        <f t="shared" si="31"/>
        <v>55000000</v>
      </c>
      <c r="EF45" s="170">
        <f t="shared" si="32"/>
        <v>14000000</v>
      </c>
      <c r="EG45" s="171">
        <f t="shared" si="33"/>
        <v>0.25454545454545452</v>
      </c>
    </row>
    <row r="46" spans="1:137" ht="17.45" hidden="1" customHeight="1" x14ac:dyDescent="0.25">
      <c r="A46" s="202"/>
      <c r="B46" s="224"/>
      <c r="C46" s="158" t="s">
        <v>153</v>
      </c>
      <c r="D46" s="161" t="s">
        <v>154</v>
      </c>
      <c r="E46" s="50">
        <v>410</v>
      </c>
      <c r="F46" s="163" t="s">
        <v>102</v>
      </c>
      <c r="G46" s="24">
        <f t="shared" si="22"/>
        <v>50000000</v>
      </c>
      <c r="H46" s="25">
        <v>50000000</v>
      </c>
      <c r="I46" s="25">
        <f t="shared" si="34"/>
        <v>0</v>
      </c>
      <c r="J46" s="24"/>
      <c r="K46" s="24">
        <v>20000000</v>
      </c>
      <c r="L46" s="24"/>
      <c r="M46" s="24"/>
      <c r="N46" s="24"/>
      <c r="O46" s="24"/>
      <c r="P46" s="24"/>
      <c r="Q46" s="24">
        <v>30000000</v>
      </c>
      <c r="R46" s="24"/>
      <c r="S46" s="24"/>
      <c r="T46" s="24"/>
      <c r="U46" s="24"/>
      <c r="V46" s="24"/>
      <c r="W46" s="24"/>
      <c r="X46" s="26"/>
      <c r="Y46" s="26"/>
      <c r="Z46" s="26"/>
      <c r="AA46" s="26"/>
      <c r="AB46" s="55"/>
      <c r="AC46" s="26"/>
      <c r="AD46" s="26"/>
      <c r="AE46" s="26"/>
      <c r="AF46" s="24"/>
      <c r="AG46" s="27">
        <f t="shared" si="1"/>
        <v>0</v>
      </c>
      <c r="AH46" s="24">
        <f t="shared" si="23"/>
        <v>0</v>
      </c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7">
        <f t="shared" si="12"/>
        <v>1</v>
      </c>
      <c r="BG46" s="24">
        <f t="shared" si="24"/>
        <v>50000000</v>
      </c>
      <c r="BH46" s="24">
        <f t="shared" si="37"/>
        <v>0</v>
      </c>
      <c r="BI46" s="24">
        <f t="shared" si="37"/>
        <v>20000000</v>
      </c>
      <c r="BJ46" s="24">
        <f t="shared" si="37"/>
        <v>0</v>
      </c>
      <c r="BK46" s="24">
        <f t="shared" si="37"/>
        <v>0</v>
      </c>
      <c r="BL46" s="24">
        <f t="shared" si="37"/>
        <v>0</v>
      </c>
      <c r="BM46" s="24">
        <f t="shared" si="37"/>
        <v>0</v>
      </c>
      <c r="BN46" s="24">
        <f t="shared" si="37"/>
        <v>0</v>
      </c>
      <c r="BO46" s="24">
        <f t="shared" si="37"/>
        <v>30000000</v>
      </c>
      <c r="BP46" s="24">
        <f t="shared" si="37"/>
        <v>0</v>
      </c>
      <c r="BQ46" s="24">
        <f t="shared" si="37"/>
        <v>0</v>
      </c>
      <c r="BR46" s="24">
        <f t="shared" si="37"/>
        <v>0</v>
      </c>
      <c r="BS46" s="24">
        <f t="shared" si="37"/>
        <v>0</v>
      </c>
      <c r="BT46" s="24">
        <f t="shared" si="37"/>
        <v>0</v>
      </c>
      <c r="BU46" s="24">
        <f t="shared" si="37"/>
        <v>0</v>
      </c>
      <c r="BV46" s="24">
        <f t="shared" si="37"/>
        <v>0</v>
      </c>
      <c r="BW46" s="24">
        <f t="shared" si="35"/>
        <v>0</v>
      </c>
      <c r="BX46" s="24">
        <f t="shared" si="26"/>
        <v>0</v>
      </c>
      <c r="BY46" s="24">
        <f t="shared" si="26"/>
        <v>0</v>
      </c>
      <c r="BZ46" s="24">
        <f t="shared" si="26"/>
        <v>0</v>
      </c>
      <c r="CA46" s="24">
        <f t="shared" si="26"/>
        <v>0</v>
      </c>
      <c r="CB46" s="24">
        <f t="shared" si="26"/>
        <v>0</v>
      </c>
      <c r="CC46" s="24">
        <f t="shared" si="26"/>
        <v>0</v>
      </c>
      <c r="CD46" s="24">
        <f t="shared" si="26"/>
        <v>0</v>
      </c>
      <c r="CE46" s="27">
        <f t="shared" si="6"/>
        <v>0</v>
      </c>
      <c r="CF46" s="24">
        <f t="shared" si="27"/>
        <v>0</v>
      </c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7">
        <f t="shared" si="8"/>
        <v>1</v>
      </c>
      <c r="DE46" s="24">
        <f t="shared" si="28"/>
        <v>50000000</v>
      </c>
      <c r="DF46" s="24">
        <f t="shared" si="38"/>
        <v>0</v>
      </c>
      <c r="DG46" s="24">
        <f t="shared" si="38"/>
        <v>20000000</v>
      </c>
      <c r="DH46" s="24">
        <f t="shared" si="38"/>
        <v>0</v>
      </c>
      <c r="DI46" s="24">
        <f t="shared" si="38"/>
        <v>0</v>
      </c>
      <c r="DJ46" s="24">
        <f t="shared" si="38"/>
        <v>0</v>
      </c>
      <c r="DK46" s="24">
        <f t="shared" si="38"/>
        <v>0</v>
      </c>
      <c r="DL46" s="24">
        <f t="shared" si="38"/>
        <v>0</v>
      </c>
      <c r="DM46" s="24">
        <f t="shared" si="38"/>
        <v>30000000</v>
      </c>
      <c r="DN46" s="24">
        <f t="shared" si="38"/>
        <v>0</v>
      </c>
      <c r="DO46" s="24">
        <f t="shared" si="38"/>
        <v>0</v>
      </c>
      <c r="DP46" s="24">
        <f t="shared" si="38"/>
        <v>0</v>
      </c>
      <c r="DQ46" s="24">
        <f t="shared" si="38"/>
        <v>0</v>
      </c>
      <c r="DR46" s="24">
        <f t="shared" si="38"/>
        <v>0</v>
      </c>
      <c r="DS46" s="24">
        <f t="shared" si="38"/>
        <v>0</v>
      </c>
      <c r="DT46" s="24">
        <f t="shared" si="38"/>
        <v>0</v>
      </c>
      <c r="DU46" s="24">
        <f t="shared" si="36"/>
        <v>0</v>
      </c>
      <c r="DV46" s="24">
        <f t="shared" si="30"/>
        <v>0</v>
      </c>
      <c r="DW46" s="24">
        <f t="shared" si="30"/>
        <v>0</v>
      </c>
      <c r="DX46" s="24">
        <f t="shared" si="30"/>
        <v>0</v>
      </c>
      <c r="DY46" s="24">
        <f t="shared" si="30"/>
        <v>0</v>
      </c>
      <c r="DZ46" s="24">
        <f t="shared" si="30"/>
        <v>0</v>
      </c>
      <c r="EA46" s="24">
        <f t="shared" si="30"/>
        <v>0</v>
      </c>
      <c r="EB46" s="24">
        <f t="shared" si="30"/>
        <v>0</v>
      </c>
      <c r="EE46" s="170">
        <f t="shared" si="31"/>
        <v>50000000</v>
      </c>
      <c r="EF46" s="170">
        <f t="shared" si="32"/>
        <v>0</v>
      </c>
      <c r="EG46" s="171">
        <f t="shared" si="33"/>
        <v>0</v>
      </c>
    </row>
    <row r="47" spans="1:137" ht="46.9" hidden="1" customHeight="1" x14ac:dyDescent="0.25">
      <c r="A47" s="202"/>
      <c r="B47" s="50" t="s">
        <v>155</v>
      </c>
      <c r="C47" s="158" t="s">
        <v>156</v>
      </c>
      <c r="D47" s="50" t="s">
        <v>157</v>
      </c>
      <c r="E47" s="50">
        <v>410</v>
      </c>
      <c r="F47" s="163" t="s">
        <v>102</v>
      </c>
      <c r="G47" s="24">
        <f t="shared" si="22"/>
        <v>3550000000</v>
      </c>
      <c r="H47" s="25">
        <v>2200000000</v>
      </c>
      <c r="I47" s="25">
        <f t="shared" si="34"/>
        <v>-1350000000</v>
      </c>
      <c r="J47" s="24"/>
      <c r="K47" s="24">
        <v>7989917</v>
      </c>
      <c r="L47" s="24"/>
      <c r="M47" s="24"/>
      <c r="N47" s="24"/>
      <c r="O47" s="24"/>
      <c r="P47" s="24"/>
      <c r="Q47" s="24">
        <v>25000000</v>
      </c>
      <c r="R47" s="24"/>
      <c r="S47" s="24"/>
      <c r="T47" s="24"/>
      <c r="U47" s="24"/>
      <c r="V47" s="24"/>
      <c r="W47" s="24"/>
      <c r="X47" s="26"/>
      <c r="Y47" s="26">
        <v>3500000000</v>
      </c>
      <c r="Z47" s="26"/>
      <c r="AA47" s="26"/>
      <c r="AB47" s="26">
        <v>17010083</v>
      </c>
      <c r="AC47" s="26"/>
      <c r="AD47" s="26"/>
      <c r="AE47" s="26"/>
      <c r="AF47" s="24"/>
      <c r="AG47" s="27">
        <f t="shared" si="1"/>
        <v>0.37303207549295775</v>
      </c>
      <c r="AH47" s="24">
        <f t="shared" si="23"/>
        <v>1324263868</v>
      </c>
      <c r="AI47" s="24"/>
      <c r="AJ47" s="24"/>
      <c r="AK47" s="24"/>
      <c r="AL47" s="24"/>
      <c r="AM47" s="24"/>
      <c r="AN47" s="24"/>
      <c r="AO47" s="24"/>
      <c r="AP47" s="24">
        <f>+'[2]Acuerdo PLAN INVERSIÓN 2021'!$R$345</f>
        <v>5000000</v>
      </c>
      <c r="AQ47" s="24"/>
      <c r="AR47" s="24"/>
      <c r="AS47" s="24"/>
      <c r="AT47" s="24"/>
      <c r="AU47" s="24"/>
      <c r="AV47" s="24"/>
      <c r="AW47" s="24"/>
      <c r="AX47" s="24">
        <f>+'[1]Acuerdo PLAN INVERSIÓN 2021'!$V$457</f>
        <v>1303957201</v>
      </c>
      <c r="AY47" s="24"/>
      <c r="AZ47" s="24"/>
      <c r="BA47" s="24">
        <f>+'[2]Acuerdo PLAN INVERSIÓN 2021'!$X$345</f>
        <v>15306667</v>
      </c>
      <c r="BB47" s="24"/>
      <c r="BC47" s="24"/>
      <c r="BD47" s="24"/>
      <c r="BE47" s="24"/>
      <c r="BF47" s="27">
        <f t="shared" si="12"/>
        <v>0.62696792450704231</v>
      </c>
      <c r="BG47" s="24">
        <f t="shared" si="24"/>
        <v>2225736132</v>
      </c>
      <c r="BH47" s="24">
        <f t="shared" si="37"/>
        <v>0</v>
      </c>
      <c r="BI47" s="24">
        <f t="shared" si="37"/>
        <v>7989917</v>
      </c>
      <c r="BJ47" s="24">
        <f t="shared" si="37"/>
        <v>0</v>
      </c>
      <c r="BK47" s="24">
        <f t="shared" si="37"/>
        <v>0</v>
      </c>
      <c r="BL47" s="24">
        <f t="shared" si="37"/>
        <v>0</v>
      </c>
      <c r="BM47" s="24">
        <f t="shared" si="37"/>
        <v>0</v>
      </c>
      <c r="BN47" s="24">
        <f t="shared" si="37"/>
        <v>0</v>
      </c>
      <c r="BO47" s="24">
        <f t="shared" si="37"/>
        <v>20000000</v>
      </c>
      <c r="BP47" s="24">
        <f t="shared" si="37"/>
        <v>0</v>
      </c>
      <c r="BQ47" s="24">
        <f t="shared" si="37"/>
        <v>0</v>
      </c>
      <c r="BR47" s="24">
        <f t="shared" si="37"/>
        <v>0</v>
      </c>
      <c r="BS47" s="24">
        <f t="shared" si="37"/>
        <v>0</v>
      </c>
      <c r="BT47" s="24">
        <f t="shared" si="37"/>
        <v>0</v>
      </c>
      <c r="BU47" s="24">
        <f t="shared" si="37"/>
        <v>0</v>
      </c>
      <c r="BV47" s="24">
        <f t="shared" si="37"/>
        <v>0</v>
      </c>
      <c r="BW47" s="24">
        <f t="shared" si="35"/>
        <v>2196042799</v>
      </c>
      <c r="BX47" s="24">
        <f t="shared" si="26"/>
        <v>0</v>
      </c>
      <c r="BY47" s="24">
        <f t="shared" si="26"/>
        <v>0</v>
      </c>
      <c r="BZ47" s="24">
        <f t="shared" si="26"/>
        <v>1703416</v>
      </c>
      <c r="CA47" s="24">
        <f t="shared" si="26"/>
        <v>0</v>
      </c>
      <c r="CB47" s="24">
        <f t="shared" si="26"/>
        <v>0</v>
      </c>
      <c r="CC47" s="24">
        <f t="shared" si="26"/>
        <v>0</v>
      </c>
      <c r="CD47" s="24">
        <f t="shared" si="26"/>
        <v>0</v>
      </c>
      <c r="CE47" s="27">
        <f t="shared" si="6"/>
        <v>0.32848395774647887</v>
      </c>
      <c r="CF47" s="24">
        <f t="shared" si="27"/>
        <v>1166118050</v>
      </c>
      <c r="CG47" s="24"/>
      <c r="CH47" s="24"/>
      <c r="CI47" s="24"/>
      <c r="CJ47" s="24"/>
      <c r="CK47" s="24"/>
      <c r="CL47" s="24"/>
      <c r="CM47" s="24"/>
      <c r="CN47" s="24">
        <f>+'[1]Acuerdo PLAN INVERSIÓN 2021'!$H$575</f>
        <v>1666666</v>
      </c>
      <c r="CO47" s="24"/>
      <c r="CP47" s="24"/>
      <c r="CQ47" s="24"/>
      <c r="CR47" s="24"/>
      <c r="CS47" s="24"/>
      <c r="CT47" s="24"/>
      <c r="CU47" s="24"/>
      <c r="CV47" s="24">
        <f>+'[1]Acuerdo PLAN INVERSIÓN 2021'!$H$455-CY47-CN47</f>
        <v>1149144718</v>
      </c>
      <c r="CW47" s="24"/>
      <c r="CX47" s="24"/>
      <c r="CY47" s="24">
        <f>+'[2]Acuerdo PLAN INVERSIÓN 2021'!$H$389</f>
        <v>15306666</v>
      </c>
      <c r="CZ47" s="24"/>
      <c r="DA47" s="24"/>
      <c r="DB47" s="24"/>
      <c r="DC47" s="24"/>
      <c r="DD47" s="27">
        <f t="shared" si="8"/>
        <v>0.67151604225352113</v>
      </c>
      <c r="DE47" s="24">
        <f t="shared" si="28"/>
        <v>2383881950</v>
      </c>
      <c r="DF47" s="24">
        <f t="shared" si="38"/>
        <v>0</v>
      </c>
      <c r="DG47" s="24">
        <f t="shared" si="38"/>
        <v>7989917</v>
      </c>
      <c r="DH47" s="24">
        <f t="shared" si="38"/>
        <v>0</v>
      </c>
      <c r="DI47" s="24">
        <f t="shared" si="38"/>
        <v>0</v>
      </c>
      <c r="DJ47" s="24">
        <f t="shared" si="38"/>
        <v>0</v>
      </c>
      <c r="DK47" s="24">
        <f t="shared" si="38"/>
        <v>0</v>
      </c>
      <c r="DL47" s="24">
        <f t="shared" si="38"/>
        <v>0</v>
      </c>
      <c r="DM47" s="24">
        <f t="shared" si="38"/>
        <v>23333334</v>
      </c>
      <c r="DN47" s="24">
        <f t="shared" si="38"/>
        <v>0</v>
      </c>
      <c r="DO47" s="24">
        <f t="shared" si="38"/>
        <v>0</v>
      </c>
      <c r="DP47" s="24">
        <f t="shared" si="38"/>
        <v>0</v>
      </c>
      <c r="DQ47" s="24">
        <f t="shared" si="38"/>
        <v>0</v>
      </c>
      <c r="DR47" s="24">
        <f t="shared" si="38"/>
        <v>0</v>
      </c>
      <c r="DS47" s="24">
        <f t="shared" si="38"/>
        <v>0</v>
      </c>
      <c r="DT47" s="24">
        <f t="shared" si="38"/>
        <v>0</v>
      </c>
      <c r="DU47" s="24">
        <f t="shared" si="36"/>
        <v>2350855282</v>
      </c>
      <c r="DV47" s="24">
        <f t="shared" si="30"/>
        <v>0</v>
      </c>
      <c r="DW47" s="24">
        <f t="shared" si="30"/>
        <v>0</v>
      </c>
      <c r="DX47" s="24">
        <f t="shared" si="30"/>
        <v>1703417</v>
      </c>
      <c r="DY47" s="24">
        <f t="shared" si="30"/>
        <v>0</v>
      </c>
      <c r="DZ47" s="24">
        <f t="shared" si="30"/>
        <v>0</v>
      </c>
      <c r="EA47" s="24">
        <f t="shared" si="30"/>
        <v>0</v>
      </c>
      <c r="EB47" s="24">
        <f t="shared" si="30"/>
        <v>0</v>
      </c>
      <c r="EE47" s="170">
        <f t="shared" si="31"/>
        <v>3550000000</v>
      </c>
      <c r="EF47" s="170">
        <f t="shared" si="32"/>
        <v>1166118050</v>
      </c>
      <c r="EG47" s="171">
        <f t="shared" si="33"/>
        <v>0.32848395774647887</v>
      </c>
    </row>
    <row r="48" spans="1:137" ht="26.25" hidden="1" customHeight="1" x14ac:dyDescent="0.25">
      <c r="A48" s="56"/>
      <c r="B48" s="224" t="s">
        <v>158</v>
      </c>
      <c r="C48" s="158" t="s">
        <v>159</v>
      </c>
      <c r="D48" s="161" t="s">
        <v>160</v>
      </c>
      <c r="E48" s="50">
        <v>410</v>
      </c>
      <c r="F48" s="163" t="s">
        <v>161</v>
      </c>
      <c r="G48" s="24">
        <f t="shared" si="22"/>
        <v>95000000</v>
      </c>
      <c r="H48" s="25">
        <v>198000000</v>
      </c>
      <c r="I48" s="25">
        <f t="shared" si="34"/>
        <v>103000000</v>
      </c>
      <c r="J48" s="24"/>
      <c r="K48" s="24">
        <v>90000000</v>
      </c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6"/>
      <c r="Y48" s="26"/>
      <c r="Z48" s="26"/>
      <c r="AA48" s="26"/>
      <c r="AB48" s="26"/>
      <c r="AC48" s="26"/>
      <c r="AD48" s="26"/>
      <c r="AE48" s="26"/>
      <c r="AF48" s="24">
        <v>5000000</v>
      </c>
      <c r="AG48" s="27">
        <f t="shared" si="1"/>
        <v>0.37873684210526315</v>
      </c>
      <c r="AH48" s="24">
        <f t="shared" si="23"/>
        <v>35980000</v>
      </c>
      <c r="AI48" s="24"/>
      <c r="AJ48" s="24">
        <f>+'[1]Acuerdo PLAN INVERSIÓN 2021'!$J$588</f>
        <v>30980000</v>
      </c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>
        <f>+'[1]Acuerdo PLAN INVERSIÓN 2021'!$AE$588</f>
        <v>5000000</v>
      </c>
      <c r="BF48" s="27">
        <f t="shared" si="12"/>
        <v>0.62126315789473685</v>
      </c>
      <c r="BG48" s="24">
        <f t="shared" si="24"/>
        <v>59020000</v>
      </c>
      <c r="BH48" s="24">
        <f t="shared" si="37"/>
        <v>0</v>
      </c>
      <c r="BI48" s="24">
        <f t="shared" si="37"/>
        <v>59020000</v>
      </c>
      <c r="BJ48" s="24">
        <f t="shared" si="37"/>
        <v>0</v>
      </c>
      <c r="BK48" s="24">
        <f t="shared" si="37"/>
        <v>0</v>
      </c>
      <c r="BL48" s="24">
        <f t="shared" si="37"/>
        <v>0</v>
      </c>
      <c r="BM48" s="24">
        <f t="shared" si="37"/>
        <v>0</v>
      </c>
      <c r="BN48" s="24">
        <f t="shared" si="37"/>
        <v>0</v>
      </c>
      <c r="BO48" s="24">
        <f t="shared" si="37"/>
        <v>0</v>
      </c>
      <c r="BP48" s="24">
        <f t="shared" si="37"/>
        <v>0</v>
      </c>
      <c r="BQ48" s="24">
        <f t="shared" si="37"/>
        <v>0</v>
      </c>
      <c r="BR48" s="24">
        <f t="shared" si="37"/>
        <v>0</v>
      </c>
      <c r="BS48" s="24">
        <f t="shared" si="37"/>
        <v>0</v>
      </c>
      <c r="BT48" s="24">
        <f t="shared" si="37"/>
        <v>0</v>
      </c>
      <c r="BU48" s="24">
        <f t="shared" si="37"/>
        <v>0</v>
      </c>
      <c r="BV48" s="24">
        <f t="shared" si="37"/>
        <v>0</v>
      </c>
      <c r="BW48" s="24">
        <f t="shared" si="35"/>
        <v>0</v>
      </c>
      <c r="BX48" s="24">
        <f t="shared" si="26"/>
        <v>0</v>
      </c>
      <c r="BY48" s="24">
        <f t="shared" si="26"/>
        <v>0</v>
      </c>
      <c r="BZ48" s="24">
        <f t="shared" si="26"/>
        <v>0</v>
      </c>
      <c r="CA48" s="24">
        <f t="shared" si="26"/>
        <v>0</v>
      </c>
      <c r="CB48" s="24">
        <f t="shared" si="26"/>
        <v>0</v>
      </c>
      <c r="CC48" s="24">
        <f t="shared" si="26"/>
        <v>0</v>
      </c>
      <c r="CD48" s="24">
        <f t="shared" si="26"/>
        <v>0</v>
      </c>
      <c r="CE48" s="27">
        <f t="shared" si="6"/>
        <v>0.3261052105263158</v>
      </c>
      <c r="CF48" s="24">
        <f t="shared" si="27"/>
        <v>30979995</v>
      </c>
      <c r="CG48" s="24"/>
      <c r="CH48" s="24">
        <f>+'[1]Acuerdo PLAN INVERSIÓN 2021'!$H$586</f>
        <v>30979995</v>
      </c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7">
        <f t="shared" si="8"/>
        <v>0.6738947894736842</v>
      </c>
      <c r="DE48" s="24">
        <f t="shared" si="28"/>
        <v>64020005</v>
      </c>
      <c r="DF48" s="24">
        <f t="shared" si="38"/>
        <v>0</v>
      </c>
      <c r="DG48" s="24">
        <f t="shared" si="38"/>
        <v>59020005</v>
      </c>
      <c r="DH48" s="24">
        <f t="shared" si="38"/>
        <v>0</v>
      </c>
      <c r="DI48" s="24">
        <f t="shared" si="38"/>
        <v>0</v>
      </c>
      <c r="DJ48" s="24">
        <f t="shared" si="38"/>
        <v>0</v>
      </c>
      <c r="DK48" s="24">
        <f t="shared" si="38"/>
        <v>0</v>
      </c>
      <c r="DL48" s="24">
        <f t="shared" si="38"/>
        <v>0</v>
      </c>
      <c r="DM48" s="24">
        <f t="shared" si="38"/>
        <v>0</v>
      </c>
      <c r="DN48" s="24">
        <f t="shared" si="38"/>
        <v>0</v>
      </c>
      <c r="DO48" s="24">
        <f t="shared" si="38"/>
        <v>0</v>
      </c>
      <c r="DP48" s="24">
        <f t="shared" si="38"/>
        <v>0</v>
      </c>
      <c r="DQ48" s="24">
        <f t="shared" si="38"/>
        <v>0</v>
      </c>
      <c r="DR48" s="24">
        <f t="shared" si="38"/>
        <v>0</v>
      </c>
      <c r="DS48" s="24">
        <f t="shared" si="38"/>
        <v>0</v>
      </c>
      <c r="DT48" s="24">
        <f t="shared" si="38"/>
        <v>0</v>
      </c>
      <c r="DU48" s="24">
        <f t="shared" si="36"/>
        <v>0</v>
      </c>
      <c r="DV48" s="24">
        <f t="shared" si="30"/>
        <v>0</v>
      </c>
      <c r="DW48" s="24">
        <f t="shared" si="30"/>
        <v>0</v>
      </c>
      <c r="DX48" s="24">
        <f t="shared" si="30"/>
        <v>0</v>
      </c>
      <c r="DY48" s="24">
        <f t="shared" si="30"/>
        <v>0</v>
      </c>
      <c r="DZ48" s="24">
        <f t="shared" si="30"/>
        <v>0</v>
      </c>
      <c r="EA48" s="24">
        <f t="shared" si="30"/>
        <v>0</v>
      </c>
      <c r="EB48" s="24">
        <f t="shared" si="30"/>
        <v>5000000</v>
      </c>
      <c r="EE48" s="170">
        <f t="shared" si="31"/>
        <v>95000000</v>
      </c>
      <c r="EF48" s="170">
        <f t="shared" si="32"/>
        <v>30979995</v>
      </c>
      <c r="EG48" s="171">
        <f t="shared" si="33"/>
        <v>0.3261052105263158</v>
      </c>
    </row>
    <row r="49" spans="1:137" ht="29.25" hidden="1" customHeight="1" x14ac:dyDescent="0.25">
      <c r="A49" s="56"/>
      <c r="B49" s="224"/>
      <c r="C49" s="158" t="s">
        <v>162</v>
      </c>
      <c r="D49" s="161" t="s">
        <v>163</v>
      </c>
      <c r="E49" s="50">
        <v>410</v>
      </c>
      <c r="F49" s="159" t="s">
        <v>164</v>
      </c>
      <c r="G49" s="24">
        <f t="shared" si="22"/>
        <v>40000000</v>
      </c>
      <c r="H49" s="25">
        <v>100000000</v>
      </c>
      <c r="I49" s="25">
        <f t="shared" si="34"/>
        <v>60000000</v>
      </c>
      <c r="J49" s="24"/>
      <c r="K49" s="24"/>
      <c r="L49" s="24"/>
      <c r="M49" s="24"/>
      <c r="N49" s="24"/>
      <c r="O49" s="24"/>
      <c r="P49" s="24"/>
      <c r="Q49" s="24">
        <v>30000000</v>
      </c>
      <c r="R49" s="24"/>
      <c r="S49" s="24"/>
      <c r="T49" s="24"/>
      <c r="U49" s="24"/>
      <c r="V49" s="24"/>
      <c r="W49" s="24"/>
      <c r="X49" s="26"/>
      <c r="Y49" s="26"/>
      <c r="Z49" s="26"/>
      <c r="AA49" s="26"/>
      <c r="AB49" s="26"/>
      <c r="AC49" s="26"/>
      <c r="AD49" s="26"/>
      <c r="AE49" s="26"/>
      <c r="AF49" s="24">
        <v>10000000</v>
      </c>
      <c r="AG49" s="27">
        <f t="shared" si="1"/>
        <v>0.44241667499999998</v>
      </c>
      <c r="AH49" s="24">
        <f t="shared" si="23"/>
        <v>17696667</v>
      </c>
      <c r="AI49" s="24"/>
      <c r="AJ49" s="24"/>
      <c r="AK49" s="24"/>
      <c r="AL49" s="24"/>
      <c r="AM49" s="24"/>
      <c r="AN49" s="24"/>
      <c r="AO49" s="24"/>
      <c r="AP49" s="24">
        <f>+'[1]Acuerdo PLAN INVERSIÓN 2021'!$R$599</f>
        <v>13596667</v>
      </c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>
        <f>+'[2]Acuerdo PLAN INVERSIÓN 2021'!$AE$467</f>
        <v>4100000</v>
      </c>
      <c r="BF49" s="27">
        <f t="shared" si="12"/>
        <v>0.55758332499999996</v>
      </c>
      <c r="BG49" s="24">
        <f t="shared" si="24"/>
        <v>22303333</v>
      </c>
      <c r="BH49" s="24">
        <f t="shared" si="37"/>
        <v>0</v>
      </c>
      <c r="BI49" s="24">
        <f t="shared" si="37"/>
        <v>0</v>
      </c>
      <c r="BJ49" s="24">
        <f t="shared" si="37"/>
        <v>0</v>
      </c>
      <c r="BK49" s="24">
        <f t="shared" si="37"/>
        <v>0</v>
      </c>
      <c r="BL49" s="24">
        <f t="shared" si="37"/>
        <v>0</v>
      </c>
      <c r="BM49" s="24">
        <f t="shared" si="37"/>
        <v>0</v>
      </c>
      <c r="BN49" s="24">
        <f t="shared" si="37"/>
        <v>0</v>
      </c>
      <c r="BO49" s="24">
        <f t="shared" si="37"/>
        <v>16403333</v>
      </c>
      <c r="BP49" s="24">
        <f t="shared" si="37"/>
        <v>0</v>
      </c>
      <c r="BQ49" s="24">
        <f t="shared" si="37"/>
        <v>0</v>
      </c>
      <c r="BR49" s="24">
        <f t="shared" si="37"/>
        <v>0</v>
      </c>
      <c r="BS49" s="24">
        <f t="shared" si="37"/>
        <v>0</v>
      </c>
      <c r="BT49" s="24">
        <f t="shared" si="37"/>
        <v>0</v>
      </c>
      <c r="BU49" s="24">
        <f t="shared" si="37"/>
        <v>0</v>
      </c>
      <c r="BV49" s="24">
        <f t="shared" si="37"/>
        <v>0</v>
      </c>
      <c r="BW49" s="24">
        <f t="shared" si="35"/>
        <v>0</v>
      </c>
      <c r="BX49" s="24">
        <f t="shared" si="26"/>
        <v>0</v>
      </c>
      <c r="BY49" s="24">
        <f t="shared" si="26"/>
        <v>0</v>
      </c>
      <c r="BZ49" s="24">
        <f t="shared" si="26"/>
        <v>0</v>
      </c>
      <c r="CA49" s="24">
        <f t="shared" si="26"/>
        <v>0</v>
      </c>
      <c r="CB49" s="24">
        <f t="shared" si="26"/>
        <v>0</v>
      </c>
      <c r="CC49" s="24">
        <f t="shared" si="26"/>
        <v>0</v>
      </c>
      <c r="CD49" s="24">
        <f t="shared" si="26"/>
        <v>5900000</v>
      </c>
      <c r="CE49" s="27">
        <f t="shared" si="6"/>
        <v>0.29241665</v>
      </c>
      <c r="CF49" s="24">
        <f t="shared" si="27"/>
        <v>11696666</v>
      </c>
      <c r="CG49" s="24"/>
      <c r="CH49" s="24">
        <f>+'[1]Acuerdo PLAN INVERSIÓN 2021'!$H$597-DC49</f>
        <v>7596666</v>
      </c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>
        <f>+'[2]Acuerdo PLAN INVERSIÓN 2021'!$H$465</f>
        <v>4100000</v>
      </c>
      <c r="DD49" s="27">
        <f>1-CE49</f>
        <v>0.70758334999999994</v>
      </c>
      <c r="DE49" s="24">
        <f t="shared" si="28"/>
        <v>28303334</v>
      </c>
      <c r="DF49" s="24">
        <f t="shared" si="38"/>
        <v>0</v>
      </c>
      <c r="DG49" s="24">
        <f t="shared" si="38"/>
        <v>-7596666</v>
      </c>
      <c r="DH49" s="24">
        <f t="shared" si="38"/>
        <v>0</v>
      </c>
      <c r="DI49" s="24">
        <f t="shared" si="38"/>
        <v>0</v>
      </c>
      <c r="DJ49" s="24">
        <f t="shared" si="38"/>
        <v>0</v>
      </c>
      <c r="DK49" s="24">
        <f t="shared" si="38"/>
        <v>0</v>
      </c>
      <c r="DL49" s="24">
        <f t="shared" si="38"/>
        <v>0</v>
      </c>
      <c r="DM49" s="24">
        <f t="shared" si="38"/>
        <v>30000000</v>
      </c>
      <c r="DN49" s="24">
        <f t="shared" si="38"/>
        <v>0</v>
      </c>
      <c r="DO49" s="24">
        <f t="shared" si="38"/>
        <v>0</v>
      </c>
      <c r="DP49" s="24">
        <f t="shared" si="38"/>
        <v>0</v>
      </c>
      <c r="DQ49" s="24">
        <f t="shared" si="38"/>
        <v>0</v>
      </c>
      <c r="DR49" s="24">
        <f t="shared" si="38"/>
        <v>0</v>
      </c>
      <c r="DS49" s="24">
        <f t="shared" si="38"/>
        <v>0</v>
      </c>
      <c r="DT49" s="24">
        <f t="shared" si="38"/>
        <v>0</v>
      </c>
      <c r="DU49" s="24">
        <f t="shared" si="36"/>
        <v>0</v>
      </c>
      <c r="DV49" s="24">
        <f t="shared" si="30"/>
        <v>0</v>
      </c>
      <c r="DW49" s="24">
        <f t="shared" si="30"/>
        <v>0</v>
      </c>
      <c r="DX49" s="24">
        <f t="shared" si="30"/>
        <v>0</v>
      </c>
      <c r="DY49" s="24">
        <f t="shared" si="30"/>
        <v>0</v>
      </c>
      <c r="DZ49" s="24">
        <f t="shared" si="30"/>
        <v>0</v>
      </c>
      <c r="EA49" s="24">
        <f t="shared" si="30"/>
        <v>0</v>
      </c>
      <c r="EB49" s="24">
        <f t="shared" si="30"/>
        <v>5900000</v>
      </c>
      <c r="EE49" s="170">
        <f t="shared" si="31"/>
        <v>40000000</v>
      </c>
      <c r="EF49" s="170">
        <f t="shared" si="32"/>
        <v>11696666</v>
      </c>
      <c r="EG49" s="171">
        <f t="shared" si="33"/>
        <v>0.29241665</v>
      </c>
    </row>
    <row r="50" spans="1:137" ht="23.25" hidden="1" customHeight="1" x14ac:dyDescent="0.25">
      <c r="A50" s="56"/>
      <c r="B50" s="224"/>
      <c r="C50" s="158" t="s">
        <v>165</v>
      </c>
      <c r="D50" s="161" t="s">
        <v>166</v>
      </c>
      <c r="E50" s="50">
        <v>410</v>
      </c>
      <c r="F50" s="163" t="s">
        <v>102</v>
      </c>
      <c r="G50" s="24">
        <f t="shared" si="22"/>
        <v>167696610</v>
      </c>
      <c r="H50" s="25">
        <v>243836000</v>
      </c>
      <c r="I50" s="25">
        <f t="shared" si="34"/>
        <v>76139390</v>
      </c>
      <c r="J50" s="24"/>
      <c r="K50" s="24">
        <v>150000000</v>
      </c>
      <c r="L50" s="24"/>
      <c r="M50" s="24"/>
      <c r="N50" s="24"/>
      <c r="O50" s="24"/>
      <c r="P50" s="24"/>
      <c r="Q50" s="24">
        <v>17696610</v>
      </c>
      <c r="R50" s="24"/>
      <c r="S50" s="24"/>
      <c r="T50" s="24"/>
      <c r="U50" s="24"/>
      <c r="V50" s="24"/>
      <c r="W50" s="24"/>
      <c r="X50" s="26"/>
      <c r="Y50" s="26"/>
      <c r="Z50" s="26"/>
      <c r="AA50" s="26"/>
      <c r="AB50" s="26"/>
      <c r="AC50" s="26"/>
      <c r="AD50" s="26"/>
      <c r="AE50" s="26"/>
      <c r="AF50" s="24"/>
      <c r="AG50" s="27">
        <f t="shared" si="1"/>
        <v>0.30180097260165245</v>
      </c>
      <c r="AH50" s="24">
        <f t="shared" si="23"/>
        <v>50611000</v>
      </c>
      <c r="AI50" s="24"/>
      <c r="AJ50" s="24">
        <f>+'[1]Acuerdo PLAN INVERSIÓN 2021'!$J$610</f>
        <v>50611000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7">
        <f t="shared" si="12"/>
        <v>0.6981990273983476</v>
      </c>
      <c r="BG50" s="24">
        <f t="shared" si="24"/>
        <v>117085610</v>
      </c>
      <c r="BH50" s="24">
        <f t="shared" si="37"/>
        <v>0</v>
      </c>
      <c r="BI50" s="24">
        <f t="shared" si="37"/>
        <v>99389000</v>
      </c>
      <c r="BJ50" s="24">
        <f t="shared" si="37"/>
        <v>0</v>
      </c>
      <c r="BK50" s="24">
        <f t="shared" si="37"/>
        <v>0</v>
      </c>
      <c r="BL50" s="24">
        <f t="shared" si="37"/>
        <v>0</v>
      </c>
      <c r="BM50" s="24">
        <f t="shared" si="37"/>
        <v>0</v>
      </c>
      <c r="BN50" s="24">
        <f t="shared" si="37"/>
        <v>0</v>
      </c>
      <c r="BO50" s="24">
        <f t="shared" si="37"/>
        <v>17696610</v>
      </c>
      <c r="BP50" s="24">
        <f t="shared" si="37"/>
        <v>0</v>
      </c>
      <c r="BQ50" s="24">
        <f t="shared" si="37"/>
        <v>0</v>
      </c>
      <c r="BR50" s="24">
        <f t="shared" si="37"/>
        <v>0</v>
      </c>
      <c r="BS50" s="24">
        <f t="shared" si="37"/>
        <v>0</v>
      </c>
      <c r="BT50" s="24">
        <f t="shared" si="37"/>
        <v>0</v>
      </c>
      <c r="BU50" s="24">
        <f t="shared" si="37"/>
        <v>0</v>
      </c>
      <c r="BV50" s="24">
        <f t="shared" si="37"/>
        <v>0</v>
      </c>
      <c r="BW50" s="24">
        <f t="shared" si="35"/>
        <v>0</v>
      </c>
      <c r="BX50" s="24">
        <f t="shared" si="26"/>
        <v>0</v>
      </c>
      <c r="BY50" s="24">
        <f t="shared" si="26"/>
        <v>0</v>
      </c>
      <c r="BZ50" s="24">
        <f t="shared" si="26"/>
        <v>0</v>
      </c>
      <c r="CA50" s="24">
        <f t="shared" si="26"/>
        <v>0</v>
      </c>
      <c r="CB50" s="24">
        <f t="shared" si="26"/>
        <v>0</v>
      </c>
      <c r="CC50" s="24">
        <f t="shared" si="26"/>
        <v>0</v>
      </c>
      <c r="CD50" s="24">
        <f t="shared" si="26"/>
        <v>0</v>
      </c>
      <c r="CE50" s="27">
        <f>CF50/G50</f>
        <v>0.23336953561553808</v>
      </c>
      <c r="CF50" s="24">
        <f t="shared" si="27"/>
        <v>39135280</v>
      </c>
      <c r="CG50" s="24"/>
      <c r="CH50" s="24">
        <f>+'[1]Acuerdo PLAN INVERSIÓN 2021'!$H$608</f>
        <v>39135280</v>
      </c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7">
        <f t="shared" si="8"/>
        <v>0.76663046438446192</v>
      </c>
      <c r="DE50" s="24">
        <f t="shared" si="28"/>
        <v>128561330</v>
      </c>
      <c r="DF50" s="24">
        <f t="shared" si="38"/>
        <v>0</v>
      </c>
      <c r="DG50" s="24">
        <f t="shared" si="38"/>
        <v>110864720</v>
      </c>
      <c r="DH50" s="24">
        <f t="shared" si="38"/>
        <v>0</v>
      </c>
      <c r="DI50" s="24">
        <f t="shared" si="38"/>
        <v>0</v>
      </c>
      <c r="DJ50" s="24">
        <f t="shared" si="38"/>
        <v>0</v>
      </c>
      <c r="DK50" s="24">
        <f t="shared" si="38"/>
        <v>0</v>
      </c>
      <c r="DL50" s="24">
        <f t="shared" si="38"/>
        <v>0</v>
      </c>
      <c r="DM50" s="24">
        <f t="shared" si="38"/>
        <v>17696610</v>
      </c>
      <c r="DN50" s="24">
        <f t="shared" si="38"/>
        <v>0</v>
      </c>
      <c r="DO50" s="24">
        <f t="shared" si="38"/>
        <v>0</v>
      </c>
      <c r="DP50" s="24">
        <f t="shared" si="38"/>
        <v>0</v>
      </c>
      <c r="DQ50" s="24">
        <f t="shared" si="38"/>
        <v>0</v>
      </c>
      <c r="DR50" s="24">
        <f t="shared" si="38"/>
        <v>0</v>
      </c>
      <c r="DS50" s="24">
        <f t="shared" si="38"/>
        <v>0</v>
      </c>
      <c r="DT50" s="24">
        <f t="shared" si="38"/>
        <v>0</v>
      </c>
      <c r="DU50" s="24">
        <f t="shared" si="36"/>
        <v>0</v>
      </c>
      <c r="DV50" s="24">
        <f t="shared" si="30"/>
        <v>0</v>
      </c>
      <c r="DW50" s="24">
        <f t="shared" si="30"/>
        <v>0</v>
      </c>
      <c r="DX50" s="24">
        <f t="shared" si="30"/>
        <v>0</v>
      </c>
      <c r="DY50" s="24">
        <f t="shared" si="30"/>
        <v>0</v>
      </c>
      <c r="DZ50" s="24">
        <f t="shared" si="30"/>
        <v>0</v>
      </c>
      <c r="EA50" s="24">
        <f t="shared" si="30"/>
        <v>0</v>
      </c>
      <c r="EB50" s="24">
        <f t="shared" si="30"/>
        <v>0</v>
      </c>
      <c r="EE50" s="170">
        <f t="shared" si="31"/>
        <v>167696610</v>
      </c>
      <c r="EF50" s="170">
        <f t="shared" si="32"/>
        <v>39135280</v>
      </c>
      <c r="EG50" s="171">
        <f t="shared" si="33"/>
        <v>0.23336953561553808</v>
      </c>
    </row>
    <row r="51" spans="1:137" s="45" customFormat="1" ht="17.45" customHeight="1" thickTop="1" thickBot="1" x14ac:dyDescent="0.3">
      <c r="A51" s="57"/>
      <c r="B51" s="274" t="s">
        <v>167</v>
      </c>
      <c r="C51" s="274"/>
      <c r="D51" s="274"/>
      <c r="E51" s="274"/>
      <c r="F51" s="157"/>
      <c r="G51" s="59">
        <f t="shared" ref="G51:AF51" si="39">SUM(G26:G50)</f>
        <v>7064100009</v>
      </c>
      <c r="H51" s="59">
        <f t="shared" si="39"/>
        <v>7720196000</v>
      </c>
      <c r="I51" s="59">
        <f t="shared" si="39"/>
        <v>656095991</v>
      </c>
      <c r="J51" s="59">
        <f t="shared" si="39"/>
        <v>0</v>
      </c>
      <c r="K51" s="59">
        <f t="shared" si="39"/>
        <v>477989917</v>
      </c>
      <c r="L51" s="59">
        <f t="shared" si="39"/>
        <v>0</v>
      </c>
      <c r="M51" s="59">
        <f t="shared" si="39"/>
        <v>0</v>
      </c>
      <c r="N51" s="59">
        <f t="shared" si="39"/>
        <v>0</v>
      </c>
      <c r="O51" s="59">
        <f t="shared" si="39"/>
        <v>0</v>
      </c>
      <c r="P51" s="59">
        <f t="shared" si="39"/>
        <v>0</v>
      </c>
      <c r="Q51" s="59">
        <f t="shared" si="39"/>
        <v>2459696610</v>
      </c>
      <c r="R51" s="59">
        <f t="shared" si="39"/>
        <v>15000000</v>
      </c>
      <c r="S51" s="59">
        <f t="shared" si="39"/>
        <v>90000000</v>
      </c>
      <c r="T51" s="59">
        <f t="shared" si="39"/>
        <v>30000000</v>
      </c>
      <c r="U51" s="59">
        <f t="shared" si="39"/>
        <v>0</v>
      </c>
      <c r="V51" s="59">
        <f t="shared" si="39"/>
        <v>0</v>
      </c>
      <c r="W51" s="59">
        <f t="shared" si="39"/>
        <v>0</v>
      </c>
      <c r="X51" s="59">
        <f t="shared" si="39"/>
        <v>0</v>
      </c>
      <c r="Y51" s="59">
        <f t="shared" si="39"/>
        <v>3500000000</v>
      </c>
      <c r="Z51" s="59">
        <f t="shared" si="39"/>
        <v>0</v>
      </c>
      <c r="AA51" s="59">
        <f t="shared" si="39"/>
        <v>0</v>
      </c>
      <c r="AB51" s="59">
        <f t="shared" si="39"/>
        <v>122010083</v>
      </c>
      <c r="AC51" s="59">
        <f t="shared" si="39"/>
        <v>0</v>
      </c>
      <c r="AD51" s="59">
        <f t="shared" si="39"/>
        <v>149090746</v>
      </c>
      <c r="AE51" s="59">
        <f t="shared" si="39"/>
        <v>0</v>
      </c>
      <c r="AF51" s="59">
        <f t="shared" si="39"/>
        <v>220312653</v>
      </c>
      <c r="AG51" s="68">
        <f t="shared" si="1"/>
        <v>0.29481949283654318</v>
      </c>
      <c r="AH51" s="59">
        <f>SUM(AH26:AH50)</f>
        <v>2082634382</v>
      </c>
      <c r="AI51" s="59">
        <f t="shared" ref="AI51:CT51" si="40">SUM(AI26:AI50)</f>
        <v>0</v>
      </c>
      <c r="AJ51" s="59">
        <f t="shared" si="40"/>
        <v>181067666</v>
      </c>
      <c r="AK51" s="59">
        <f t="shared" si="40"/>
        <v>0</v>
      </c>
      <c r="AL51" s="59">
        <f t="shared" si="40"/>
        <v>0</v>
      </c>
      <c r="AM51" s="59">
        <f t="shared" si="40"/>
        <v>0</v>
      </c>
      <c r="AN51" s="59">
        <f t="shared" si="40"/>
        <v>0</v>
      </c>
      <c r="AO51" s="59">
        <f t="shared" si="40"/>
        <v>0</v>
      </c>
      <c r="AP51" s="59">
        <f t="shared" si="40"/>
        <v>398141208</v>
      </c>
      <c r="AQ51" s="59">
        <f t="shared" si="40"/>
        <v>0</v>
      </c>
      <c r="AR51" s="59">
        <f t="shared" si="40"/>
        <v>5300000</v>
      </c>
      <c r="AS51" s="59">
        <f t="shared" si="40"/>
        <v>0</v>
      </c>
      <c r="AT51" s="59">
        <f t="shared" si="40"/>
        <v>0</v>
      </c>
      <c r="AU51" s="59">
        <f t="shared" si="40"/>
        <v>0</v>
      </c>
      <c r="AV51" s="59">
        <f t="shared" si="40"/>
        <v>0</v>
      </c>
      <c r="AW51" s="59">
        <f t="shared" si="40"/>
        <v>0</v>
      </c>
      <c r="AX51" s="59">
        <f t="shared" si="40"/>
        <v>1303957201</v>
      </c>
      <c r="AY51" s="59">
        <f t="shared" si="40"/>
        <v>0</v>
      </c>
      <c r="AZ51" s="59">
        <f t="shared" si="40"/>
        <v>0</v>
      </c>
      <c r="BA51" s="59">
        <f t="shared" si="40"/>
        <v>15306667</v>
      </c>
      <c r="BB51" s="59">
        <f t="shared" si="40"/>
        <v>0</v>
      </c>
      <c r="BC51" s="59">
        <f t="shared" si="40"/>
        <v>148761640</v>
      </c>
      <c r="BD51" s="59">
        <f t="shared" si="40"/>
        <v>0</v>
      </c>
      <c r="BE51" s="59">
        <f t="shared" si="40"/>
        <v>30100000</v>
      </c>
      <c r="BF51" s="68">
        <f t="shared" si="12"/>
        <v>0.70518050716345682</v>
      </c>
      <c r="BG51" s="59">
        <f t="shared" si="40"/>
        <v>4981465627</v>
      </c>
      <c r="BH51" s="59">
        <f t="shared" si="40"/>
        <v>0</v>
      </c>
      <c r="BI51" s="59">
        <f t="shared" si="40"/>
        <v>296922251</v>
      </c>
      <c r="BJ51" s="59">
        <f t="shared" si="40"/>
        <v>0</v>
      </c>
      <c r="BK51" s="59">
        <f t="shared" si="40"/>
        <v>0</v>
      </c>
      <c r="BL51" s="59">
        <f t="shared" si="40"/>
        <v>0</v>
      </c>
      <c r="BM51" s="59">
        <f t="shared" si="40"/>
        <v>0</v>
      </c>
      <c r="BN51" s="59">
        <f t="shared" si="40"/>
        <v>0</v>
      </c>
      <c r="BO51" s="59">
        <f t="shared" si="40"/>
        <v>2061555402</v>
      </c>
      <c r="BP51" s="59">
        <f t="shared" si="40"/>
        <v>15000000</v>
      </c>
      <c r="BQ51" s="59">
        <f t="shared" si="40"/>
        <v>84700000</v>
      </c>
      <c r="BR51" s="59">
        <f t="shared" si="40"/>
        <v>30000000</v>
      </c>
      <c r="BS51" s="59">
        <f t="shared" si="40"/>
        <v>0</v>
      </c>
      <c r="BT51" s="59">
        <f t="shared" si="40"/>
        <v>0</v>
      </c>
      <c r="BU51" s="59">
        <f t="shared" si="40"/>
        <v>0</v>
      </c>
      <c r="BV51" s="59">
        <f t="shared" si="40"/>
        <v>0</v>
      </c>
      <c r="BW51" s="59">
        <f t="shared" si="40"/>
        <v>2196042799</v>
      </c>
      <c r="BX51" s="59">
        <f t="shared" si="40"/>
        <v>0</v>
      </c>
      <c r="BY51" s="59">
        <f t="shared" si="40"/>
        <v>0</v>
      </c>
      <c r="BZ51" s="59">
        <f t="shared" si="40"/>
        <v>106703416</v>
      </c>
      <c r="CA51" s="59">
        <f t="shared" si="40"/>
        <v>0</v>
      </c>
      <c r="CB51" s="59">
        <f t="shared" si="40"/>
        <v>329106</v>
      </c>
      <c r="CC51" s="59">
        <f t="shared" si="40"/>
        <v>0</v>
      </c>
      <c r="CD51" s="59">
        <f t="shared" si="40"/>
        <v>190212653</v>
      </c>
      <c r="CE51" s="68">
        <f>CF51/G51</f>
        <v>0.22088541682762577</v>
      </c>
      <c r="CF51" s="59">
        <f t="shared" si="40"/>
        <v>1560356675</v>
      </c>
      <c r="CG51" s="59">
        <f t="shared" si="40"/>
        <v>0</v>
      </c>
      <c r="CH51" s="59">
        <f t="shared" si="40"/>
        <v>125011941</v>
      </c>
      <c r="CI51" s="59">
        <f t="shared" si="40"/>
        <v>0</v>
      </c>
      <c r="CJ51" s="59">
        <f t="shared" si="40"/>
        <v>0</v>
      </c>
      <c r="CK51" s="59">
        <f t="shared" si="40"/>
        <v>0</v>
      </c>
      <c r="CL51" s="59">
        <f t="shared" si="40"/>
        <v>0</v>
      </c>
      <c r="CM51" s="59">
        <f t="shared" si="40"/>
        <v>0</v>
      </c>
      <c r="CN51" s="59">
        <f t="shared" si="40"/>
        <v>190338558</v>
      </c>
      <c r="CO51" s="59">
        <f t="shared" si="40"/>
        <v>0</v>
      </c>
      <c r="CP51" s="59">
        <f t="shared" si="40"/>
        <v>0</v>
      </c>
      <c r="CQ51" s="59">
        <f t="shared" si="40"/>
        <v>0</v>
      </c>
      <c r="CR51" s="59">
        <f t="shared" si="40"/>
        <v>0</v>
      </c>
      <c r="CS51" s="59">
        <f t="shared" si="40"/>
        <v>0</v>
      </c>
      <c r="CT51" s="59">
        <f t="shared" si="40"/>
        <v>0</v>
      </c>
      <c r="CU51" s="59">
        <f t="shared" ref="CU51:EB51" si="41">SUM(CU26:CU50)</f>
        <v>0</v>
      </c>
      <c r="CV51" s="59">
        <f t="shared" si="41"/>
        <v>1149144718</v>
      </c>
      <c r="CW51" s="59">
        <f t="shared" si="41"/>
        <v>0</v>
      </c>
      <c r="CX51" s="59">
        <f t="shared" si="41"/>
        <v>0</v>
      </c>
      <c r="CY51" s="59">
        <f t="shared" si="41"/>
        <v>15306666</v>
      </c>
      <c r="CZ51" s="59">
        <f t="shared" si="41"/>
        <v>0</v>
      </c>
      <c r="DA51" s="59">
        <f t="shared" si="41"/>
        <v>71963638</v>
      </c>
      <c r="DB51" s="59">
        <f t="shared" si="41"/>
        <v>0</v>
      </c>
      <c r="DC51" s="59">
        <f t="shared" si="41"/>
        <v>8591154</v>
      </c>
      <c r="DD51" s="68">
        <f t="shared" si="8"/>
        <v>0.77911458317237425</v>
      </c>
      <c r="DE51" s="59">
        <f t="shared" si="41"/>
        <v>5503743334</v>
      </c>
      <c r="DF51" s="59">
        <f t="shared" si="41"/>
        <v>0</v>
      </c>
      <c r="DG51" s="59">
        <f t="shared" si="41"/>
        <v>352977976</v>
      </c>
      <c r="DH51" s="59">
        <f t="shared" si="41"/>
        <v>0</v>
      </c>
      <c r="DI51" s="59">
        <f t="shared" si="41"/>
        <v>0</v>
      </c>
      <c r="DJ51" s="59">
        <f t="shared" si="41"/>
        <v>0</v>
      </c>
      <c r="DK51" s="59">
        <f t="shared" si="41"/>
        <v>0</v>
      </c>
      <c r="DL51" s="59">
        <f t="shared" si="41"/>
        <v>0</v>
      </c>
      <c r="DM51" s="59">
        <f t="shared" si="41"/>
        <v>2269358052</v>
      </c>
      <c r="DN51" s="59">
        <f t="shared" si="41"/>
        <v>15000000</v>
      </c>
      <c r="DO51" s="59">
        <f t="shared" si="41"/>
        <v>90000000</v>
      </c>
      <c r="DP51" s="59">
        <f t="shared" si="41"/>
        <v>30000000</v>
      </c>
      <c r="DQ51" s="59">
        <f t="shared" si="41"/>
        <v>0</v>
      </c>
      <c r="DR51" s="59">
        <f t="shared" si="41"/>
        <v>0</v>
      </c>
      <c r="DS51" s="59">
        <f t="shared" si="41"/>
        <v>0</v>
      </c>
      <c r="DT51" s="59">
        <f t="shared" si="41"/>
        <v>0</v>
      </c>
      <c r="DU51" s="59">
        <f t="shared" si="41"/>
        <v>2350855282</v>
      </c>
      <c r="DV51" s="59">
        <f t="shared" si="41"/>
        <v>0</v>
      </c>
      <c r="DW51" s="59">
        <f t="shared" si="41"/>
        <v>0</v>
      </c>
      <c r="DX51" s="59">
        <f t="shared" si="41"/>
        <v>106703417</v>
      </c>
      <c r="DY51" s="59">
        <f t="shared" si="41"/>
        <v>0</v>
      </c>
      <c r="DZ51" s="59">
        <f t="shared" si="41"/>
        <v>77127108</v>
      </c>
      <c r="EA51" s="59">
        <f t="shared" si="41"/>
        <v>0</v>
      </c>
      <c r="EB51" s="59">
        <f t="shared" si="41"/>
        <v>211721499</v>
      </c>
      <c r="ED51" s="153" t="s">
        <v>382</v>
      </c>
      <c r="EE51" s="170">
        <f t="shared" si="31"/>
        <v>7064100009</v>
      </c>
      <c r="EF51" s="170">
        <f t="shared" si="32"/>
        <v>1560356675</v>
      </c>
      <c r="EG51" s="171">
        <f t="shared" si="33"/>
        <v>0.22088541682762577</v>
      </c>
    </row>
    <row r="52" spans="1:137" ht="27.75" hidden="1" customHeight="1" thickTop="1" x14ac:dyDescent="0.25">
      <c r="A52" s="226" t="s">
        <v>168</v>
      </c>
      <c r="B52" s="224" t="s">
        <v>169</v>
      </c>
      <c r="C52" s="160" t="s">
        <v>170</v>
      </c>
      <c r="D52" s="161" t="s">
        <v>171</v>
      </c>
      <c r="E52" s="50">
        <v>520</v>
      </c>
      <c r="F52" s="163" t="s">
        <v>172</v>
      </c>
      <c r="G52" s="24">
        <f t="shared" ref="G52:G77" si="42">SUM(J52:AF52)</f>
        <v>26000000</v>
      </c>
      <c r="H52" s="25">
        <v>45000000</v>
      </c>
      <c r="I52" s="25">
        <f>H52-G52</f>
        <v>19000000</v>
      </c>
      <c r="J52" s="24"/>
      <c r="K52" s="24">
        <v>20000000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>
        <v>6000000</v>
      </c>
      <c r="AG52" s="48">
        <f t="shared" si="1"/>
        <v>0</v>
      </c>
      <c r="AH52" s="49">
        <f t="shared" ref="AH52:AH115" si="43">SUM(AI52:BE52)</f>
        <v>0</v>
      </c>
      <c r="AI52" s="24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8">
        <f t="shared" si="12"/>
        <v>1</v>
      </c>
      <c r="BG52" s="24">
        <f t="shared" ref="BG52:BG77" si="44">SUM(BH52:CD52)</f>
        <v>26000000</v>
      </c>
      <c r="BH52" s="24">
        <f t="shared" ref="BH52:BW67" si="45">+J52-AI52</f>
        <v>0</v>
      </c>
      <c r="BI52" s="24">
        <f t="shared" si="45"/>
        <v>20000000</v>
      </c>
      <c r="BJ52" s="24">
        <f t="shared" si="45"/>
        <v>0</v>
      </c>
      <c r="BK52" s="24">
        <f t="shared" si="45"/>
        <v>0</v>
      </c>
      <c r="BL52" s="24">
        <f t="shared" si="45"/>
        <v>0</v>
      </c>
      <c r="BM52" s="24">
        <f t="shared" si="45"/>
        <v>0</v>
      </c>
      <c r="BN52" s="24">
        <f t="shared" si="45"/>
        <v>0</v>
      </c>
      <c r="BO52" s="24">
        <f t="shared" si="45"/>
        <v>0</v>
      </c>
      <c r="BP52" s="24">
        <f t="shared" si="45"/>
        <v>0</v>
      </c>
      <c r="BQ52" s="24">
        <f t="shared" si="45"/>
        <v>0</v>
      </c>
      <c r="BR52" s="24">
        <f t="shared" si="45"/>
        <v>0</v>
      </c>
      <c r="BS52" s="24">
        <f t="shared" si="45"/>
        <v>0</v>
      </c>
      <c r="BT52" s="24">
        <f t="shared" si="45"/>
        <v>0</v>
      </c>
      <c r="BU52" s="24">
        <f t="shared" si="45"/>
        <v>0</v>
      </c>
      <c r="BV52" s="24">
        <f t="shared" si="45"/>
        <v>0</v>
      </c>
      <c r="BW52" s="24">
        <f t="shared" si="45"/>
        <v>0</v>
      </c>
      <c r="BX52" s="24">
        <f t="shared" ref="BX52:CD77" si="46">+Z52-AY52</f>
        <v>0</v>
      </c>
      <c r="BY52" s="24">
        <f t="shared" si="46"/>
        <v>0</v>
      </c>
      <c r="BZ52" s="24">
        <f t="shared" si="46"/>
        <v>0</v>
      </c>
      <c r="CA52" s="24">
        <f t="shared" si="46"/>
        <v>0</v>
      </c>
      <c r="CB52" s="24">
        <f t="shared" si="46"/>
        <v>0</v>
      </c>
      <c r="CC52" s="24">
        <f t="shared" si="46"/>
        <v>0</v>
      </c>
      <c r="CD52" s="24">
        <f t="shared" si="46"/>
        <v>6000000</v>
      </c>
      <c r="CE52" s="48">
        <f t="shared" ref="CE52:CE115" si="47">CF52/G52</f>
        <v>0</v>
      </c>
      <c r="CF52" s="24">
        <f t="shared" ref="CF52:CF115" si="48">SUM(CG52:DC52)</f>
        <v>0</v>
      </c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48">
        <f t="shared" si="8"/>
        <v>1</v>
      </c>
      <c r="DE52" s="24">
        <f t="shared" ref="DE52:DE97" si="49">SUM(DF52:EB52)</f>
        <v>26000000</v>
      </c>
      <c r="DF52" s="24">
        <f t="shared" ref="DF52:DU67" si="50">+J52-CG52</f>
        <v>0</v>
      </c>
      <c r="DG52" s="24">
        <f t="shared" si="50"/>
        <v>20000000</v>
      </c>
      <c r="DH52" s="24">
        <f t="shared" si="50"/>
        <v>0</v>
      </c>
      <c r="DI52" s="24">
        <f t="shared" si="50"/>
        <v>0</v>
      </c>
      <c r="DJ52" s="24">
        <f t="shared" si="50"/>
        <v>0</v>
      </c>
      <c r="DK52" s="24">
        <f t="shared" si="50"/>
        <v>0</v>
      </c>
      <c r="DL52" s="24">
        <f t="shared" si="50"/>
        <v>0</v>
      </c>
      <c r="DM52" s="24">
        <f t="shared" si="50"/>
        <v>0</v>
      </c>
      <c r="DN52" s="24">
        <f t="shared" si="50"/>
        <v>0</v>
      </c>
      <c r="DO52" s="24">
        <f t="shared" si="50"/>
        <v>0</v>
      </c>
      <c r="DP52" s="24">
        <f t="shared" si="50"/>
        <v>0</v>
      </c>
      <c r="DQ52" s="24">
        <f t="shared" si="50"/>
        <v>0</v>
      </c>
      <c r="DR52" s="24">
        <f t="shared" si="50"/>
        <v>0</v>
      </c>
      <c r="DS52" s="24">
        <f t="shared" si="50"/>
        <v>0</v>
      </c>
      <c r="DT52" s="24">
        <f t="shared" si="50"/>
        <v>0</v>
      </c>
      <c r="DU52" s="24">
        <f t="shared" si="50"/>
        <v>0</v>
      </c>
      <c r="DV52" s="24">
        <f t="shared" ref="DV52:EB77" si="51">+Z52-CW52</f>
        <v>0</v>
      </c>
      <c r="DW52" s="24">
        <f t="shared" si="51"/>
        <v>0</v>
      </c>
      <c r="DX52" s="24">
        <f t="shared" si="51"/>
        <v>0</v>
      </c>
      <c r="DY52" s="24">
        <f t="shared" si="51"/>
        <v>0</v>
      </c>
      <c r="DZ52" s="24">
        <f t="shared" si="51"/>
        <v>0</v>
      </c>
      <c r="EA52" s="24">
        <f t="shared" si="51"/>
        <v>0</v>
      </c>
      <c r="EB52" s="24">
        <f t="shared" si="51"/>
        <v>6000000</v>
      </c>
      <c r="EE52" s="170">
        <f t="shared" si="31"/>
        <v>26000000</v>
      </c>
      <c r="EF52" s="170">
        <f t="shared" si="32"/>
        <v>0</v>
      </c>
      <c r="EG52" s="171">
        <f t="shared" si="33"/>
        <v>0</v>
      </c>
    </row>
    <row r="53" spans="1:137" ht="24.75" hidden="1" customHeight="1" x14ac:dyDescent="0.25">
      <c r="A53" s="227"/>
      <c r="B53" s="224"/>
      <c r="C53" s="160" t="s">
        <v>173</v>
      </c>
      <c r="D53" s="161" t="s">
        <v>174</v>
      </c>
      <c r="E53" s="50">
        <v>520</v>
      </c>
      <c r="F53" s="159" t="s">
        <v>175</v>
      </c>
      <c r="G53" s="24">
        <f t="shared" si="42"/>
        <v>36000000</v>
      </c>
      <c r="H53" s="25">
        <v>70000000</v>
      </c>
      <c r="I53" s="25">
        <f t="shared" ref="I53:I77" si="52">H53-G53</f>
        <v>34000000</v>
      </c>
      <c r="J53" s="24"/>
      <c r="K53" s="24">
        <v>20000000</v>
      </c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>
        <v>16000000</v>
      </c>
      <c r="AG53" s="27">
        <f t="shared" si="1"/>
        <v>0.20435</v>
      </c>
      <c r="AH53" s="24">
        <f t="shared" si="43"/>
        <v>7356600</v>
      </c>
      <c r="AI53" s="24"/>
      <c r="AJ53" s="24">
        <f>+'[1]Acuerdo PLAN INVERSIÓN 2021'!$J$659</f>
        <v>7356600</v>
      </c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7">
        <f t="shared" si="12"/>
        <v>0.79564999999999997</v>
      </c>
      <c r="BG53" s="24">
        <f t="shared" si="44"/>
        <v>28643400</v>
      </c>
      <c r="BH53" s="24">
        <f t="shared" si="45"/>
        <v>0</v>
      </c>
      <c r="BI53" s="24">
        <f t="shared" si="45"/>
        <v>12643400</v>
      </c>
      <c r="BJ53" s="24">
        <f t="shared" si="45"/>
        <v>0</v>
      </c>
      <c r="BK53" s="24">
        <f t="shared" si="45"/>
        <v>0</v>
      </c>
      <c r="BL53" s="24">
        <f t="shared" si="45"/>
        <v>0</v>
      </c>
      <c r="BM53" s="24">
        <f t="shared" si="45"/>
        <v>0</v>
      </c>
      <c r="BN53" s="24">
        <f t="shared" si="45"/>
        <v>0</v>
      </c>
      <c r="BO53" s="24">
        <f t="shared" si="45"/>
        <v>0</v>
      </c>
      <c r="BP53" s="24">
        <f t="shared" si="45"/>
        <v>0</v>
      </c>
      <c r="BQ53" s="24">
        <f t="shared" si="45"/>
        <v>0</v>
      </c>
      <c r="BR53" s="24">
        <f t="shared" si="45"/>
        <v>0</v>
      </c>
      <c r="BS53" s="24">
        <f t="shared" si="45"/>
        <v>0</v>
      </c>
      <c r="BT53" s="24">
        <f t="shared" si="45"/>
        <v>0</v>
      </c>
      <c r="BU53" s="24">
        <f t="shared" si="45"/>
        <v>0</v>
      </c>
      <c r="BV53" s="24">
        <f t="shared" si="45"/>
        <v>0</v>
      </c>
      <c r="BW53" s="24">
        <f t="shared" si="45"/>
        <v>0</v>
      </c>
      <c r="BX53" s="24">
        <f t="shared" si="46"/>
        <v>0</v>
      </c>
      <c r="BY53" s="24">
        <f t="shared" si="46"/>
        <v>0</v>
      </c>
      <c r="BZ53" s="24">
        <f t="shared" si="46"/>
        <v>0</v>
      </c>
      <c r="CA53" s="24">
        <f t="shared" si="46"/>
        <v>0</v>
      </c>
      <c r="CB53" s="24">
        <f t="shared" si="46"/>
        <v>0</v>
      </c>
      <c r="CC53" s="24">
        <f t="shared" si="46"/>
        <v>0</v>
      </c>
      <c r="CD53" s="24">
        <f t="shared" si="46"/>
        <v>16000000</v>
      </c>
      <c r="CE53" s="27">
        <f t="shared" si="47"/>
        <v>0.20434991666666666</v>
      </c>
      <c r="CF53" s="24">
        <f t="shared" si="48"/>
        <v>7356597</v>
      </c>
      <c r="CG53" s="24"/>
      <c r="CH53" s="24">
        <f>+'[1]Acuerdo PLAN INVERSIÓN 2021'!$H$657</f>
        <v>7356597</v>
      </c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7">
        <f t="shared" si="8"/>
        <v>0.79565008333333331</v>
      </c>
      <c r="DE53" s="24">
        <f t="shared" si="49"/>
        <v>28643403</v>
      </c>
      <c r="DF53" s="24">
        <f t="shared" si="50"/>
        <v>0</v>
      </c>
      <c r="DG53" s="24">
        <f t="shared" si="50"/>
        <v>12643403</v>
      </c>
      <c r="DH53" s="24">
        <f t="shared" si="50"/>
        <v>0</v>
      </c>
      <c r="DI53" s="24">
        <f t="shared" si="50"/>
        <v>0</v>
      </c>
      <c r="DJ53" s="24">
        <f t="shared" si="50"/>
        <v>0</v>
      </c>
      <c r="DK53" s="24">
        <f t="shared" si="50"/>
        <v>0</v>
      </c>
      <c r="DL53" s="24">
        <f t="shared" si="50"/>
        <v>0</v>
      </c>
      <c r="DM53" s="24">
        <f t="shared" si="50"/>
        <v>0</v>
      </c>
      <c r="DN53" s="24">
        <f t="shared" si="50"/>
        <v>0</v>
      </c>
      <c r="DO53" s="24">
        <f t="shared" si="50"/>
        <v>0</v>
      </c>
      <c r="DP53" s="24">
        <f t="shared" si="50"/>
        <v>0</v>
      </c>
      <c r="DQ53" s="24">
        <f t="shared" si="50"/>
        <v>0</v>
      </c>
      <c r="DR53" s="24">
        <f t="shared" si="50"/>
        <v>0</v>
      </c>
      <c r="DS53" s="24">
        <f t="shared" si="50"/>
        <v>0</v>
      </c>
      <c r="DT53" s="24">
        <f t="shared" si="50"/>
        <v>0</v>
      </c>
      <c r="DU53" s="24">
        <f t="shared" si="50"/>
        <v>0</v>
      </c>
      <c r="DV53" s="24">
        <f t="shared" si="51"/>
        <v>0</v>
      </c>
      <c r="DW53" s="24">
        <f t="shared" si="51"/>
        <v>0</v>
      </c>
      <c r="DX53" s="24">
        <f t="shared" si="51"/>
        <v>0</v>
      </c>
      <c r="DY53" s="24">
        <f t="shared" si="51"/>
        <v>0</v>
      </c>
      <c r="DZ53" s="24">
        <f t="shared" si="51"/>
        <v>0</v>
      </c>
      <c r="EA53" s="24">
        <f t="shared" si="51"/>
        <v>0</v>
      </c>
      <c r="EB53" s="24">
        <f t="shared" si="51"/>
        <v>16000000</v>
      </c>
      <c r="EE53" s="170">
        <f t="shared" si="31"/>
        <v>36000000</v>
      </c>
      <c r="EF53" s="170">
        <f t="shared" si="32"/>
        <v>7356597</v>
      </c>
      <c r="EG53" s="171">
        <f t="shared" si="33"/>
        <v>0.20434991666666666</v>
      </c>
    </row>
    <row r="54" spans="1:137" ht="21.6" hidden="1" customHeight="1" x14ac:dyDescent="0.25">
      <c r="A54" s="227"/>
      <c r="B54" s="224"/>
      <c r="C54" s="160" t="s">
        <v>176</v>
      </c>
      <c r="D54" s="161" t="s">
        <v>177</v>
      </c>
      <c r="E54" s="50">
        <v>520</v>
      </c>
      <c r="F54" s="159" t="s">
        <v>102</v>
      </c>
      <c r="G54" s="24">
        <f t="shared" si="42"/>
        <v>20000000</v>
      </c>
      <c r="H54" s="25">
        <v>55000000</v>
      </c>
      <c r="I54" s="25">
        <f t="shared" si="52"/>
        <v>35000000</v>
      </c>
      <c r="J54" s="24"/>
      <c r="K54" s="24">
        <v>20000000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7">
        <f t="shared" si="1"/>
        <v>0.41</v>
      </c>
      <c r="AH54" s="24">
        <f t="shared" si="43"/>
        <v>8200000</v>
      </c>
      <c r="AI54" s="24"/>
      <c r="AJ54" s="24">
        <f>+'[2]Acuerdo PLAN INVERSIÓN 2021'!$H$491</f>
        <v>8200000</v>
      </c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7">
        <f t="shared" si="12"/>
        <v>0.59000000000000008</v>
      </c>
      <c r="BG54" s="24">
        <f t="shared" si="44"/>
        <v>11800000</v>
      </c>
      <c r="BH54" s="24">
        <f t="shared" si="45"/>
        <v>0</v>
      </c>
      <c r="BI54" s="24">
        <f t="shared" si="45"/>
        <v>11800000</v>
      </c>
      <c r="BJ54" s="24">
        <f t="shared" si="45"/>
        <v>0</v>
      </c>
      <c r="BK54" s="24">
        <f t="shared" si="45"/>
        <v>0</v>
      </c>
      <c r="BL54" s="24">
        <f t="shared" si="45"/>
        <v>0</v>
      </c>
      <c r="BM54" s="24">
        <f t="shared" si="45"/>
        <v>0</v>
      </c>
      <c r="BN54" s="24">
        <f t="shared" si="45"/>
        <v>0</v>
      </c>
      <c r="BO54" s="24">
        <f t="shared" si="45"/>
        <v>0</v>
      </c>
      <c r="BP54" s="24">
        <f t="shared" si="45"/>
        <v>0</v>
      </c>
      <c r="BQ54" s="24">
        <f t="shared" si="45"/>
        <v>0</v>
      </c>
      <c r="BR54" s="24">
        <f t="shared" si="45"/>
        <v>0</v>
      </c>
      <c r="BS54" s="24">
        <f t="shared" si="45"/>
        <v>0</v>
      </c>
      <c r="BT54" s="24">
        <f t="shared" si="45"/>
        <v>0</v>
      </c>
      <c r="BU54" s="24">
        <f t="shared" si="45"/>
        <v>0</v>
      </c>
      <c r="BV54" s="24">
        <f t="shared" si="45"/>
        <v>0</v>
      </c>
      <c r="BW54" s="24">
        <f t="shared" si="45"/>
        <v>0</v>
      </c>
      <c r="BX54" s="24">
        <f t="shared" si="46"/>
        <v>0</v>
      </c>
      <c r="BY54" s="24">
        <f t="shared" si="46"/>
        <v>0</v>
      </c>
      <c r="BZ54" s="24">
        <f t="shared" si="46"/>
        <v>0</v>
      </c>
      <c r="CA54" s="24">
        <f t="shared" si="46"/>
        <v>0</v>
      </c>
      <c r="CB54" s="24">
        <f t="shared" si="46"/>
        <v>0</v>
      </c>
      <c r="CC54" s="24">
        <f t="shared" si="46"/>
        <v>0</v>
      </c>
      <c r="CD54" s="24">
        <f t="shared" si="46"/>
        <v>0</v>
      </c>
      <c r="CE54" s="27">
        <f t="shared" si="47"/>
        <v>0.41</v>
      </c>
      <c r="CF54" s="24">
        <f t="shared" si="48"/>
        <v>8200000</v>
      </c>
      <c r="CG54" s="24"/>
      <c r="CH54" s="24">
        <f>+'[2]Acuerdo PLAN INVERSIÓN 2021'!$H$491</f>
        <v>8200000</v>
      </c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7">
        <f t="shared" si="8"/>
        <v>0.59000000000000008</v>
      </c>
      <c r="DE54" s="24">
        <f t="shared" si="49"/>
        <v>11800000</v>
      </c>
      <c r="DF54" s="24">
        <f t="shared" si="50"/>
        <v>0</v>
      </c>
      <c r="DG54" s="24">
        <f t="shared" si="50"/>
        <v>11800000</v>
      </c>
      <c r="DH54" s="24">
        <f t="shared" si="50"/>
        <v>0</v>
      </c>
      <c r="DI54" s="24">
        <f t="shared" si="50"/>
        <v>0</v>
      </c>
      <c r="DJ54" s="24">
        <f t="shared" si="50"/>
        <v>0</v>
      </c>
      <c r="DK54" s="24">
        <f t="shared" si="50"/>
        <v>0</v>
      </c>
      <c r="DL54" s="24">
        <f t="shared" si="50"/>
        <v>0</v>
      </c>
      <c r="DM54" s="24">
        <f t="shared" si="50"/>
        <v>0</v>
      </c>
      <c r="DN54" s="24">
        <f t="shared" si="50"/>
        <v>0</v>
      </c>
      <c r="DO54" s="24">
        <f t="shared" si="50"/>
        <v>0</v>
      </c>
      <c r="DP54" s="24">
        <f t="shared" si="50"/>
        <v>0</v>
      </c>
      <c r="DQ54" s="24">
        <f t="shared" si="50"/>
        <v>0</v>
      </c>
      <c r="DR54" s="24">
        <f t="shared" si="50"/>
        <v>0</v>
      </c>
      <c r="DS54" s="24">
        <f t="shared" si="50"/>
        <v>0</v>
      </c>
      <c r="DT54" s="24">
        <f t="shared" si="50"/>
        <v>0</v>
      </c>
      <c r="DU54" s="24">
        <f t="shared" si="50"/>
        <v>0</v>
      </c>
      <c r="DV54" s="24">
        <f t="shared" si="51"/>
        <v>0</v>
      </c>
      <c r="DW54" s="24">
        <f t="shared" si="51"/>
        <v>0</v>
      </c>
      <c r="DX54" s="24">
        <f t="shared" si="51"/>
        <v>0</v>
      </c>
      <c r="DY54" s="24">
        <f t="shared" si="51"/>
        <v>0</v>
      </c>
      <c r="DZ54" s="24">
        <f t="shared" si="51"/>
        <v>0</v>
      </c>
      <c r="EA54" s="24">
        <f t="shared" si="51"/>
        <v>0</v>
      </c>
      <c r="EB54" s="24">
        <f t="shared" si="51"/>
        <v>0</v>
      </c>
      <c r="EE54" s="170">
        <f t="shared" si="31"/>
        <v>20000000</v>
      </c>
      <c r="EF54" s="170">
        <f t="shared" si="32"/>
        <v>8200000</v>
      </c>
      <c r="EG54" s="171">
        <f t="shared" si="33"/>
        <v>0.41</v>
      </c>
    </row>
    <row r="55" spans="1:137" ht="46.5" hidden="1" customHeight="1" x14ac:dyDescent="0.25">
      <c r="A55" s="227"/>
      <c r="B55" s="224"/>
      <c r="C55" s="160" t="s">
        <v>178</v>
      </c>
      <c r="D55" s="161" t="s">
        <v>179</v>
      </c>
      <c r="E55" s="50">
        <v>520</v>
      </c>
      <c r="F55" s="159" t="s">
        <v>180</v>
      </c>
      <c r="G55" s="24">
        <f t="shared" si="42"/>
        <v>52208777</v>
      </c>
      <c r="H55" s="25">
        <v>345000000</v>
      </c>
      <c r="I55" s="25">
        <f t="shared" si="52"/>
        <v>292791223</v>
      </c>
      <c r="J55" s="24"/>
      <c r="K55" s="24">
        <v>20000000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>
        <v>32208777</v>
      </c>
      <c r="AG55" s="27">
        <f t="shared" si="1"/>
        <v>9.5769337787782308E-2</v>
      </c>
      <c r="AH55" s="24">
        <f t="shared" si="43"/>
        <v>5000000</v>
      </c>
      <c r="AI55" s="24"/>
      <c r="AJ55" s="24">
        <f>+'[2]Acuerdo PLAN INVERSIÓN 2021'!$J$499</f>
        <v>2000000</v>
      </c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>
        <f>+'[1]Acuerdo PLAN INVERSIÓN 2021'!$AE$671</f>
        <v>3000000</v>
      </c>
      <c r="BF55" s="27">
        <f t="shared" si="12"/>
        <v>0.90423066221221771</v>
      </c>
      <c r="BG55" s="24">
        <f t="shared" si="44"/>
        <v>47208777</v>
      </c>
      <c r="BH55" s="24">
        <f t="shared" si="45"/>
        <v>0</v>
      </c>
      <c r="BI55" s="24">
        <f t="shared" si="45"/>
        <v>18000000</v>
      </c>
      <c r="BJ55" s="24">
        <f t="shared" si="45"/>
        <v>0</v>
      </c>
      <c r="BK55" s="24">
        <f t="shared" si="45"/>
        <v>0</v>
      </c>
      <c r="BL55" s="24">
        <f t="shared" si="45"/>
        <v>0</v>
      </c>
      <c r="BM55" s="24">
        <f t="shared" si="45"/>
        <v>0</v>
      </c>
      <c r="BN55" s="24">
        <f t="shared" si="45"/>
        <v>0</v>
      </c>
      <c r="BO55" s="24">
        <f t="shared" si="45"/>
        <v>0</v>
      </c>
      <c r="BP55" s="24">
        <f t="shared" si="45"/>
        <v>0</v>
      </c>
      <c r="BQ55" s="24">
        <f t="shared" si="45"/>
        <v>0</v>
      </c>
      <c r="BR55" s="24">
        <f t="shared" si="45"/>
        <v>0</v>
      </c>
      <c r="BS55" s="24">
        <f t="shared" si="45"/>
        <v>0</v>
      </c>
      <c r="BT55" s="24">
        <f t="shared" si="45"/>
        <v>0</v>
      </c>
      <c r="BU55" s="24">
        <f t="shared" si="45"/>
        <v>0</v>
      </c>
      <c r="BV55" s="24">
        <f t="shared" si="45"/>
        <v>0</v>
      </c>
      <c r="BW55" s="24">
        <f t="shared" si="45"/>
        <v>0</v>
      </c>
      <c r="BX55" s="24">
        <f t="shared" si="46"/>
        <v>0</v>
      </c>
      <c r="BY55" s="24">
        <f t="shared" si="46"/>
        <v>0</v>
      </c>
      <c r="BZ55" s="24">
        <f t="shared" si="46"/>
        <v>0</v>
      </c>
      <c r="CA55" s="24">
        <f t="shared" si="46"/>
        <v>0</v>
      </c>
      <c r="CB55" s="24">
        <f t="shared" si="46"/>
        <v>0</v>
      </c>
      <c r="CC55" s="24">
        <f t="shared" si="46"/>
        <v>0</v>
      </c>
      <c r="CD55" s="24">
        <f t="shared" si="46"/>
        <v>29208777</v>
      </c>
      <c r="CE55" s="27">
        <f t="shared" si="47"/>
        <v>3.8307735115112922E-2</v>
      </c>
      <c r="CF55" s="24">
        <f>SUM(CG55:DC55)</f>
        <v>2000000</v>
      </c>
      <c r="CG55" s="24"/>
      <c r="CH55" s="24">
        <f>+'[2]Acuerdo PLAN INVERSIÓN 2021'!$H$497</f>
        <v>2000000</v>
      </c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7">
        <f t="shared" si="8"/>
        <v>0.96169226488488713</v>
      </c>
      <c r="DE55" s="24">
        <f t="shared" si="49"/>
        <v>50208777</v>
      </c>
      <c r="DF55" s="24">
        <f t="shared" si="50"/>
        <v>0</v>
      </c>
      <c r="DG55" s="24">
        <f t="shared" si="50"/>
        <v>18000000</v>
      </c>
      <c r="DH55" s="24">
        <f t="shared" si="50"/>
        <v>0</v>
      </c>
      <c r="DI55" s="24">
        <f t="shared" si="50"/>
        <v>0</v>
      </c>
      <c r="DJ55" s="24">
        <f t="shared" si="50"/>
        <v>0</v>
      </c>
      <c r="DK55" s="24">
        <f t="shared" si="50"/>
        <v>0</v>
      </c>
      <c r="DL55" s="24">
        <f t="shared" si="50"/>
        <v>0</v>
      </c>
      <c r="DM55" s="24">
        <f t="shared" si="50"/>
        <v>0</v>
      </c>
      <c r="DN55" s="24">
        <f t="shared" si="50"/>
        <v>0</v>
      </c>
      <c r="DO55" s="24">
        <f t="shared" si="50"/>
        <v>0</v>
      </c>
      <c r="DP55" s="24">
        <f t="shared" si="50"/>
        <v>0</v>
      </c>
      <c r="DQ55" s="24">
        <f t="shared" si="50"/>
        <v>0</v>
      </c>
      <c r="DR55" s="24">
        <f t="shared" si="50"/>
        <v>0</v>
      </c>
      <c r="DS55" s="24">
        <f t="shared" si="50"/>
        <v>0</v>
      </c>
      <c r="DT55" s="24">
        <f t="shared" si="50"/>
        <v>0</v>
      </c>
      <c r="DU55" s="24">
        <f t="shared" si="50"/>
        <v>0</v>
      </c>
      <c r="DV55" s="24">
        <f t="shared" si="51"/>
        <v>0</v>
      </c>
      <c r="DW55" s="24">
        <f t="shared" si="51"/>
        <v>0</v>
      </c>
      <c r="DX55" s="24">
        <f t="shared" si="51"/>
        <v>0</v>
      </c>
      <c r="DY55" s="24">
        <f t="shared" si="51"/>
        <v>0</v>
      </c>
      <c r="DZ55" s="24">
        <f t="shared" si="51"/>
        <v>0</v>
      </c>
      <c r="EA55" s="24">
        <f t="shared" si="51"/>
        <v>0</v>
      </c>
      <c r="EB55" s="24">
        <f t="shared" si="51"/>
        <v>32208777</v>
      </c>
      <c r="EE55" s="170">
        <f t="shared" si="31"/>
        <v>52208777</v>
      </c>
      <c r="EF55" s="170">
        <f t="shared" si="32"/>
        <v>2000000</v>
      </c>
      <c r="EG55" s="171">
        <f t="shared" si="33"/>
        <v>3.8307735115112922E-2</v>
      </c>
    </row>
    <row r="56" spans="1:137" ht="34.5" hidden="1" customHeight="1" x14ac:dyDescent="0.25">
      <c r="A56" s="227"/>
      <c r="B56" s="224" t="s">
        <v>181</v>
      </c>
      <c r="C56" s="164" t="s">
        <v>182</v>
      </c>
      <c r="D56" s="161" t="s">
        <v>183</v>
      </c>
      <c r="E56" s="50">
        <v>520</v>
      </c>
      <c r="F56" s="159" t="s">
        <v>102</v>
      </c>
      <c r="G56" s="24">
        <f t="shared" si="42"/>
        <v>90000000</v>
      </c>
      <c r="H56" s="25">
        <f>381000000+25000000</f>
        <v>406000000</v>
      </c>
      <c r="I56" s="25">
        <f t="shared" si="52"/>
        <v>316000000</v>
      </c>
      <c r="J56" s="24"/>
      <c r="K56" s="24">
        <v>90000000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7">
        <f t="shared" si="1"/>
        <v>0.65455555555555556</v>
      </c>
      <c r="AH56" s="24">
        <f t="shared" si="43"/>
        <v>58910000</v>
      </c>
      <c r="AI56" s="24"/>
      <c r="AJ56" s="24">
        <f>+'[2]Acuerdo PLAN INVERSIÓN 2021'!$J$509</f>
        <v>58910000</v>
      </c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7">
        <f t="shared" si="12"/>
        <v>0.34544444444444444</v>
      </c>
      <c r="BG56" s="24">
        <f t="shared" si="44"/>
        <v>31090000</v>
      </c>
      <c r="BH56" s="24">
        <f t="shared" si="45"/>
        <v>0</v>
      </c>
      <c r="BI56" s="24">
        <f t="shared" si="45"/>
        <v>31090000</v>
      </c>
      <c r="BJ56" s="24">
        <f t="shared" si="45"/>
        <v>0</v>
      </c>
      <c r="BK56" s="24">
        <f t="shared" si="45"/>
        <v>0</v>
      </c>
      <c r="BL56" s="24">
        <f t="shared" si="45"/>
        <v>0</v>
      </c>
      <c r="BM56" s="24">
        <f t="shared" si="45"/>
        <v>0</v>
      </c>
      <c r="BN56" s="24">
        <f t="shared" si="45"/>
        <v>0</v>
      </c>
      <c r="BO56" s="24">
        <f t="shared" si="45"/>
        <v>0</v>
      </c>
      <c r="BP56" s="24">
        <f t="shared" si="45"/>
        <v>0</v>
      </c>
      <c r="BQ56" s="24">
        <f t="shared" si="45"/>
        <v>0</v>
      </c>
      <c r="BR56" s="24">
        <f t="shared" si="45"/>
        <v>0</v>
      </c>
      <c r="BS56" s="24">
        <f t="shared" si="45"/>
        <v>0</v>
      </c>
      <c r="BT56" s="24">
        <f t="shared" si="45"/>
        <v>0</v>
      </c>
      <c r="BU56" s="24">
        <f t="shared" si="45"/>
        <v>0</v>
      </c>
      <c r="BV56" s="24">
        <f t="shared" si="45"/>
        <v>0</v>
      </c>
      <c r="BW56" s="24">
        <f t="shared" si="45"/>
        <v>0</v>
      </c>
      <c r="BX56" s="24">
        <f t="shared" si="46"/>
        <v>0</v>
      </c>
      <c r="BY56" s="24">
        <f t="shared" si="46"/>
        <v>0</v>
      </c>
      <c r="BZ56" s="24">
        <f t="shared" si="46"/>
        <v>0</v>
      </c>
      <c r="CA56" s="24">
        <f t="shared" si="46"/>
        <v>0</v>
      </c>
      <c r="CB56" s="24">
        <f t="shared" si="46"/>
        <v>0</v>
      </c>
      <c r="CC56" s="24">
        <f t="shared" si="46"/>
        <v>0</v>
      </c>
      <c r="CD56" s="24">
        <f t="shared" si="46"/>
        <v>0</v>
      </c>
      <c r="CE56" s="27">
        <f t="shared" si="47"/>
        <v>0.6545555111111111</v>
      </c>
      <c r="CF56" s="24">
        <f t="shared" si="48"/>
        <v>58909996</v>
      </c>
      <c r="CG56" s="24"/>
      <c r="CH56" s="24">
        <f>+'[1]Acuerdo PLAN INVERSIÓN 2021'!$H$683</f>
        <v>58909996</v>
      </c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7">
        <f t="shared" si="8"/>
        <v>0.3454444888888889</v>
      </c>
      <c r="DE56" s="24">
        <f t="shared" si="49"/>
        <v>31090004</v>
      </c>
      <c r="DF56" s="24">
        <f t="shared" si="50"/>
        <v>0</v>
      </c>
      <c r="DG56" s="24">
        <f t="shared" si="50"/>
        <v>31090004</v>
      </c>
      <c r="DH56" s="24">
        <f t="shared" si="50"/>
        <v>0</v>
      </c>
      <c r="DI56" s="24">
        <f t="shared" si="50"/>
        <v>0</v>
      </c>
      <c r="DJ56" s="24">
        <f t="shared" si="50"/>
        <v>0</v>
      </c>
      <c r="DK56" s="24">
        <f t="shared" si="50"/>
        <v>0</v>
      </c>
      <c r="DL56" s="24">
        <f t="shared" si="50"/>
        <v>0</v>
      </c>
      <c r="DM56" s="24">
        <f t="shared" si="50"/>
        <v>0</v>
      </c>
      <c r="DN56" s="24">
        <f t="shared" si="50"/>
        <v>0</v>
      </c>
      <c r="DO56" s="24">
        <f t="shared" si="50"/>
        <v>0</v>
      </c>
      <c r="DP56" s="24">
        <f t="shared" si="50"/>
        <v>0</v>
      </c>
      <c r="DQ56" s="24">
        <f t="shared" si="50"/>
        <v>0</v>
      </c>
      <c r="DR56" s="24">
        <f t="shared" si="50"/>
        <v>0</v>
      </c>
      <c r="DS56" s="24">
        <f t="shared" si="50"/>
        <v>0</v>
      </c>
      <c r="DT56" s="24">
        <f t="shared" si="50"/>
        <v>0</v>
      </c>
      <c r="DU56" s="24">
        <f t="shared" si="50"/>
        <v>0</v>
      </c>
      <c r="DV56" s="24">
        <f t="shared" si="51"/>
        <v>0</v>
      </c>
      <c r="DW56" s="24">
        <f t="shared" si="51"/>
        <v>0</v>
      </c>
      <c r="DX56" s="24">
        <f t="shared" si="51"/>
        <v>0</v>
      </c>
      <c r="DY56" s="24">
        <f t="shared" si="51"/>
        <v>0</v>
      </c>
      <c r="DZ56" s="24">
        <f t="shared" si="51"/>
        <v>0</v>
      </c>
      <c r="EA56" s="24">
        <f t="shared" si="51"/>
        <v>0</v>
      </c>
      <c r="EB56" s="24">
        <f t="shared" si="51"/>
        <v>0</v>
      </c>
      <c r="EE56" s="170">
        <f t="shared" si="31"/>
        <v>90000000</v>
      </c>
      <c r="EF56" s="170">
        <f t="shared" si="32"/>
        <v>58909996</v>
      </c>
      <c r="EG56" s="171">
        <f t="shared" si="33"/>
        <v>0.6545555111111111</v>
      </c>
    </row>
    <row r="57" spans="1:137" ht="23.25" hidden="1" customHeight="1" x14ac:dyDescent="0.25">
      <c r="A57" s="227"/>
      <c r="B57" s="224"/>
      <c r="C57" s="160" t="s">
        <v>184</v>
      </c>
      <c r="D57" s="50" t="s">
        <v>185</v>
      </c>
      <c r="E57" s="50">
        <v>520</v>
      </c>
      <c r="F57" s="159" t="s">
        <v>102</v>
      </c>
      <c r="G57" s="24">
        <f t="shared" si="42"/>
        <v>30000000</v>
      </c>
      <c r="H57" s="25">
        <v>144500000</v>
      </c>
      <c r="I57" s="25">
        <f t="shared" si="52"/>
        <v>114500000</v>
      </c>
      <c r="J57" s="24"/>
      <c r="K57" s="24">
        <v>30000000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7">
        <f t="shared" si="1"/>
        <v>0.99750000000000005</v>
      </c>
      <c r="AH57" s="24">
        <f t="shared" si="43"/>
        <v>29925000</v>
      </c>
      <c r="AI57" s="24"/>
      <c r="AJ57" s="24">
        <f>+'[1]Acuerdo PLAN INVERSIÓN 2021'!$J$698</f>
        <v>29925000</v>
      </c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7">
        <f t="shared" si="12"/>
        <v>2.4999999999999467E-3</v>
      </c>
      <c r="BG57" s="24">
        <f t="shared" si="44"/>
        <v>75000</v>
      </c>
      <c r="BH57" s="24">
        <f t="shared" si="45"/>
        <v>0</v>
      </c>
      <c r="BI57" s="24">
        <f t="shared" si="45"/>
        <v>75000</v>
      </c>
      <c r="BJ57" s="24">
        <f t="shared" si="45"/>
        <v>0</v>
      </c>
      <c r="BK57" s="24">
        <f t="shared" si="45"/>
        <v>0</v>
      </c>
      <c r="BL57" s="24">
        <f t="shared" si="45"/>
        <v>0</v>
      </c>
      <c r="BM57" s="24">
        <f t="shared" si="45"/>
        <v>0</v>
      </c>
      <c r="BN57" s="24">
        <f t="shared" si="45"/>
        <v>0</v>
      </c>
      <c r="BO57" s="24">
        <f t="shared" si="45"/>
        <v>0</v>
      </c>
      <c r="BP57" s="24">
        <f t="shared" si="45"/>
        <v>0</v>
      </c>
      <c r="BQ57" s="24">
        <f t="shared" si="45"/>
        <v>0</v>
      </c>
      <c r="BR57" s="24">
        <f t="shared" si="45"/>
        <v>0</v>
      </c>
      <c r="BS57" s="24">
        <f t="shared" si="45"/>
        <v>0</v>
      </c>
      <c r="BT57" s="24">
        <f t="shared" si="45"/>
        <v>0</v>
      </c>
      <c r="BU57" s="24">
        <f t="shared" si="45"/>
        <v>0</v>
      </c>
      <c r="BV57" s="24">
        <f t="shared" si="45"/>
        <v>0</v>
      </c>
      <c r="BW57" s="24">
        <f t="shared" si="45"/>
        <v>0</v>
      </c>
      <c r="BX57" s="24">
        <f t="shared" si="46"/>
        <v>0</v>
      </c>
      <c r="BY57" s="24">
        <f t="shared" si="46"/>
        <v>0</v>
      </c>
      <c r="BZ57" s="24">
        <f t="shared" si="46"/>
        <v>0</v>
      </c>
      <c r="CA57" s="24">
        <f t="shared" si="46"/>
        <v>0</v>
      </c>
      <c r="CB57" s="24">
        <f t="shared" si="46"/>
        <v>0</v>
      </c>
      <c r="CC57" s="24">
        <f t="shared" si="46"/>
        <v>0</v>
      </c>
      <c r="CD57" s="24">
        <f t="shared" si="46"/>
        <v>0</v>
      </c>
      <c r="CE57" s="27">
        <f t="shared" si="47"/>
        <v>0.99749980000000005</v>
      </c>
      <c r="CF57" s="24">
        <f t="shared" si="48"/>
        <v>29924994</v>
      </c>
      <c r="CG57" s="24"/>
      <c r="CH57" s="24">
        <f>+'[1]Acuerdo PLAN INVERSIÓN 2021'!$H$696</f>
        <v>29924994</v>
      </c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7">
        <f t="shared" si="8"/>
        <v>2.5001999999999525E-3</v>
      </c>
      <c r="DE57" s="24">
        <f t="shared" si="49"/>
        <v>75006</v>
      </c>
      <c r="DF57" s="24">
        <f t="shared" si="50"/>
        <v>0</v>
      </c>
      <c r="DG57" s="24">
        <f t="shared" si="50"/>
        <v>75006</v>
      </c>
      <c r="DH57" s="24">
        <f t="shared" si="50"/>
        <v>0</v>
      </c>
      <c r="DI57" s="24">
        <f t="shared" si="50"/>
        <v>0</v>
      </c>
      <c r="DJ57" s="24">
        <f t="shared" si="50"/>
        <v>0</v>
      </c>
      <c r="DK57" s="24">
        <f t="shared" si="50"/>
        <v>0</v>
      </c>
      <c r="DL57" s="24">
        <f t="shared" si="50"/>
        <v>0</v>
      </c>
      <c r="DM57" s="24">
        <f t="shared" si="50"/>
        <v>0</v>
      </c>
      <c r="DN57" s="24">
        <f t="shared" si="50"/>
        <v>0</v>
      </c>
      <c r="DO57" s="24">
        <f t="shared" si="50"/>
        <v>0</v>
      </c>
      <c r="DP57" s="24">
        <f t="shared" si="50"/>
        <v>0</v>
      </c>
      <c r="DQ57" s="24">
        <f t="shared" si="50"/>
        <v>0</v>
      </c>
      <c r="DR57" s="24">
        <f t="shared" si="50"/>
        <v>0</v>
      </c>
      <c r="DS57" s="24">
        <f t="shared" si="50"/>
        <v>0</v>
      </c>
      <c r="DT57" s="24">
        <f t="shared" si="50"/>
        <v>0</v>
      </c>
      <c r="DU57" s="24">
        <f t="shared" si="50"/>
        <v>0</v>
      </c>
      <c r="DV57" s="24">
        <f t="shared" si="51"/>
        <v>0</v>
      </c>
      <c r="DW57" s="24">
        <f t="shared" si="51"/>
        <v>0</v>
      </c>
      <c r="DX57" s="24">
        <f t="shared" si="51"/>
        <v>0</v>
      </c>
      <c r="DY57" s="24">
        <f t="shared" si="51"/>
        <v>0</v>
      </c>
      <c r="DZ57" s="24">
        <f t="shared" si="51"/>
        <v>0</v>
      </c>
      <c r="EA57" s="24">
        <f t="shared" si="51"/>
        <v>0</v>
      </c>
      <c r="EB57" s="24">
        <f t="shared" si="51"/>
        <v>0</v>
      </c>
      <c r="EE57" s="170">
        <f t="shared" si="31"/>
        <v>30000000</v>
      </c>
      <c r="EF57" s="170">
        <f t="shared" si="32"/>
        <v>29924994</v>
      </c>
      <c r="EG57" s="171">
        <f t="shared" si="33"/>
        <v>0.99749980000000005</v>
      </c>
    </row>
    <row r="58" spans="1:137" ht="33.6" hidden="1" customHeight="1" x14ac:dyDescent="0.25">
      <c r="A58" s="227"/>
      <c r="B58" s="224"/>
      <c r="C58" s="160" t="s">
        <v>186</v>
      </c>
      <c r="D58" s="50" t="s">
        <v>187</v>
      </c>
      <c r="E58" s="50">
        <v>520</v>
      </c>
      <c r="F58" s="159" t="s">
        <v>102</v>
      </c>
      <c r="G58" s="24">
        <f t="shared" si="42"/>
        <v>30000000</v>
      </c>
      <c r="H58" s="25">
        <v>120606750</v>
      </c>
      <c r="I58" s="25">
        <f t="shared" si="52"/>
        <v>90606750</v>
      </c>
      <c r="J58" s="24"/>
      <c r="K58" s="24">
        <v>30000000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7">
        <f t="shared" si="1"/>
        <v>0.34155000000000002</v>
      </c>
      <c r="AH58" s="24">
        <f t="shared" si="43"/>
        <v>10246500</v>
      </c>
      <c r="AI58" s="24"/>
      <c r="AJ58" s="24">
        <f>+'[2]Acuerdo PLAN INVERSIÓN 2021'!$J$525</f>
        <v>10246500</v>
      </c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7">
        <f t="shared" si="12"/>
        <v>0.65844999999999998</v>
      </c>
      <c r="BG58" s="24">
        <f t="shared" si="44"/>
        <v>19753500</v>
      </c>
      <c r="BH58" s="24">
        <f t="shared" si="45"/>
        <v>0</v>
      </c>
      <c r="BI58" s="24">
        <f t="shared" si="45"/>
        <v>19753500</v>
      </c>
      <c r="BJ58" s="24">
        <f t="shared" si="45"/>
        <v>0</v>
      </c>
      <c r="BK58" s="24">
        <f t="shared" si="45"/>
        <v>0</v>
      </c>
      <c r="BL58" s="24">
        <f t="shared" si="45"/>
        <v>0</v>
      </c>
      <c r="BM58" s="24">
        <f t="shared" si="45"/>
        <v>0</v>
      </c>
      <c r="BN58" s="24">
        <f t="shared" si="45"/>
        <v>0</v>
      </c>
      <c r="BO58" s="24">
        <f t="shared" si="45"/>
        <v>0</v>
      </c>
      <c r="BP58" s="24">
        <f t="shared" si="45"/>
        <v>0</v>
      </c>
      <c r="BQ58" s="24">
        <f t="shared" si="45"/>
        <v>0</v>
      </c>
      <c r="BR58" s="24">
        <f t="shared" si="45"/>
        <v>0</v>
      </c>
      <c r="BS58" s="24">
        <f t="shared" si="45"/>
        <v>0</v>
      </c>
      <c r="BT58" s="24">
        <f t="shared" si="45"/>
        <v>0</v>
      </c>
      <c r="BU58" s="24">
        <f t="shared" si="45"/>
        <v>0</v>
      </c>
      <c r="BV58" s="24">
        <f t="shared" si="45"/>
        <v>0</v>
      </c>
      <c r="BW58" s="24">
        <f t="shared" si="45"/>
        <v>0</v>
      </c>
      <c r="BX58" s="24">
        <f t="shared" si="46"/>
        <v>0</v>
      </c>
      <c r="BY58" s="24">
        <f t="shared" si="46"/>
        <v>0</v>
      </c>
      <c r="BZ58" s="24">
        <f t="shared" si="46"/>
        <v>0</v>
      </c>
      <c r="CA58" s="24">
        <f t="shared" si="46"/>
        <v>0</v>
      </c>
      <c r="CB58" s="24">
        <f t="shared" si="46"/>
        <v>0</v>
      </c>
      <c r="CC58" s="24">
        <f t="shared" si="46"/>
        <v>0</v>
      </c>
      <c r="CD58" s="24">
        <f t="shared" si="46"/>
        <v>0</v>
      </c>
      <c r="CE58" s="27">
        <f t="shared" si="47"/>
        <v>0.34155000000000002</v>
      </c>
      <c r="CF58" s="24">
        <f t="shared" si="48"/>
        <v>10246500</v>
      </c>
      <c r="CG58" s="24"/>
      <c r="CH58" s="24">
        <f>+'[2]Acuerdo PLAN INVERSIÓN 2021'!$H$523</f>
        <v>10246500</v>
      </c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7">
        <f t="shared" si="8"/>
        <v>0.65844999999999998</v>
      </c>
      <c r="DE58" s="24">
        <f t="shared" si="49"/>
        <v>19753500</v>
      </c>
      <c r="DF58" s="24">
        <f t="shared" si="50"/>
        <v>0</v>
      </c>
      <c r="DG58" s="24">
        <f t="shared" si="50"/>
        <v>19753500</v>
      </c>
      <c r="DH58" s="24">
        <f t="shared" si="50"/>
        <v>0</v>
      </c>
      <c r="DI58" s="24">
        <f t="shared" si="50"/>
        <v>0</v>
      </c>
      <c r="DJ58" s="24">
        <f t="shared" si="50"/>
        <v>0</v>
      </c>
      <c r="DK58" s="24">
        <f t="shared" si="50"/>
        <v>0</v>
      </c>
      <c r="DL58" s="24">
        <f t="shared" si="50"/>
        <v>0</v>
      </c>
      <c r="DM58" s="24">
        <f t="shared" si="50"/>
        <v>0</v>
      </c>
      <c r="DN58" s="24">
        <f t="shared" si="50"/>
        <v>0</v>
      </c>
      <c r="DO58" s="24">
        <f t="shared" si="50"/>
        <v>0</v>
      </c>
      <c r="DP58" s="24">
        <f t="shared" si="50"/>
        <v>0</v>
      </c>
      <c r="DQ58" s="24">
        <f t="shared" si="50"/>
        <v>0</v>
      </c>
      <c r="DR58" s="24">
        <f t="shared" si="50"/>
        <v>0</v>
      </c>
      <c r="DS58" s="24">
        <f t="shared" si="50"/>
        <v>0</v>
      </c>
      <c r="DT58" s="24">
        <f t="shared" si="50"/>
        <v>0</v>
      </c>
      <c r="DU58" s="24">
        <f t="shared" si="50"/>
        <v>0</v>
      </c>
      <c r="DV58" s="24">
        <f t="shared" si="51"/>
        <v>0</v>
      </c>
      <c r="DW58" s="24">
        <f t="shared" si="51"/>
        <v>0</v>
      </c>
      <c r="DX58" s="24">
        <f t="shared" si="51"/>
        <v>0</v>
      </c>
      <c r="DY58" s="24">
        <f t="shared" si="51"/>
        <v>0</v>
      </c>
      <c r="DZ58" s="24">
        <f t="shared" si="51"/>
        <v>0</v>
      </c>
      <c r="EA58" s="24">
        <f t="shared" si="51"/>
        <v>0</v>
      </c>
      <c r="EB58" s="24">
        <f t="shared" si="51"/>
        <v>0</v>
      </c>
      <c r="EE58" s="170">
        <f t="shared" si="31"/>
        <v>30000000</v>
      </c>
      <c r="EF58" s="170">
        <f t="shared" si="32"/>
        <v>10246500</v>
      </c>
      <c r="EG58" s="171">
        <f t="shared" si="33"/>
        <v>0.34155000000000002</v>
      </c>
    </row>
    <row r="59" spans="1:137" ht="35.450000000000003" hidden="1" customHeight="1" x14ac:dyDescent="0.25">
      <c r="A59" s="227"/>
      <c r="B59" s="224"/>
      <c r="C59" s="160" t="s">
        <v>188</v>
      </c>
      <c r="D59" s="50" t="s">
        <v>189</v>
      </c>
      <c r="E59" s="50">
        <v>520</v>
      </c>
      <c r="F59" s="159" t="s">
        <v>102</v>
      </c>
      <c r="G59" s="24">
        <f t="shared" si="42"/>
        <v>20000000</v>
      </c>
      <c r="H59" s="25">
        <v>57321000</v>
      </c>
      <c r="I59" s="25">
        <f t="shared" si="52"/>
        <v>37321000</v>
      </c>
      <c r="J59" s="24"/>
      <c r="K59" s="24">
        <v>20000000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7">
        <f t="shared" si="1"/>
        <v>0.952075</v>
      </c>
      <c r="AH59" s="24">
        <f t="shared" si="43"/>
        <v>19041500</v>
      </c>
      <c r="AI59" s="24"/>
      <c r="AJ59" s="24">
        <f>+'[2]Acuerdo PLAN INVERSIÓN 2021'!$J$531</f>
        <v>19041500</v>
      </c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7">
        <f t="shared" si="12"/>
        <v>4.7924999999999995E-2</v>
      </c>
      <c r="BG59" s="24">
        <f t="shared" si="44"/>
        <v>958500</v>
      </c>
      <c r="BH59" s="24">
        <f t="shared" si="45"/>
        <v>0</v>
      </c>
      <c r="BI59" s="24">
        <f t="shared" si="45"/>
        <v>958500</v>
      </c>
      <c r="BJ59" s="24">
        <f t="shared" si="45"/>
        <v>0</v>
      </c>
      <c r="BK59" s="24">
        <f t="shared" si="45"/>
        <v>0</v>
      </c>
      <c r="BL59" s="24">
        <f t="shared" si="45"/>
        <v>0</v>
      </c>
      <c r="BM59" s="24">
        <f t="shared" si="45"/>
        <v>0</v>
      </c>
      <c r="BN59" s="24">
        <f t="shared" si="45"/>
        <v>0</v>
      </c>
      <c r="BO59" s="24">
        <f t="shared" si="45"/>
        <v>0</v>
      </c>
      <c r="BP59" s="24">
        <f t="shared" si="45"/>
        <v>0</v>
      </c>
      <c r="BQ59" s="24">
        <f t="shared" si="45"/>
        <v>0</v>
      </c>
      <c r="BR59" s="24">
        <f t="shared" si="45"/>
        <v>0</v>
      </c>
      <c r="BS59" s="24">
        <f t="shared" si="45"/>
        <v>0</v>
      </c>
      <c r="BT59" s="24">
        <f t="shared" si="45"/>
        <v>0</v>
      </c>
      <c r="BU59" s="24">
        <f t="shared" si="45"/>
        <v>0</v>
      </c>
      <c r="BV59" s="24">
        <f t="shared" si="45"/>
        <v>0</v>
      </c>
      <c r="BW59" s="24">
        <f t="shared" si="45"/>
        <v>0</v>
      </c>
      <c r="BX59" s="24">
        <f t="shared" si="46"/>
        <v>0</v>
      </c>
      <c r="BY59" s="24">
        <f t="shared" si="46"/>
        <v>0</v>
      </c>
      <c r="BZ59" s="24">
        <f t="shared" si="46"/>
        <v>0</v>
      </c>
      <c r="CA59" s="24">
        <f t="shared" si="46"/>
        <v>0</v>
      </c>
      <c r="CB59" s="24">
        <f t="shared" si="46"/>
        <v>0</v>
      </c>
      <c r="CC59" s="24">
        <f t="shared" si="46"/>
        <v>0</v>
      </c>
      <c r="CD59" s="24">
        <f t="shared" si="46"/>
        <v>0</v>
      </c>
      <c r="CE59" s="27">
        <f t="shared" si="47"/>
        <v>0.95207494999999998</v>
      </c>
      <c r="CF59" s="24">
        <f t="shared" si="48"/>
        <v>19041499</v>
      </c>
      <c r="CG59" s="24"/>
      <c r="CH59" s="24">
        <f>+'[2]Acuerdo PLAN INVERSIÓN 2021'!$H$529</f>
        <v>19041499</v>
      </c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7">
        <f t="shared" si="8"/>
        <v>4.7925050000000025E-2</v>
      </c>
      <c r="DE59" s="24">
        <f t="shared" si="49"/>
        <v>958501</v>
      </c>
      <c r="DF59" s="24">
        <f t="shared" si="50"/>
        <v>0</v>
      </c>
      <c r="DG59" s="24">
        <f t="shared" si="50"/>
        <v>958501</v>
      </c>
      <c r="DH59" s="24">
        <f t="shared" si="50"/>
        <v>0</v>
      </c>
      <c r="DI59" s="24">
        <f t="shared" si="50"/>
        <v>0</v>
      </c>
      <c r="DJ59" s="24">
        <f t="shared" si="50"/>
        <v>0</v>
      </c>
      <c r="DK59" s="24">
        <f t="shared" si="50"/>
        <v>0</v>
      </c>
      <c r="DL59" s="24">
        <f t="shared" si="50"/>
        <v>0</v>
      </c>
      <c r="DM59" s="24">
        <f t="shared" si="50"/>
        <v>0</v>
      </c>
      <c r="DN59" s="24">
        <f t="shared" si="50"/>
        <v>0</v>
      </c>
      <c r="DO59" s="24">
        <f t="shared" si="50"/>
        <v>0</v>
      </c>
      <c r="DP59" s="24">
        <f t="shared" si="50"/>
        <v>0</v>
      </c>
      <c r="DQ59" s="24">
        <f t="shared" si="50"/>
        <v>0</v>
      </c>
      <c r="DR59" s="24">
        <f t="shared" si="50"/>
        <v>0</v>
      </c>
      <c r="DS59" s="24">
        <f t="shared" si="50"/>
        <v>0</v>
      </c>
      <c r="DT59" s="24">
        <f t="shared" si="50"/>
        <v>0</v>
      </c>
      <c r="DU59" s="24">
        <f t="shared" si="50"/>
        <v>0</v>
      </c>
      <c r="DV59" s="24">
        <f t="shared" si="51"/>
        <v>0</v>
      </c>
      <c r="DW59" s="24">
        <f t="shared" si="51"/>
        <v>0</v>
      </c>
      <c r="DX59" s="24">
        <f t="shared" si="51"/>
        <v>0</v>
      </c>
      <c r="DY59" s="24">
        <f t="shared" si="51"/>
        <v>0</v>
      </c>
      <c r="DZ59" s="24">
        <f t="shared" si="51"/>
        <v>0</v>
      </c>
      <c r="EA59" s="24">
        <f t="shared" si="51"/>
        <v>0</v>
      </c>
      <c r="EB59" s="24">
        <f t="shared" si="51"/>
        <v>0</v>
      </c>
      <c r="EE59" s="170">
        <f t="shared" si="31"/>
        <v>20000000</v>
      </c>
      <c r="EF59" s="170">
        <f t="shared" si="32"/>
        <v>19041499</v>
      </c>
      <c r="EG59" s="171">
        <f t="shared" si="33"/>
        <v>0.95207494999999998</v>
      </c>
    </row>
    <row r="60" spans="1:137" ht="31.9" hidden="1" customHeight="1" x14ac:dyDescent="0.25">
      <c r="A60" s="227"/>
      <c r="B60" s="224"/>
      <c r="C60" s="160" t="s">
        <v>190</v>
      </c>
      <c r="D60" s="50" t="s">
        <v>191</v>
      </c>
      <c r="E60" s="50">
        <v>520</v>
      </c>
      <c r="F60" s="159" t="s">
        <v>102</v>
      </c>
      <c r="G60" s="24">
        <f t="shared" si="42"/>
        <v>20000000</v>
      </c>
      <c r="H60" s="25">
        <v>108432000</v>
      </c>
      <c r="I60" s="25">
        <f t="shared" si="52"/>
        <v>88432000</v>
      </c>
      <c r="J60" s="24"/>
      <c r="K60" s="24">
        <v>20000000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7">
        <f t="shared" si="1"/>
        <v>0.702075</v>
      </c>
      <c r="AH60" s="24">
        <f t="shared" si="43"/>
        <v>14041500</v>
      </c>
      <c r="AI60" s="24"/>
      <c r="AJ60" s="24">
        <f>+'[2]Acuerdo PLAN INVERSIÓN 2021'!$J$547</f>
        <v>14041500</v>
      </c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7">
        <f t="shared" si="12"/>
        <v>0.297925</v>
      </c>
      <c r="BG60" s="24">
        <f t="shared" si="44"/>
        <v>5958500</v>
      </c>
      <c r="BH60" s="24">
        <f t="shared" si="45"/>
        <v>0</v>
      </c>
      <c r="BI60" s="24">
        <f t="shared" si="45"/>
        <v>5958500</v>
      </c>
      <c r="BJ60" s="24">
        <f t="shared" si="45"/>
        <v>0</v>
      </c>
      <c r="BK60" s="24">
        <f t="shared" si="45"/>
        <v>0</v>
      </c>
      <c r="BL60" s="24">
        <f t="shared" si="45"/>
        <v>0</v>
      </c>
      <c r="BM60" s="24">
        <f t="shared" si="45"/>
        <v>0</v>
      </c>
      <c r="BN60" s="24">
        <f t="shared" si="45"/>
        <v>0</v>
      </c>
      <c r="BO60" s="24">
        <f t="shared" si="45"/>
        <v>0</v>
      </c>
      <c r="BP60" s="24">
        <f t="shared" si="45"/>
        <v>0</v>
      </c>
      <c r="BQ60" s="24">
        <f t="shared" si="45"/>
        <v>0</v>
      </c>
      <c r="BR60" s="24">
        <f t="shared" si="45"/>
        <v>0</v>
      </c>
      <c r="BS60" s="24">
        <f t="shared" si="45"/>
        <v>0</v>
      </c>
      <c r="BT60" s="24">
        <f t="shared" si="45"/>
        <v>0</v>
      </c>
      <c r="BU60" s="24">
        <f t="shared" si="45"/>
        <v>0</v>
      </c>
      <c r="BV60" s="24">
        <f t="shared" si="45"/>
        <v>0</v>
      </c>
      <c r="BW60" s="24">
        <f t="shared" si="45"/>
        <v>0</v>
      </c>
      <c r="BX60" s="24">
        <f t="shared" si="46"/>
        <v>0</v>
      </c>
      <c r="BY60" s="24">
        <f t="shared" si="46"/>
        <v>0</v>
      </c>
      <c r="BZ60" s="24">
        <f t="shared" si="46"/>
        <v>0</v>
      </c>
      <c r="CA60" s="24">
        <f t="shared" si="46"/>
        <v>0</v>
      </c>
      <c r="CB60" s="24">
        <f t="shared" si="46"/>
        <v>0</v>
      </c>
      <c r="CC60" s="24">
        <f t="shared" si="46"/>
        <v>0</v>
      </c>
      <c r="CD60" s="24">
        <f t="shared" si="46"/>
        <v>0</v>
      </c>
      <c r="CE60" s="27">
        <f t="shared" si="47"/>
        <v>0.70207494999999998</v>
      </c>
      <c r="CF60" s="24">
        <f t="shared" si="48"/>
        <v>14041499</v>
      </c>
      <c r="CG60" s="24"/>
      <c r="CH60" s="24">
        <f>+'[2]Acuerdo PLAN INVERSIÓN 2021'!$H$545</f>
        <v>14041499</v>
      </c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7">
        <f t="shared" si="8"/>
        <v>0.29792505000000002</v>
      </c>
      <c r="DE60" s="24">
        <f t="shared" si="49"/>
        <v>5958501</v>
      </c>
      <c r="DF60" s="24">
        <f t="shared" si="50"/>
        <v>0</v>
      </c>
      <c r="DG60" s="24">
        <f t="shared" si="50"/>
        <v>5958501</v>
      </c>
      <c r="DH60" s="24">
        <f t="shared" si="50"/>
        <v>0</v>
      </c>
      <c r="DI60" s="24">
        <f t="shared" si="50"/>
        <v>0</v>
      </c>
      <c r="DJ60" s="24">
        <f t="shared" si="50"/>
        <v>0</v>
      </c>
      <c r="DK60" s="24">
        <f t="shared" si="50"/>
        <v>0</v>
      </c>
      <c r="DL60" s="24">
        <f t="shared" si="50"/>
        <v>0</v>
      </c>
      <c r="DM60" s="24">
        <f t="shared" si="50"/>
        <v>0</v>
      </c>
      <c r="DN60" s="24">
        <f t="shared" si="50"/>
        <v>0</v>
      </c>
      <c r="DO60" s="24">
        <f t="shared" si="50"/>
        <v>0</v>
      </c>
      <c r="DP60" s="24">
        <f t="shared" si="50"/>
        <v>0</v>
      </c>
      <c r="DQ60" s="24">
        <f t="shared" si="50"/>
        <v>0</v>
      </c>
      <c r="DR60" s="24">
        <f t="shared" si="50"/>
        <v>0</v>
      </c>
      <c r="DS60" s="24">
        <f t="shared" si="50"/>
        <v>0</v>
      </c>
      <c r="DT60" s="24">
        <f t="shared" si="50"/>
        <v>0</v>
      </c>
      <c r="DU60" s="24">
        <f t="shared" si="50"/>
        <v>0</v>
      </c>
      <c r="DV60" s="24">
        <f t="shared" si="51"/>
        <v>0</v>
      </c>
      <c r="DW60" s="24">
        <f t="shared" si="51"/>
        <v>0</v>
      </c>
      <c r="DX60" s="24">
        <f t="shared" si="51"/>
        <v>0</v>
      </c>
      <c r="DY60" s="24">
        <f t="shared" si="51"/>
        <v>0</v>
      </c>
      <c r="DZ60" s="24">
        <f t="shared" si="51"/>
        <v>0</v>
      </c>
      <c r="EA60" s="24">
        <f t="shared" si="51"/>
        <v>0</v>
      </c>
      <c r="EB60" s="24">
        <f t="shared" si="51"/>
        <v>0</v>
      </c>
      <c r="EE60" s="170">
        <f t="shared" si="31"/>
        <v>20000000</v>
      </c>
      <c r="EF60" s="170">
        <f t="shared" si="32"/>
        <v>14041499</v>
      </c>
      <c r="EG60" s="171">
        <f t="shared" si="33"/>
        <v>0.70207494999999998</v>
      </c>
    </row>
    <row r="61" spans="1:137" ht="19.899999999999999" hidden="1" customHeight="1" x14ac:dyDescent="0.25">
      <c r="A61" s="227"/>
      <c r="B61" s="224"/>
      <c r="C61" s="160" t="s">
        <v>192</v>
      </c>
      <c r="D61" s="50" t="s">
        <v>193</v>
      </c>
      <c r="E61" s="50">
        <v>520</v>
      </c>
      <c r="F61" s="159" t="s">
        <v>102</v>
      </c>
      <c r="G61" s="24">
        <f t="shared" si="42"/>
        <v>30000000</v>
      </c>
      <c r="H61" s="25">
        <v>85000000</v>
      </c>
      <c r="I61" s="25">
        <f t="shared" si="52"/>
        <v>55000000</v>
      </c>
      <c r="J61" s="24"/>
      <c r="K61" s="24">
        <v>30000000</v>
      </c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7">
        <f t="shared" si="1"/>
        <v>0.68166666666666664</v>
      </c>
      <c r="AH61" s="24">
        <f t="shared" si="43"/>
        <v>20450000</v>
      </c>
      <c r="AI61" s="24"/>
      <c r="AJ61" s="24">
        <f>+'[2]Acuerdo PLAN INVERSIÓN 2021'!$J$553</f>
        <v>20450000</v>
      </c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7">
        <f t="shared" si="12"/>
        <v>0.31833333333333336</v>
      </c>
      <c r="BG61" s="24">
        <f t="shared" si="44"/>
        <v>9550000</v>
      </c>
      <c r="BH61" s="24">
        <f t="shared" si="45"/>
        <v>0</v>
      </c>
      <c r="BI61" s="24">
        <f t="shared" si="45"/>
        <v>9550000</v>
      </c>
      <c r="BJ61" s="24">
        <f t="shared" si="45"/>
        <v>0</v>
      </c>
      <c r="BK61" s="24">
        <f t="shared" si="45"/>
        <v>0</v>
      </c>
      <c r="BL61" s="24">
        <f t="shared" si="45"/>
        <v>0</v>
      </c>
      <c r="BM61" s="24">
        <f t="shared" si="45"/>
        <v>0</v>
      </c>
      <c r="BN61" s="24">
        <f t="shared" si="45"/>
        <v>0</v>
      </c>
      <c r="BO61" s="24">
        <f t="shared" si="45"/>
        <v>0</v>
      </c>
      <c r="BP61" s="24">
        <f t="shared" si="45"/>
        <v>0</v>
      </c>
      <c r="BQ61" s="24">
        <f t="shared" si="45"/>
        <v>0</v>
      </c>
      <c r="BR61" s="24">
        <f t="shared" si="45"/>
        <v>0</v>
      </c>
      <c r="BS61" s="24">
        <f t="shared" si="45"/>
        <v>0</v>
      </c>
      <c r="BT61" s="24">
        <f t="shared" si="45"/>
        <v>0</v>
      </c>
      <c r="BU61" s="24">
        <f t="shared" si="45"/>
        <v>0</v>
      </c>
      <c r="BV61" s="24">
        <f t="shared" si="45"/>
        <v>0</v>
      </c>
      <c r="BW61" s="24">
        <f t="shared" si="45"/>
        <v>0</v>
      </c>
      <c r="BX61" s="24">
        <f t="shared" si="46"/>
        <v>0</v>
      </c>
      <c r="BY61" s="24">
        <f t="shared" si="46"/>
        <v>0</v>
      </c>
      <c r="BZ61" s="24">
        <f t="shared" si="46"/>
        <v>0</v>
      </c>
      <c r="CA61" s="24">
        <f t="shared" si="46"/>
        <v>0</v>
      </c>
      <c r="CB61" s="24">
        <f t="shared" si="46"/>
        <v>0</v>
      </c>
      <c r="CC61" s="24">
        <f t="shared" si="46"/>
        <v>0</v>
      </c>
      <c r="CD61" s="24">
        <f t="shared" si="46"/>
        <v>0</v>
      </c>
      <c r="CE61" s="27">
        <f t="shared" si="47"/>
        <v>0.68166649999999995</v>
      </c>
      <c r="CF61" s="24">
        <f t="shared" si="48"/>
        <v>20449995</v>
      </c>
      <c r="CG61" s="24"/>
      <c r="CH61" s="24">
        <f>+'[2]Acuerdo PLAN INVERSIÓN 2021'!$H$551</f>
        <v>20449995</v>
      </c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7">
        <f t="shared" si="8"/>
        <v>0.31833350000000005</v>
      </c>
      <c r="DE61" s="24">
        <f t="shared" si="49"/>
        <v>9550005</v>
      </c>
      <c r="DF61" s="24">
        <f t="shared" si="50"/>
        <v>0</v>
      </c>
      <c r="DG61" s="24">
        <f t="shared" si="50"/>
        <v>9550005</v>
      </c>
      <c r="DH61" s="24">
        <f t="shared" si="50"/>
        <v>0</v>
      </c>
      <c r="DI61" s="24">
        <f t="shared" si="50"/>
        <v>0</v>
      </c>
      <c r="DJ61" s="24">
        <f t="shared" si="50"/>
        <v>0</v>
      </c>
      <c r="DK61" s="24">
        <f t="shared" si="50"/>
        <v>0</v>
      </c>
      <c r="DL61" s="24">
        <f t="shared" si="50"/>
        <v>0</v>
      </c>
      <c r="DM61" s="24">
        <f t="shared" si="50"/>
        <v>0</v>
      </c>
      <c r="DN61" s="24">
        <f t="shared" si="50"/>
        <v>0</v>
      </c>
      <c r="DO61" s="24">
        <f t="shared" si="50"/>
        <v>0</v>
      </c>
      <c r="DP61" s="24">
        <f t="shared" si="50"/>
        <v>0</v>
      </c>
      <c r="DQ61" s="24">
        <f t="shared" si="50"/>
        <v>0</v>
      </c>
      <c r="DR61" s="24">
        <f t="shared" si="50"/>
        <v>0</v>
      </c>
      <c r="DS61" s="24">
        <f t="shared" si="50"/>
        <v>0</v>
      </c>
      <c r="DT61" s="24">
        <f t="shared" si="50"/>
        <v>0</v>
      </c>
      <c r="DU61" s="24">
        <f t="shared" si="50"/>
        <v>0</v>
      </c>
      <c r="DV61" s="24">
        <f t="shared" si="51"/>
        <v>0</v>
      </c>
      <c r="DW61" s="24">
        <f t="shared" si="51"/>
        <v>0</v>
      </c>
      <c r="DX61" s="24">
        <f t="shared" si="51"/>
        <v>0</v>
      </c>
      <c r="DY61" s="24">
        <f t="shared" si="51"/>
        <v>0</v>
      </c>
      <c r="DZ61" s="24">
        <f t="shared" si="51"/>
        <v>0</v>
      </c>
      <c r="EA61" s="24">
        <f t="shared" si="51"/>
        <v>0</v>
      </c>
      <c r="EB61" s="24">
        <f t="shared" si="51"/>
        <v>0</v>
      </c>
      <c r="EE61" s="170">
        <f t="shared" si="31"/>
        <v>30000000</v>
      </c>
      <c r="EF61" s="170">
        <f t="shared" si="32"/>
        <v>20449995</v>
      </c>
      <c r="EG61" s="171">
        <f t="shared" si="33"/>
        <v>0.68166649999999995</v>
      </c>
    </row>
    <row r="62" spans="1:137" ht="16.899999999999999" hidden="1" customHeight="1" x14ac:dyDescent="0.25">
      <c r="A62" s="227"/>
      <c r="B62" s="224"/>
      <c r="C62" s="160" t="s">
        <v>194</v>
      </c>
      <c r="D62" s="50" t="s">
        <v>195</v>
      </c>
      <c r="E62" s="50">
        <v>520</v>
      </c>
      <c r="F62" s="159" t="s">
        <v>102</v>
      </c>
      <c r="G62" s="24">
        <f t="shared" si="42"/>
        <v>30000000</v>
      </c>
      <c r="H62" s="25">
        <v>158000000</v>
      </c>
      <c r="I62" s="25">
        <f t="shared" si="52"/>
        <v>128000000</v>
      </c>
      <c r="J62" s="24"/>
      <c r="K62" s="24">
        <v>30000000</v>
      </c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7">
        <f t="shared" si="1"/>
        <v>0.83367123333333337</v>
      </c>
      <c r="AH62" s="24">
        <f t="shared" si="43"/>
        <v>25010137</v>
      </c>
      <c r="AI62" s="24"/>
      <c r="AJ62" s="24">
        <f>+'[2]Acuerdo PLAN INVERSIÓN 2021'!$J$560</f>
        <v>25010137</v>
      </c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7">
        <f t="shared" si="12"/>
        <v>0.16632876666666663</v>
      </c>
      <c r="BG62" s="24">
        <f t="shared" si="44"/>
        <v>4989863</v>
      </c>
      <c r="BH62" s="24">
        <f t="shared" si="45"/>
        <v>0</v>
      </c>
      <c r="BI62" s="24">
        <f t="shared" si="45"/>
        <v>4989863</v>
      </c>
      <c r="BJ62" s="24">
        <f t="shared" si="45"/>
        <v>0</v>
      </c>
      <c r="BK62" s="24">
        <f t="shared" si="45"/>
        <v>0</v>
      </c>
      <c r="BL62" s="24">
        <f t="shared" si="45"/>
        <v>0</v>
      </c>
      <c r="BM62" s="24">
        <f t="shared" si="45"/>
        <v>0</v>
      </c>
      <c r="BN62" s="24">
        <f t="shared" si="45"/>
        <v>0</v>
      </c>
      <c r="BO62" s="24">
        <f t="shared" si="45"/>
        <v>0</v>
      </c>
      <c r="BP62" s="24">
        <f t="shared" si="45"/>
        <v>0</v>
      </c>
      <c r="BQ62" s="24">
        <f t="shared" si="45"/>
        <v>0</v>
      </c>
      <c r="BR62" s="24">
        <f t="shared" si="45"/>
        <v>0</v>
      </c>
      <c r="BS62" s="24">
        <f t="shared" si="45"/>
        <v>0</v>
      </c>
      <c r="BT62" s="24">
        <f t="shared" si="45"/>
        <v>0</v>
      </c>
      <c r="BU62" s="24">
        <f t="shared" si="45"/>
        <v>0</v>
      </c>
      <c r="BV62" s="24">
        <f t="shared" si="45"/>
        <v>0</v>
      </c>
      <c r="BW62" s="24">
        <f t="shared" si="45"/>
        <v>0</v>
      </c>
      <c r="BX62" s="24">
        <f t="shared" si="46"/>
        <v>0</v>
      </c>
      <c r="BY62" s="24">
        <f t="shared" si="46"/>
        <v>0</v>
      </c>
      <c r="BZ62" s="24">
        <f t="shared" si="46"/>
        <v>0</v>
      </c>
      <c r="CA62" s="24">
        <f t="shared" si="46"/>
        <v>0</v>
      </c>
      <c r="CB62" s="24">
        <f t="shared" si="46"/>
        <v>0</v>
      </c>
      <c r="CC62" s="24">
        <f t="shared" si="46"/>
        <v>0</v>
      </c>
      <c r="CD62" s="24">
        <f t="shared" si="46"/>
        <v>0</v>
      </c>
      <c r="CE62" s="27">
        <f t="shared" si="47"/>
        <v>0.83108216666666668</v>
      </c>
      <c r="CF62" s="24">
        <f t="shared" si="48"/>
        <v>24932465</v>
      </c>
      <c r="CG62" s="24"/>
      <c r="CH62" s="24">
        <f>+'[2]Acuerdo PLAN INVERSIÓN 2021'!$H$558</f>
        <v>24932465</v>
      </c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7">
        <f t="shared" si="8"/>
        <v>0.16891783333333332</v>
      </c>
      <c r="DE62" s="24">
        <f t="shared" si="49"/>
        <v>5067535</v>
      </c>
      <c r="DF62" s="24">
        <f t="shared" si="50"/>
        <v>0</v>
      </c>
      <c r="DG62" s="24">
        <f t="shared" si="50"/>
        <v>5067535</v>
      </c>
      <c r="DH62" s="24">
        <f t="shared" si="50"/>
        <v>0</v>
      </c>
      <c r="DI62" s="24">
        <f t="shared" si="50"/>
        <v>0</v>
      </c>
      <c r="DJ62" s="24">
        <f t="shared" si="50"/>
        <v>0</v>
      </c>
      <c r="DK62" s="24">
        <f t="shared" si="50"/>
        <v>0</v>
      </c>
      <c r="DL62" s="24">
        <f t="shared" si="50"/>
        <v>0</v>
      </c>
      <c r="DM62" s="24">
        <f t="shared" si="50"/>
        <v>0</v>
      </c>
      <c r="DN62" s="24">
        <f t="shared" si="50"/>
        <v>0</v>
      </c>
      <c r="DO62" s="24">
        <f t="shared" si="50"/>
        <v>0</v>
      </c>
      <c r="DP62" s="24">
        <f t="shared" si="50"/>
        <v>0</v>
      </c>
      <c r="DQ62" s="24">
        <f t="shared" si="50"/>
        <v>0</v>
      </c>
      <c r="DR62" s="24">
        <f t="shared" si="50"/>
        <v>0</v>
      </c>
      <c r="DS62" s="24">
        <f t="shared" si="50"/>
        <v>0</v>
      </c>
      <c r="DT62" s="24">
        <f t="shared" si="50"/>
        <v>0</v>
      </c>
      <c r="DU62" s="24">
        <f t="shared" si="50"/>
        <v>0</v>
      </c>
      <c r="DV62" s="24">
        <f t="shared" si="51"/>
        <v>0</v>
      </c>
      <c r="DW62" s="24">
        <f t="shared" si="51"/>
        <v>0</v>
      </c>
      <c r="DX62" s="24">
        <f t="shared" si="51"/>
        <v>0</v>
      </c>
      <c r="DY62" s="24">
        <f t="shared" si="51"/>
        <v>0</v>
      </c>
      <c r="DZ62" s="24">
        <f t="shared" si="51"/>
        <v>0</v>
      </c>
      <c r="EA62" s="24">
        <f t="shared" si="51"/>
        <v>0</v>
      </c>
      <c r="EB62" s="24">
        <f t="shared" si="51"/>
        <v>0</v>
      </c>
      <c r="EE62" s="170">
        <f t="shared" si="31"/>
        <v>30000000</v>
      </c>
      <c r="EF62" s="170">
        <f t="shared" si="32"/>
        <v>24932465</v>
      </c>
      <c r="EG62" s="171">
        <f t="shared" si="33"/>
        <v>0.83108216666666668</v>
      </c>
    </row>
    <row r="63" spans="1:137" ht="24" hidden="1" customHeight="1" x14ac:dyDescent="0.25">
      <c r="A63" s="227"/>
      <c r="B63" s="224"/>
      <c r="C63" s="160" t="s">
        <v>196</v>
      </c>
      <c r="D63" s="50" t="s">
        <v>197</v>
      </c>
      <c r="E63" s="50">
        <v>520</v>
      </c>
      <c r="F63" s="159" t="s">
        <v>102</v>
      </c>
      <c r="G63" s="24">
        <f t="shared" si="42"/>
        <v>20000000</v>
      </c>
      <c r="H63" s="25">
        <v>0</v>
      </c>
      <c r="I63" s="25">
        <f t="shared" si="52"/>
        <v>-20000000</v>
      </c>
      <c r="J63" s="24"/>
      <c r="K63" s="24"/>
      <c r="L63" s="24"/>
      <c r="M63" s="24"/>
      <c r="N63" s="24"/>
      <c r="O63" s="24">
        <v>20000000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7">
        <f t="shared" si="1"/>
        <v>1</v>
      </c>
      <c r="AH63" s="24">
        <f t="shared" si="43"/>
        <v>20000000</v>
      </c>
      <c r="AI63" s="24"/>
      <c r="AJ63" s="24"/>
      <c r="AK63" s="24"/>
      <c r="AL63" s="24"/>
      <c r="AM63" s="24"/>
      <c r="AN63" s="24">
        <f>+'[2]Acuerdo PLAN INVERSIÓN 2021'!$AC$569</f>
        <v>20000000</v>
      </c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7">
        <f t="shared" si="12"/>
        <v>0</v>
      </c>
      <c r="BG63" s="24">
        <f t="shared" si="44"/>
        <v>0</v>
      </c>
      <c r="BH63" s="24">
        <f t="shared" si="45"/>
        <v>0</v>
      </c>
      <c r="BI63" s="24">
        <f t="shared" si="45"/>
        <v>0</v>
      </c>
      <c r="BJ63" s="24">
        <f t="shared" si="45"/>
        <v>0</v>
      </c>
      <c r="BK63" s="24">
        <f t="shared" si="45"/>
        <v>0</v>
      </c>
      <c r="BL63" s="24">
        <f t="shared" si="45"/>
        <v>0</v>
      </c>
      <c r="BM63" s="24">
        <f t="shared" si="45"/>
        <v>0</v>
      </c>
      <c r="BN63" s="24">
        <f t="shared" si="45"/>
        <v>0</v>
      </c>
      <c r="BO63" s="24">
        <f t="shared" si="45"/>
        <v>0</v>
      </c>
      <c r="BP63" s="24">
        <f t="shared" si="45"/>
        <v>0</v>
      </c>
      <c r="BQ63" s="24">
        <f t="shared" si="45"/>
        <v>0</v>
      </c>
      <c r="BR63" s="24">
        <f t="shared" si="45"/>
        <v>0</v>
      </c>
      <c r="BS63" s="24">
        <f t="shared" si="45"/>
        <v>0</v>
      </c>
      <c r="BT63" s="24">
        <f t="shared" si="45"/>
        <v>0</v>
      </c>
      <c r="BU63" s="24">
        <f t="shared" si="45"/>
        <v>0</v>
      </c>
      <c r="BV63" s="24">
        <f t="shared" si="45"/>
        <v>0</v>
      </c>
      <c r="BW63" s="24">
        <f t="shared" si="45"/>
        <v>0</v>
      </c>
      <c r="BX63" s="24">
        <f t="shared" si="46"/>
        <v>0</v>
      </c>
      <c r="BY63" s="24">
        <f t="shared" si="46"/>
        <v>0</v>
      </c>
      <c r="BZ63" s="24">
        <f t="shared" si="46"/>
        <v>0</v>
      </c>
      <c r="CA63" s="24">
        <f t="shared" si="46"/>
        <v>0</v>
      </c>
      <c r="CB63" s="24">
        <f t="shared" si="46"/>
        <v>0</v>
      </c>
      <c r="CC63" s="24">
        <f t="shared" si="46"/>
        <v>0</v>
      </c>
      <c r="CD63" s="24">
        <f t="shared" si="46"/>
        <v>0</v>
      </c>
      <c r="CE63" s="27">
        <f t="shared" si="47"/>
        <v>1</v>
      </c>
      <c r="CF63" s="24">
        <f t="shared" si="48"/>
        <v>20000000</v>
      </c>
      <c r="CG63" s="24"/>
      <c r="CH63" s="24"/>
      <c r="CI63" s="24"/>
      <c r="CJ63" s="24"/>
      <c r="CK63" s="24"/>
      <c r="CL63" s="24">
        <f>+'[2]Acuerdo PLAN INVERSIÓN 2021'!$H$567</f>
        <v>20000000</v>
      </c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7">
        <f t="shared" si="8"/>
        <v>0</v>
      </c>
      <c r="DE63" s="24">
        <f t="shared" si="49"/>
        <v>0</v>
      </c>
      <c r="DF63" s="24">
        <f t="shared" si="50"/>
        <v>0</v>
      </c>
      <c r="DG63" s="24">
        <f t="shared" si="50"/>
        <v>0</v>
      </c>
      <c r="DH63" s="24">
        <f t="shared" si="50"/>
        <v>0</v>
      </c>
      <c r="DI63" s="24">
        <f t="shared" si="50"/>
        <v>0</v>
      </c>
      <c r="DJ63" s="24">
        <f t="shared" si="50"/>
        <v>0</v>
      </c>
      <c r="DK63" s="24">
        <f t="shared" si="50"/>
        <v>0</v>
      </c>
      <c r="DL63" s="24">
        <f t="shared" si="50"/>
        <v>0</v>
      </c>
      <c r="DM63" s="24">
        <f t="shared" si="50"/>
        <v>0</v>
      </c>
      <c r="DN63" s="24">
        <f t="shared" si="50"/>
        <v>0</v>
      </c>
      <c r="DO63" s="24">
        <f t="shared" si="50"/>
        <v>0</v>
      </c>
      <c r="DP63" s="24">
        <f t="shared" si="50"/>
        <v>0</v>
      </c>
      <c r="DQ63" s="24">
        <f t="shared" si="50"/>
        <v>0</v>
      </c>
      <c r="DR63" s="24">
        <f t="shared" si="50"/>
        <v>0</v>
      </c>
      <c r="DS63" s="24">
        <f t="shared" si="50"/>
        <v>0</v>
      </c>
      <c r="DT63" s="24">
        <f t="shared" si="50"/>
        <v>0</v>
      </c>
      <c r="DU63" s="24">
        <f t="shared" si="50"/>
        <v>0</v>
      </c>
      <c r="DV63" s="24">
        <f t="shared" si="51"/>
        <v>0</v>
      </c>
      <c r="DW63" s="24">
        <f t="shared" si="51"/>
        <v>0</v>
      </c>
      <c r="DX63" s="24">
        <f t="shared" si="51"/>
        <v>0</v>
      </c>
      <c r="DY63" s="24">
        <f t="shared" si="51"/>
        <v>0</v>
      </c>
      <c r="DZ63" s="24">
        <f t="shared" si="51"/>
        <v>0</v>
      </c>
      <c r="EA63" s="24">
        <f t="shared" si="51"/>
        <v>0</v>
      </c>
      <c r="EB63" s="24">
        <f t="shared" si="51"/>
        <v>0</v>
      </c>
      <c r="EE63" s="170">
        <f t="shared" si="31"/>
        <v>20000000</v>
      </c>
      <c r="EF63" s="170">
        <f t="shared" si="32"/>
        <v>20000000</v>
      </c>
      <c r="EG63" s="171">
        <f t="shared" si="33"/>
        <v>1</v>
      </c>
    </row>
    <row r="64" spans="1:137" ht="72" hidden="1" customHeight="1" x14ac:dyDescent="0.25">
      <c r="A64" s="227"/>
      <c r="B64" s="224" t="s">
        <v>198</v>
      </c>
      <c r="C64" s="160" t="s">
        <v>199</v>
      </c>
      <c r="D64" s="50" t="s">
        <v>200</v>
      </c>
      <c r="E64" s="50">
        <v>520</v>
      </c>
      <c r="F64" s="159" t="s">
        <v>201</v>
      </c>
      <c r="G64" s="24">
        <f t="shared" si="42"/>
        <v>592115011</v>
      </c>
      <c r="H64" s="25">
        <v>800000000</v>
      </c>
      <c r="I64" s="25">
        <f t="shared" si="52"/>
        <v>207884989</v>
      </c>
      <c r="J64" s="47"/>
      <c r="K64" s="24">
        <v>95000000</v>
      </c>
      <c r="L64" s="24"/>
      <c r="M64" s="24"/>
      <c r="N64" s="47"/>
      <c r="O64" s="24">
        <v>147645552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>
        <v>349469459</v>
      </c>
      <c r="AG64" s="27">
        <f t="shared" si="1"/>
        <v>0.51650998592906805</v>
      </c>
      <c r="AH64" s="24">
        <f t="shared" si="43"/>
        <v>305833316</v>
      </c>
      <c r="AI64" s="24"/>
      <c r="AJ64" s="24">
        <f>+'[1]Acuerdo PLAN INVERSIÓN 2021'!$J$763</f>
        <v>88305360</v>
      </c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>
        <f>+'[1]Acuerdo PLAN INVERSIÓN 2021'!$AE$763</f>
        <v>217527956</v>
      </c>
      <c r="BF64" s="27">
        <f t="shared" si="12"/>
        <v>0.48349001407093195</v>
      </c>
      <c r="BG64" s="24">
        <f t="shared" si="44"/>
        <v>286281695</v>
      </c>
      <c r="BH64" s="24">
        <f t="shared" si="45"/>
        <v>0</v>
      </c>
      <c r="BI64" s="24">
        <f t="shared" si="45"/>
        <v>6694640</v>
      </c>
      <c r="BJ64" s="24">
        <f t="shared" si="45"/>
        <v>0</v>
      </c>
      <c r="BK64" s="24">
        <f t="shared" si="45"/>
        <v>0</v>
      </c>
      <c r="BL64" s="24">
        <f t="shared" si="45"/>
        <v>0</v>
      </c>
      <c r="BM64" s="24">
        <f t="shared" si="45"/>
        <v>147645552</v>
      </c>
      <c r="BN64" s="24">
        <f t="shared" si="45"/>
        <v>0</v>
      </c>
      <c r="BO64" s="24">
        <f t="shared" si="45"/>
        <v>0</v>
      </c>
      <c r="BP64" s="24">
        <f t="shared" si="45"/>
        <v>0</v>
      </c>
      <c r="BQ64" s="24">
        <f t="shared" si="45"/>
        <v>0</v>
      </c>
      <c r="BR64" s="24">
        <f t="shared" si="45"/>
        <v>0</v>
      </c>
      <c r="BS64" s="24">
        <f t="shared" si="45"/>
        <v>0</v>
      </c>
      <c r="BT64" s="24">
        <f t="shared" si="45"/>
        <v>0</v>
      </c>
      <c r="BU64" s="24">
        <f t="shared" si="45"/>
        <v>0</v>
      </c>
      <c r="BV64" s="24">
        <f t="shared" si="45"/>
        <v>0</v>
      </c>
      <c r="BW64" s="24">
        <f t="shared" si="45"/>
        <v>0</v>
      </c>
      <c r="BX64" s="24">
        <f t="shared" si="46"/>
        <v>0</v>
      </c>
      <c r="BY64" s="24">
        <f t="shared" si="46"/>
        <v>0</v>
      </c>
      <c r="BZ64" s="24">
        <f t="shared" si="46"/>
        <v>0</v>
      </c>
      <c r="CA64" s="24">
        <f t="shared" si="46"/>
        <v>0</v>
      </c>
      <c r="CB64" s="24">
        <f t="shared" si="46"/>
        <v>0</v>
      </c>
      <c r="CC64" s="24">
        <f t="shared" si="46"/>
        <v>0</v>
      </c>
      <c r="CD64" s="24">
        <f t="shared" si="46"/>
        <v>131941503</v>
      </c>
      <c r="CE64" s="27">
        <f t="shared" si="47"/>
        <v>0.48317576768882153</v>
      </c>
      <c r="CF64" s="24">
        <f t="shared" si="48"/>
        <v>286095625</v>
      </c>
      <c r="CG64" s="24"/>
      <c r="CH64" s="24">
        <f>+'[1]Acuerdo PLAN INVERSIÓN 2021'!$H$777+'[1]Acuerdo PLAN INVERSIÓN 2021'!$H$816+'[1]Acuerdo PLAN INVERSIÓN 2021'!$H$836+'[1]Acuerdo PLAN INVERSIÓN 2021'!$H$839+'[1]Acuerdo PLAN INVERSIÓN 2021'!$H$842</f>
        <v>84305354</v>
      </c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>
        <f>+'[1]Acuerdo PLAN INVERSIÓN 2021'!$H$761-CH64</f>
        <v>201790271</v>
      </c>
      <c r="DD64" s="27">
        <f t="shared" si="8"/>
        <v>0.51682423231117847</v>
      </c>
      <c r="DE64" s="24">
        <f t="shared" si="49"/>
        <v>306019386</v>
      </c>
      <c r="DF64" s="24">
        <f t="shared" si="50"/>
        <v>0</v>
      </c>
      <c r="DG64" s="24">
        <f t="shared" si="50"/>
        <v>10694646</v>
      </c>
      <c r="DH64" s="24">
        <f t="shared" si="50"/>
        <v>0</v>
      </c>
      <c r="DI64" s="24">
        <f t="shared" si="50"/>
        <v>0</v>
      </c>
      <c r="DJ64" s="24">
        <f t="shared" si="50"/>
        <v>0</v>
      </c>
      <c r="DK64" s="24">
        <f t="shared" si="50"/>
        <v>147645552</v>
      </c>
      <c r="DL64" s="24">
        <f t="shared" si="50"/>
        <v>0</v>
      </c>
      <c r="DM64" s="24">
        <f t="shared" si="50"/>
        <v>0</v>
      </c>
      <c r="DN64" s="24">
        <f t="shared" si="50"/>
        <v>0</v>
      </c>
      <c r="DO64" s="24">
        <f t="shared" si="50"/>
        <v>0</v>
      </c>
      <c r="DP64" s="24">
        <f t="shared" si="50"/>
        <v>0</v>
      </c>
      <c r="DQ64" s="24">
        <f t="shared" si="50"/>
        <v>0</v>
      </c>
      <c r="DR64" s="24">
        <f t="shared" si="50"/>
        <v>0</v>
      </c>
      <c r="DS64" s="24">
        <f t="shared" si="50"/>
        <v>0</v>
      </c>
      <c r="DT64" s="24">
        <f t="shared" si="50"/>
        <v>0</v>
      </c>
      <c r="DU64" s="24">
        <f t="shared" si="50"/>
        <v>0</v>
      </c>
      <c r="DV64" s="24">
        <f t="shared" si="51"/>
        <v>0</v>
      </c>
      <c r="DW64" s="24">
        <f t="shared" si="51"/>
        <v>0</v>
      </c>
      <c r="DX64" s="24">
        <f t="shared" si="51"/>
        <v>0</v>
      </c>
      <c r="DY64" s="24">
        <f t="shared" si="51"/>
        <v>0</v>
      </c>
      <c r="DZ64" s="24">
        <f t="shared" si="51"/>
        <v>0</v>
      </c>
      <c r="EA64" s="24">
        <f t="shared" si="51"/>
        <v>0</v>
      </c>
      <c r="EB64" s="24">
        <f t="shared" si="51"/>
        <v>147679188</v>
      </c>
      <c r="EE64" s="170">
        <f t="shared" si="31"/>
        <v>592115011</v>
      </c>
      <c r="EF64" s="170">
        <f t="shared" si="32"/>
        <v>286095625</v>
      </c>
      <c r="EG64" s="171">
        <f t="shared" si="33"/>
        <v>0.48317576768882153</v>
      </c>
    </row>
    <row r="65" spans="1:137" ht="21" hidden="1" customHeight="1" x14ac:dyDescent="0.25">
      <c r="A65" s="227"/>
      <c r="B65" s="224"/>
      <c r="C65" s="160" t="s">
        <v>202</v>
      </c>
      <c r="D65" s="50" t="s">
        <v>203</v>
      </c>
      <c r="E65" s="50">
        <v>520</v>
      </c>
      <c r="F65" s="159" t="s">
        <v>102</v>
      </c>
      <c r="G65" s="24">
        <f t="shared" si="42"/>
        <v>0</v>
      </c>
      <c r="H65" s="62">
        <f>350000000+315000000+276000000</f>
        <v>941000000</v>
      </c>
      <c r="I65" s="25">
        <f t="shared" si="52"/>
        <v>941000000</v>
      </c>
      <c r="J65" s="49"/>
      <c r="K65" s="24"/>
      <c r="L65" s="47"/>
      <c r="M65" s="47"/>
      <c r="N65" s="47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7">
        <v>0</v>
      </c>
      <c r="AH65" s="24">
        <f t="shared" si="43"/>
        <v>0</v>
      </c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7">
        <v>0</v>
      </c>
      <c r="BG65" s="24">
        <f t="shared" si="44"/>
        <v>0</v>
      </c>
      <c r="BH65" s="24">
        <f t="shared" si="45"/>
        <v>0</v>
      </c>
      <c r="BI65" s="24">
        <f t="shared" si="45"/>
        <v>0</v>
      </c>
      <c r="BJ65" s="24">
        <f t="shared" si="45"/>
        <v>0</v>
      </c>
      <c r="BK65" s="24">
        <f t="shared" si="45"/>
        <v>0</v>
      </c>
      <c r="BL65" s="24">
        <f t="shared" si="45"/>
        <v>0</v>
      </c>
      <c r="BM65" s="24">
        <f t="shared" si="45"/>
        <v>0</v>
      </c>
      <c r="BN65" s="24">
        <f t="shared" si="45"/>
        <v>0</v>
      </c>
      <c r="BO65" s="24">
        <f t="shared" si="45"/>
        <v>0</v>
      </c>
      <c r="BP65" s="24">
        <f t="shared" si="45"/>
        <v>0</v>
      </c>
      <c r="BQ65" s="24">
        <f t="shared" si="45"/>
        <v>0</v>
      </c>
      <c r="BR65" s="24">
        <f t="shared" si="45"/>
        <v>0</v>
      </c>
      <c r="BS65" s="24">
        <f t="shared" si="45"/>
        <v>0</v>
      </c>
      <c r="BT65" s="24">
        <f t="shared" si="45"/>
        <v>0</v>
      </c>
      <c r="BU65" s="24">
        <f t="shared" si="45"/>
        <v>0</v>
      </c>
      <c r="BV65" s="24">
        <f t="shared" si="45"/>
        <v>0</v>
      </c>
      <c r="BW65" s="24">
        <f t="shared" si="45"/>
        <v>0</v>
      </c>
      <c r="BX65" s="24">
        <f t="shared" si="46"/>
        <v>0</v>
      </c>
      <c r="BY65" s="24">
        <f t="shared" si="46"/>
        <v>0</v>
      </c>
      <c r="BZ65" s="24">
        <f t="shared" si="46"/>
        <v>0</v>
      </c>
      <c r="CA65" s="24">
        <f t="shared" si="46"/>
        <v>0</v>
      </c>
      <c r="CB65" s="24">
        <f t="shared" si="46"/>
        <v>0</v>
      </c>
      <c r="CC65" s="24">
        <f t="shared" si="46"/>
        <v>0</v>
      </c>
      <c r="CD65" s="24">
        <f t="shared" si="46"/>
        <v>0</v>
      </c>
      <c r="CE65" s="27">
        <v>0</v>
      </c>
      <c r="CF65" s="24">
        <f t="shared" si="48"/>
        <v>0</v>
      </c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7">
        <v>0</v>
      </c>
      <c r="DE65" s="24">
        <f t="shared" si="49"/>
        <v>0</v>
      </c>
      <c r="DF65" s="24">
        <f t="shared" si="50"/>
        <v>0</v>
      </c>
      <c r="DG65" s="24">
        <f t="shared" si="50"/>
        <v>0</v>
      </c>
      <c r="DH65" s="24">
        <f t="shared" si="50"/>
        <v>0</v>
      </c>
      <c r="DI65" s="24">
        <f t="shared" si="50"/>
        <v>0</v>
      </c>
      <c r="DJ65" s="24">
        <f t="shared" si="50"/>
        <v>0</v>
      </c>
      <c r="DK65" s="24">
        <f t="shared" si="50"/>
        <v>0</v>
      </c>
      <c r="DL65" s="24">
        <f t="shared" si="50"/>
        <v>0</v>
      </c>
      <c r="DM65" s="24">
        <f t="shared" si="50"/>
        <v>0</v>
      </c>
      <c r="DN65" s="24">
        <f t="shared" si="50"/>
        <v>0</v>
      </c>
      <c r="DO65" s="24">
        <f t="shared" si="50"/>
        <v>0</v>
      </c>
      <c r="DP65" s="24">
        <f t="shared" si="50"/>
        <v>0</v>
      </c>
      <c r="DQ65" s="24">
        <f t="shared" si="50"/>
        <v>0</v>
      </c>
      <c r="DR65" s="24">
        <f t="shared" si="50"/>
        <v>0</v>
      </c>
      <c r="DS65" s="24">
        <f t="shared" si="50"/>
        <v>0</v>
      </c>
      <c r="DT65" s="24">
        <f t="shared" si="50"/>
        <v>0</v>
      </c>
      <c r="DU65" s="24">
        <f t="shared" si="50"/>
        <v>0</v>
      </c>
      <c r="DV65" s="24">
        <f t="shared" si="51"/>
        <v>0</v>
      </c>
      <c r="DW65" s="24">
        <f t="shared" si="51"/>
        <v>0</v>
      </c>
      <c r="DX65" s="24">
        <f t="shared" si="51"/>
        <v>0</v>
      </c>
      <c r="DY65" s="24">
        <f t="shared" si="51"/>
        <v>0</v>
      </c>
      <c r="DZ65" s="24">
        <f t="shared" si="51"/>
        <v>0</v>
      </c>
      <c r="EA65" s="24">
        <f t="shared" si="51"/>
        <v>0</v>
      </c>
      <c r="EB65" s="24">
        <f t="shared" si="51"/>
        <v>0</v>
      </c>
      <c r="EE65" s="170">
        <f t="shared" si="31"/>
        <v>0</v>
      </c>
      <c r="EF65" s="170">
        <f t="shared" si="32"/>
        <v>0</v>
      </c>
      <c r="EG65" s="171">
        <f t="shared" si="33"/>
        <v>0</v>
      </c>
    </row>
    <row r="66" spans="1:137" ht="24" hidden="1" customHeight="1" x14ac:dyDescent="0.25">
      <c r="A66" s="227"/>
      <c r="B66" s="224"/>
      <c r="C66" s="160" t="s">
        <v>204</v>
      </c>
      <c r="D66" s="50" t="s">
        <v>205</v>
      </c>
      <c r="E66" s="50">
        <v>520</v>
      </c>
      <c r="F66" s="159" t="s">
        <v>206</v>
      </c>
      <c r="G66" s="24">
        <f t="shared" si="42"/>
        <v>39332279</v>
      </c>
      <c r="H66" s="25">
        <v>420000000</v>
      </c>
      <c r="I66" s="25">
        <f t="shared" si="52"/>
        <v>380667721</v>
      </c>
      <c r="J66" s="47"/>
      <c r="K66" s="24"/>
      <c r="L66" s="47"/>
      <c r="M66" s="47"/>
      <c r="N66" s="47"/>
      <c r="O66" s="47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>
        <v>39332279</v>
      </c>
      <c r="AG66" s="27">
        <f t="shared" si="1"/>
        <v>0.41315775269467603</v>
      </c>
      <c r="AH66" s="24">
        <f t="shared" si="43"/>
        <v>16250436</v>
      </c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>
        <f>+'[2]Acuerdo PLAN INVERSIÓN 2021'!$AE$655</f>
        <v>16250436</v>
      </c>
      <c r="BF66" s="27">
        <f t="shared" si="12"/>
        <v>0.58684224730532397</v>
      </c>
      <c r="BG66" s="24">
        <f t="shared" si="44"/>
        <v>23081843</v>
      </c>
      <c r="BH66" s="24">
        <f t="shared" si="45"/>
        <v>0</v>
      </c>
      <c r="BI66" s="24">
        <f t="shared" si="45"/>
        <v>0</v>
      </c>
      <c r="BJ66" s="24">
        <f t="shared" si="45"/>
        <v>0</v>
      </c>
      <c r="BK66" s="24">
        <f t="shared" si="45"/>
        <v>0</v>
      </c>
      <c r="BL66" s="24">
        <f t="shared" si="45"/>
        <v>0</v>
      </c>
      <c r="BM66" s="24">
        <f t="shared" si="45"/>
        <v>0</v>
      </c>
      <c r="BN66" s="24">
        <f t="shared" si="45"/>
        <v>0</v>
      </c>
      <c r="BO66" s="24">
        <f t="shared" si="45"/>
        <v>0</v>
      </c>
      <c r="BP66" s="24">
        <f t="shared" si="45"/>
        <v>0</v>
      </c>
      <c r="BQ66" s="24">
        <f t="shared" si="45"/>
        <v>0</v>
      </c>
      <c r="BR66" s="24">
        <f t="shared" si="45"/>
        <v>0</v>
      </c>
      <c r="BS66" s="24">
        <f t="shared" si="45"/>
        <v>0</v>
      </c>
      <c r="BT66" s="24">
        <f t="shared" si="45"/>
        <v>0</v>
      </c>
      <c r="BU66" s="24">
        <f t="shared" si="45"/>
        <v>0</v>
      </c>
      <c r="BV66" s="24">
        <f t="shared" si="45"/>
        <v>0</v>
      </c>
      <c r="BW66" s="24">
        <f t="shared" si="45"/>
        <v>0</v>
      </c>
      <c r="BX66" s="24">
        <f t="shared" si="46"/>
        <v>0</v>
      </c>
      <c r="BY66" s="24">
        <f t="shared" si="46"/>
        <v>0</v>
      </c>
      <c r="BZ66" s="24">
        <f t="shared" si="46"/>
        <v>0</v>
      </c>
      <c r="CA66" s="24">
        <f t="shared" si="46"/>
        <v>0</v>
      </c>
      <c r="CB66" s="24">
        <f t="shared" si="46"/>
        <v>0</v>
      </c>
      <c r="CC66" s="24">
        <f t="shared" si="46"/>
        <v>0</v>
      </c>
      <c r="CD66" s="24">
        <f t="shared" si="46"/>
        <v>23081843</v>
      </c>
      <c r="CE66" s="27">
        <f t="shared" si="47"/>
        <v>0.41315775269467603</v>
      </c>
      <c r="CF66" s="24">
        <f t="shared" si="48"/>
        <v>16250436</v>
      </c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>
        <f>+'[2]Acuerdo PLAN INVERSIÓN 2021'!$H$653</f>
        <v>16250436</v>
      </c>
      <c r="DD66" s="27">
        <f t="shared" si="8"/>
        <v>0.58684224730532397</v>
      </c>
      <c r="DE66" s="24">
        <f t="shared" si="49"/>
        <v>23081843</v>
      </c>
      <c r="DF66" s="24">
        <f t="shared" si="50"/>
        <v>0</v>
      </c>
      <c r="DG66" s="24">
        <f t="shared" si="50"/>
        <v>0</v>
      </c>
      <c r="DH66" s="24">
        <f t="shared" si="50"/>
        <v>0</v>
      </c>
      <c r="DI66" s="24">
        <f t="shared" si="50"/>
        <v>0</v>
      </c>
      <c r="DJ66" s="24">
        <f t="shared" si="50"/>
        <v>0</v>
      </c>
      <c r="DK66" s="24">
        <f t="shared" si="50"/>
        <v>0</v>
      </c>
      <c r="DL66" s="24">
        <f t="shared" si="50"/>
        <v>0</v>
      </c>
      <c r="DM66" s="24">
        <f t="shared" si="50"/>
        <v>0</v>
      </c>
      <c r="DN66" s="24">
        <f t="shared" si="50"/>
        <v>0</v>
      </c>
      <c r="DO66" s="24">
        <f t="shared" si="50"/>
        <v>0</v>
      </c>
      <c r="DP66" s="24">
        <f t="shared" si="50"/>
        <v>0</v>
      </c>
      <c r="DQ66" s="24">
        <f t="shared" si="50"/>
        <v>0</v>
      </c>
      <c r="DR66" s="24">
        <f t="shared" si="50"/>
        <v>0</v>
      </c>
      <c r="DS66" s="24">
        <f t="shared" si="50"/>
        <v>0</v>
      </c>
      <c r="DT66" s="24">
        <f t="shared" si="50"/>
        <v>0</v>
      </c>
      <c r="DU66" s="24">
        <f t="shared" si="50"/>
        <v>0</v>
      </c>
      <c r="DV66" s="24">
        <f t="shared" si="51"/>
        <v>0</v>
      </c>
      <c r="DW66" s="24">
        <f t="shared" si="51"/>
        <v>0</v>
      </c>
      <c r="DX66" s="24">
        <f t="shared" si="51"/>
        <v>0</v>
      </c>
      <c r="DY66" s="24">
        <f t="shared" si="51"/>
        <v>0</v>
      </c>
      <c r="DZ66" s="24">
        <f t="shared" si="51"/>
        <v>0</v>
      </c>
      <c r="EA66" s="24">
        <f t="shared" si="51"/>
        <v>0</v>
      </c>
      <c r="EB66" s="24">
        <f t="shared" si="51"/>
        <v>23081843</v>
      </c>
      <c r="ED66" s="153" t="s">
        <v>382</v>
      </c>
      <c r="EE66" s="170">
        <f t="shared" si="31"/>
        <v>39332279</v>
      </c>
      <c r="EF66" s="170">
        <f t="shared" si="32"/>
        <v>16250436</v>
      </c>
      <c r="EG66" s="171">
        <f t="shared" si="33"/>
        <v>0.41315775269467603</v>
      </c>
    </row>
    <row r="67" spans="1:137" ht="21" hidden="1" customHeight="1" x14ac:dyDescent="0.25">
      <c r="A67" s="227"/>
      <c r="B67" s="224"/>
      <c r="C67" s="160" t="s">
        <v>207</v>
      </c>
      <c r="D67" s="50" t="s">
        <v>208</v>
      </c>
      <c r="E67" s="50">
        <v>520</v>
      </c>
      <c r="F67" s="159" t="s">
        <v>102</v>
      </c>
      <c r="G67" s="24">
        <f t="shared" si="42"/>
        <v>1230000000</v>
      </c>
      <c r="H67" s="25">
        <v>1530000000</v>
      </c>
      <c r="I67" s="25">
        <f t="shared" si="52"/>
        <v>300000000</v>
      </c>
      <c r="J67" s="47"/>
      <c r="K67" s="24">
        <v>30000000</v>
      </c>
      <c r="L67" s="47"/>
      <c r="M67" s="47"/>
      <c r="N67" s="47"/>
      <c r="O67" s="47"/>
      <c r="P67" s="24"/>
      <c r="Q67" s="24"/>
      <c r="R67" s="24"/>
      <c r="S67" s="24"/>
      <c r="T67" s="24"/>
      <c r="U67" s="24"/>
      <c r="V67" s="24"/>
      <c r="W67" s="24"/>
      <c r="X67" s="24"/>
      <c r="Y67" s="24">
        <v>1200000000</v>
      </c>
      <c r="Z67" s="24"/>
      <c r="AA67" s="24"/>
      <c r="AB67" s="24"/>
      <c r="AC67" s="24"/>
      <c r="AD67" s="24"/>
      <c r="AE67" s="24"/>
      <c r="AF67" s="24"/>
      <c r="AG67" s="27">
        <f t="shared" si="1"/>
        <v>0.73391056910569108</v>
      </c>
      <c r="AH67" s="24">
        <f t="shared" si="43"/>
        <v>902710000</v>
      </c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>
        <f>+'[2]Acuerdo PLAN INVERSIÓN 2021'!$V$661</f>
        <v>902710000</v>
      </c>
      <c r="AY67" s="24"/>
      <c r="AZ67" s="24"/>
      <c r="BA67" s="24"/>
      <c r="BB67" s="24"/>
      <c r="BC67" s="24"/>
      <c r="BD67" s="24"/>
      <c r="BE67" s="24"/>
      <c r="BF67" s="27">
        <f t="shared" si="12"/>
        <v>0.26608943089430892</v>
      </c>
      <c r="BG67" s="24">
        <f t="shared" si="44"/>
        <v>327290000</v>
      </c>
      <c r="BH67" s="24">
        <f t="shared" si="45"/>
        <v>0</v>
      </c>
      <c r="BI67" s="24">
        <f t="shared" si="45"/>
        <v>30000000</v>
      </c>
      <c r="BJ67" s="24">
        <f t="shared" si="45"/>
        <v>0</v>
      </c>
      <c r="BK67" s="24">
        <f t="shared" si="45"/>
        <v>0</v>
      </c>
      <c r="BL67" s="24">
        <f t="shared" si="45"/>
        <v>0</v>
      </c>
      <c r="BM67" s="24">
        <f t="shared" si="45"/>
        <v>0</v>
      </c>
      <c r="BN67" s="24">
        <f t="shared" si="45"/>
        <v>0</v>
      </c>
      <c r="BO67" s="24">
        <f t="shared" si="45"/>
        <v>0</v>
      </c>
      <c r="BP67" s="24">
        <f t="shared" si="45"/>
        <v>0</v>
      </c>
      <c r="BQ67" s="24">
        <f t="shared" si="45"/>
        <v>0</v>
      </c>
      <c r="BR67" s="24">
        <f t="shared" si="45"/>
        <v>0</v>
      </c>
      <c r="BS67" s="24">
        <f t="shared" si="45"/>
        <v>0</v>
      </c>
      <c r="BT67" s="24">
        <f t="shared" si="45"/>
        <v>0</v>
      </c>
      <c r="BU67" s="24">
        <f t="shared" si="45"/>
        <v>0</v>
      </c>
      <c r="BV67" s="24">
        <f t="shared" si="45"/>
        <v>0</v>
      </c>
      <c r="BW67" s="24">
        <f t="shared" ref="BW67:BW77" si="53">+Y67-AX67</f>
        <v>297290000</v>
      </c>
      <c r="BX67" s="24">
        <f t="shared" si="46"/>
        <v>0</v>
      </c>
      <c r="BY67" s="24">
        <f t="shared" si="46"/>
        <v>0</v>
      </c>
      <c r="BZ67" s="24">
        <f t="shared" si="46"/>
        <v>0</v>
      </c>
      <c r="CA67" s="24">
        <f t="shared" si="46"/>
        <v>0</v>
      </c>
      <c r="CB67" s="24">
        <f t="shared" si="46"/>
        <v>0</v>
      </c>
      <c r="CC67" s="24">
        <f t="shared" si="46"/>
        <v>0</v>
      </c>
      <c r="CD67" s="24">
        <f t="shared" si="46"/>
        <v>0</v>
      </c>
      <c r="CE67" s="27">
        <f t="shared" si="47"/>
        <v>0.47433486504065042</v>
      </c>
      <c r="CF67" s="24">
        <f t="shared" si="48"/>
        <v>583431884</v>
      </c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>
        <f>+'[1]Acuerdo PLAN INVERSIÓN 2021'!$H$887</f>
        <v>583431884</v>
      </c>
      <c r="CW67" s="24"/>
      <c r="CX67" s="24"/>
      <c r="CY67" s="24"/>
      <c r="CZ67" s="24"/>
      <c r="DA67" s="24"/>
      <c r="DB67" s="24"/>
      <c r="DC67" s="24"/>
      <c r="DD67" s="27">
        <f t="shared" si="8"/>
        <v>0.52566513495934952</v>
      </c>
      <c r="DE67" s="24">
        <f t="shared" si="49"/>
        <v>646568116</v>
      </c>
      <c r="DF67" s="24">
        <f t="shared" si="50"/>
        <v>0</v>
      </c>
      <c r="DG67" s="24">
        <f t="shared" si="50"/>
        <v>30000000</v>
      </c>
      <c r="DH67" s="24">
        <f t="shared" si="50"/>
        <v>0</v>
      </c>
      <c r="DI67" s="24">
        <f t="shared" si="50"/>
        <v>0</v>
      </c>
      <c r="DJ67" s="24">
        <f t="shared" si="50"/>
        <v>0</v>
      </c>
      <c r="DK67" s="24">
        <f t="shared" si="50"/>
        <v>0</v>
      </c>
      <c r="DL67" s="24">
        <f t="shared" si="50"/>
        <v>0</v>
      </c>
      <c r="DM67" s="24">
        <f t="shared" si="50"/>
        <v>0</v>
      </c>
      <c r="DN67" s="24">
        <f t="shared" si="50"/>
        <v>0</v>
      </c>
      <c r="DO67" s="24">
        <f t="shared" si="50"/>
        <v>0</v>
      </c>
      <c r="DP67" s="24">
        <f t="shared" si="50"/>
        <v>0</v>
      </c>
      <c r="DQ67" s="24">
        <f t="shared" si="50"/>
        <v>0</v>
      </c>
      <c r="DR67" s="24">
        <f t="shared" si="50"/>
        <v>0</v>
      </c>
      <c r="DS67" s="24">
        <f t="shared" si="50"/>
        <v>0</v>
      </c>
      <c r="DT67" s="24">
        <f t="shared" si="50"/>
        <v>0</v>
      </c>
      <c r="DU67" s="24">
        <f t="shared" ref="DU67:DU77" si="54">+Y67-CV67</f>
        <v>616568116</v>
      </c>
      <c r="DV67" s="24">
        <f t="shared" si="51"/>
        <v>0</v>
      </c>
      <c r="DW67" s="24">
        <f t="shared" si="51"/>
        <v>0</v>
      </c>
      <c r="DX67" s="24">
        <f t="shared" si="51"/>
        <v>0</v>
      </c>
      <c r="DY67" s="24">
        <f t="shared" si="51"/>
        <v>0</v>
      </c>
      <c r="DZ67" s="24">
        <f t="shared" si="51"/>
        <v>0</v>
      </c>
      <c r="EA67" s="24">
        <f t="shared" si="51"/>
        <v>0</v>
      </c>
      <c r="EB67" s="24">
        <f t="shared" si="51"/>
        <v>0</v>
      </c>
      <c r="EE67" s="170">
        <f t="shared" si="31"/>
        <v>1230000000</v>
      </c>
      <c r="EF67" s="170">
        <f t="shared" si="32"/>
        <v>583431884</v>
      </c>
      <c r="EG67" s="171">
        <f t="shared" si="33"/>
        <v>0.47433486504065042</v>
      </c>
    </row>
    <row r="68" spans="1:137" ht="30.75" hidden="1" customHeight="1" x14ac:dyDescent="0.25">
      <c r="A68" s="227"/>
      <c r="B68" s="224"/>
      <c r="C68" s="160" t="s">
        <v>209</v>
      </c>
      <c r="D68" s="50" t="s">
        <v>210</v>
      </c>
      <c r="E68" s="50">
        <v>520</v>
      </c>
      <c r="F68" s="159" t="s">
        <v>211</v>
      </c>
      <c r="G68" s="24">
        <f t="shared" si="42"/>
        <v>103000000</v>
      </c>
      <c r="H68" s="25">
        <v>200000000</v>
      </c>
      <c r="I68" s="25">
        <f t="shared" si="52"/>
        <v>97000000</v>
      </c>
      <c r="J68" s="47"/>
      <c r="K68" s="24">
        <v>100000000</v>
      </c>
      <c r="L68" s="24"/>
      <c r="M68" s="24"/>
      <c r="N68" s="47"/>
      <c r="O68" s="47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>
        <v>3000000</v>
      </c>
      <c r="AG68" s="27">
        <f t="shared" si="1"/>
        <v>0.40356241747572813</v>
      </c>
      <c r="AH68" s="24">
        <f t="shared" si="43"/>
        <v>41566929</v>
      </c>
      <c r="AI68" s="24"/>
      <c r="AJ68" s="24">
        <f>+'[1]Acuerdo PLAN INVERSIÓN 2021'!$J$924</f>
        <v>38566929</v>
      </c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>
        <f>+'[2]Acuerdo PLAN INVERSIÓN 2021'!$AE$691</f>
        <v>3000000</v>
      </c>
      <c r="BF68" s="27">
        <f t="shared" si="12"/>
        <v>0.59643758252427181</v>
      </c>
      <c r="BG68" s="24">
        <f t="shared" si="44"/>
        <v>61433071</v>
      </c>
      <c r="BH68" s="24">
        <f t="shared" ref="BH68:BV77" si="55">+J68-AI68</f>
        <v>0</v>
      </c>
      <c r="BI68" s="24">
        <f t="shared" si="55"/>
        <v>61433071</v>
      </c>
      <c r="BJ68" s="24">
        <f t="shared" si="55"/>
        <v>0</v>
      </c>
      <c r="BK68" s="24">
        <f t="shared" si="55"/>
        <v>0</v>
      </c>
      <c r="BL68" s="24">
        <f t="shared" si="55"/>
        <v>0</v>
      </c>
      <c r="BM68" s="24">
        <f t="shared" si="55"/>
        <v>0</v>
      </c>
      <c r="BN68" s="24">
        <f t="shared" si="55"/>
        <v>0</v>
      </c>
      <c r="BO68" s="24">
        <f t="shared" si="55"/>
        <v>0</v>
      </c>
      <c r="BP68" s="24">
        <f t="shared" si="55"/>
        <v>0</v>
      </c>
      <c r="BQ68" s="24">
        <f t="shared" si="55"/>
        <v>0</v>
      </c>
      <c r="BR68" s="24">
        <f t="shared" si="55"/>
        <v>0</v>
      </c>
      <c r="BS68" s="24">
        <f t="shared" si="55"/>
        <v>0</v>
      </c>
      <c r="BT68" s="24">
        <f t="shared" si="55"/>
        <v>0</v>
      </c>
      <c r="BU68" s="24">
        <f t="shared" si="55"/>
        <v>0</v>
      </c>
      <c r="BV68" s="24">
        <f t="shared" si="55"/>
        <v>0</v>
      </c>
      <c r="BW68" s="24">
        <f t="shared" si="53"/>
        <v>0</v>
      </c>
      <c r="BX68" s="24">
        <f t="shared" si="46"/>
        <v>0</v>
      </c>
      <c r="BY68" s="24">
        <f t="shared" si="46"/>
        <v>0</v>
      </c>
      <c r="BZ68" s="24">
        <f t="shared" si="46"/>
        <v>0</v>
      </c>
      <c r="CA68" s="24">
        <f t="shared" si="46"/>
        <v>0</v>
      </c>
      <c r="CB68" s="24">
        <f t="shared" si="46"/>
        <v>0</v>
      </c>
      <c r="CC68" s="24">
        <f t="shared" si="46"/>
        <v>0</v>
      </c>
      <c r="CD68" s="24">
        <f t="shared" si="46"/>
        <v>0</v>
      </c>
      <c r="CE68" s="27">
        <f t="shared" si="47"/>
        <v>0.40356238834951458</v>
      </c>
      <c r="CF68" s="24">
        <f t="shared" si="48"/>
        <v>41566926</v>
      </c>
      <c r="CG68" s="24"/>
      <c r="CH68" s="24">
        <f>+'[1]Acuerdo PLAN INVERSIÓN 2021'!$H$922-DC68</f>
        <v>38566926</v>
      </c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>
        <f>+'[2]Acuerdo PLAN INVERSIÓN 2021'!$H$689</f>
        <v>3000000</v>
      </c>
      <c r="DD68" s="27">
        <f t="shared" si="8"/>
        <v>0.59643761165048548</v>
      </c>
      <c r="DE68" s="24">
        <f t="shared" si="49"/>
        <v>61433074</v>
      </c>
      <c r="DF68" s="24">
        <f t="shared" ref="DF68:DT77" si="56">+J68-CG68</f>
        <v>0</v>
      </c>
      <c r="DG68" s="24">
        <f t="shared" si="56"/>
        <v>61433074</v>
      </c>
      <c r="DH68" s="24">
        <f t="shared" si="56"/>
        <v>0</v>
      </c>
      <c r="DI68" s="24">
        <f t="shared" si="56"/>
        <v>0</v>
      </c>
      <c r="DJ68" s="24">
        <f t="shared" si="56"/>
        <v>0</v>
      </c>
      <c r="DK68" s="24">
        <f t="shared" si="56"/>
        <v>0</v>
      </c>
      <c r="DL68" s="24">
        <f t="shared" si="56"/>
        <v>0</v>
      </c>
      <c r="DM68" s="24">
        <f t="shared" si="56"/>
        <v>0</v>
      </c>
      <c r="DN68" s="24">
        <f t="shared" si="56"/>
        <v>0</v>
      </c>
      <c r="DO68" s="24">
        <f t="shared" si="56"/>
        <v>0</v>
      </c>
      <c r="DP68" s="24">
        <f t="shared" si="56"/>
        <v>0</v>
      </c>
      <c r="DQ68" s="24">
        <f t="shared" si="56"/>
        <v>0</v>
      </c>
      <c r="DR68" s="24">
        <f t="shared" si="56"/>
        <v>0</v>
      </c>
      <c r="DS68" s="24">
        <f t="shared" si="56"/>
        <v>0</v>
      </c>
      <c r="DT68" s="24">
        <f t="shared" si="56"/>
        <v>0</v>
      </c>
      <c r="DU68" s="24">
        <f t="shared" si="54"/>
        <v>0</v>
      </c>
      <c r="DV68" s="24">
        <f t="shared" si="51"/>
        <v>0</v>
      </c>
      <c r="DW68" s="24">
        <f t="shared" si="51"/>
        <v>0</v>
      </c>
      <c r="DX68" s="24">
        <f t="shared" si="51"/>
        <v>0</v>
      </c>
      <c r="DY68" s="24">
        <f t="shared" si="51"/>
        <v>0</v>
      </c>
      <c r="DZ68" s="24">
        <f t="shared" si="51"/>
        <v>0</v>
      </c>
      <c r="EA68" s="24">
        <f t="shared" si="51"/>
        <v>0</v>
      </c>
      <c r="EB68" s="24">
        <f t="shared" si="51"/>
        <v>0</v>
      </c>
      <c r="EE68" s="170">
        <f t="shared" si="31"/>
        <v>103000000</v>
      </c>
      <c r="EF68" s="170">
        <f t="shared" si="32"/>
        <v>41566926</v>
      </c>
      <c r="EG68" s="171">
        <f t="shared" si="33"/>
        <v>0.40356238834951458</v>
      </c>
    </row>
    <row r="69" spans="1:137" ht="19.149999999999999" hidden="1" customHeight="1" x14ac:dyDescent="0.25">
      <c r="A69" s="226" t="s">
        <v>168</v>
      </c>
      <c r="B69" s="224" t="s">
        <v>212</v>
      </c>
      <c r="C69" s="160" t="s">
        <v>213</v>
      </c>
      <c r="D69" s="50" t="s">
        <v>214</v>
      </c>
      <c r="E69" s="50">
        <v>520</v>
      </c>
      <c r="F69" s="159" t="s">
        <v>102</v>
      </c>
      <c r="G69" s="24">
        <f t="shared" si="42"/>
        <v>50000000</v>
      </c>
      <c r="H69" s="25">
        <v>154600000</v>
      </c>
      <c r="I69" s="25">
        <f t="shared" si="52"/>
        <v>104600000</v>
      </c>
      <c r="J69" s="47"/>
      <c r="K69" s="24">
        <v>50000000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7">
        <f t="shared" si="1"/>
        <v>0.90903334000000002</v>
      </c>
      <c r="AH69" s="24">
        <f t="shared" si="43"/>
        <v>45451667</v>
      </c>
      <c r="AI69" s="24"/>
      <c r="AJ69" s="24">
        <f>+'[1]Acuerdo PLAN INVERSIÓN 2021'!$J$941</f>
        <v>45451667</v>
      </c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7">
        <f t="shared" si="12"/>
        <v>9.0966659999999977E-2</v>
      </c>
      <c r="BG69" s="24">
        <f t="shared" si="44"/>
        <v>4548333</v>
      </c>
      <c r="BH69" s="24">
        <f t="shared" si="55"/>
        <v>0</v>
      </c>
      <c r="BI69" s="24">
        <f t="shared" si="55"/>
        <v>4548333</v>
      </c>
      <c r="BJ69" s="24">
        <f t="shared" si="55"/>
        <v>0</v>
      </c>
      <c r="BK69" s="24">
        <f t="shared" si="55"/>
        <v>0</v>
      </c>
      <c r="BL69" s="24">
        <f t="shared" si="55"/>
        <v>0</v>
      </c>
      <c r="BM69" s="24">
        <f t="shared" si="55"/>
        <v>0</v>
      </c>
      <c r="BN69" s="24">
        <f t="shared" si="55"/>
        <v>0</v>
      </c>
      <c r="BO69" s="24">
        <f t="shared" si="55"/>
        <v>0</v>
      </c>
      <c r="BP69" s="24">
        <f t="shared" si="55"/>
        <v>0</v>
      </c>
      <c r="BQ69" s="24">
        <f t="shared" si="55"/>
        <v>0</v>
      </c>
      <c r="BR69" s="24">
        <f t="shared" si="55"/>
        <v>0</v>
      </c>
      <c r="BS69" s="24">
        <f t="shared" si="55"/>
        <v>0</v>
      </c>
      <c r="BT69" s="24">
        <f t="shared" si="55"/>
        <v>0</v>
      </c>
      <c r="BU69" s="24">
        <f t="shared" si="55"/>
        <v>0</v>
      </c>
      <c r="BV69" s="24">
        <f t="shared" si="55"/>
        <v>0</v>
      </c>
      <c r="BW69" s="24">
        <f t="shared" si="53"/>
        <v>0</v>
      </c>
      <c r="BX69" s="24">
        <f t="shared" si="46"/>
        <v>0</v>
      </c>
      <c r="BY69" s="24">
        <f t="shared" si="46"/>
        <v>0</v>
      </c>
      <c r="BZ69" s="24">
        <f t="shared" si="46"/>
        <v>0</v>
      </c>
      <c r="CA69" s="24">
        <f t="shared" si="46"/>
        <v>0</v>
      </c>
      <c r="CB69" s="24">
        <f t="shared" si="46"/>
        <v>0</v>
      </c>
      <c r="CC69" s="24">
        <f t="shared" si="46"/>
        <v>0</v>
      </c>
      <c r="CD69" s="24">
        <f t="shared" si="46"/>
        <v>0</v>
      </c>
      <c r="CE69" s="27">
        <f t="shared" si="47"/>
        <v>0.66903323999999997</v>
      </c>
      <c r="CF69" s="24">
        <f t="shared" si="48"/>
        <v>33451662</v>
      </c>
      <c r="CG69" s="24"/>
      <c r="CH69" s="24">
        <f>+'[1]Acuerdo PLAN INVERSIÓN 2021'!$H$939</f>
        <v>33451662</v>
      </c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7">
        <f t="shared" si="8"/>
        <v>0.33096676000000003</v>
      </c>
      <c r="DE69" s="24">
        <f t="shared" si="49"/>
        <v>16548338</v>
      </c>
      <c r="DF69" s="24">
        <f t="shared" si="56"/>
        <v>0</v>
      </c>
      <c r="DG69" s="24">
        <f t="shared" si="56"/>
        <v>16548338</v>
      </c>
      <c r="DH69" s="24">
        <f t="shared" si="56"/>
        <v>0</v>
      </c>
      <c r="DI69" s="24">
        <f t="shared" si="56"/>
        <v>0</v>
      </c>
      <c r="DJ69" s="24">
        <f t="shared" si="56"/>
        <v>0</v>
      </c>
      <c r="DK69" s="24">
        <f t="shared" si="56"/>
        <v>0</v>
      </c>
      <c r="DL69" s="24">
        <f t="shared" si="56"/>
        <v>0</v>
      </c>
      <c r="DM69" s="24">
        <f t="shared" si="56"/>
        <v>0</v>
      </c>
      <c r="DN69" s="24">
        <f t="shared" si="56"/>
        <v>0</v>
      </c>
      <c r="DO69" s="24">
        <f t="shared" si="56"/>
        <v>0</v>
      </c>
      <c r="DP69" s="24">
        <f t="shared" si="56"/>
        <v>0</v>
      </c>
      <c r="DQ69" s="24">
        <f t="shared" si="56"/>
        <v>0</v>
      </c>
      <c r="DR69" s="24">
        <f t="shared" si="56"/>
        <v>0</v>
      </c>
      <c r="DS69" s="24">
        <f t="shared" si="56"/>
        <v>0</v>
      </c>
      <c r="DT69" s="24">
        <f t="shared" si="56"/>
        <v>0</v>
      </c>
      <c r="DU69" s="24">
        <f t="shared" si="54"/>
        <v>0</v>
      </c>
      <c r="DV69" s="24">
        <f t="shared" si="51"/>
        <v>0</v>
      </c>
      <c r="DW69" s="24">
        <f t="shared" si="51"/>
        <v>0</v>
      </c>
      <c r="DX69" s="24">
        <f t="shared" si="51"/>
        <v>0</v>
      </c>
      <c r="DY69" s="24">
        <f t="shared" si="51"/>
        <v>0</v>
      </c>
      <c r="DZ69" s="24">
        <f t="shared" si="51"/>
        <v>0</v>
      </c>
      <c r="EA69" s="24">
        <f t="shared" si="51"/>
        <v>0</v>
      </c>
      <c r="EB69" s="24">
        <f t="shared" si="51"/>
        <v>0</v>
      </c>
      <c r="EE69" s="170">
        <f t="shared" si="31"/>
        <v>50000000</v>
      </c>
      <c r="EF69" s="170">
        <f t="shared" si="32"/>
        <v>33451662</v>
      </c>
      <c r="EG69" s="171">
        <f t="shared" si="33"/>
        <v>0.66903323999999997</v>
      </c>
    </row>
    <row r="70" spans="1:137" ht="20.45" hidden="1" customHeight="1" x14ac:dyDescent="0.25">
      <c r="A70" s="227"/>
      <c r="B70" s="224"/>
      <c r="C70" s="160" t="s">
        <v>215</v>
      </c>
      <c r="D70" s="50" t="s">
        <v>216</v>
      </c>
      <c r="E70" s="50">
        <v>520</v>
      </c>
      <c r="F70" s="159" t="s">
        <v>102</v>
      </c>
      <c r="G70" s="24">
        <f t="shared" si="42"/>
        <v>50000000</v>
      </c>
      <c r="H70" s="25">
        <v>148300000</v>
      </c>
      <c r="I70" s="25">
        <f t="shared" si="52"/>
        <v>98300000</v>
      </c>
      <c r="J70" s="47"/>
      <c r="K70" s="24">
        <v>50000000</v>
      </c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49"/>
      <c r="AA70" s="24"/>
      <c r="AB70" s="24"/>
      <c r="AC70" s="24"/>
      <c r="AD70" s="24"/>
      <c r="AE70" s="24"/>
      <c r="AF70" s="24"/>
      <c r="AG70" s="27">
        <f t="shared" si="1"/>
        <v>0.99360000000000004</v>
      </c>
      <c r="AH70" s="24">
        <f t="shared" si="43"/>
        <v>49680000</v>
      </c>
      <c r="AI70" s="24"/>
      <c r="AJ70" s="24">
        <f>+'[2]Acuerdo PLAN INVERSIÓN 2021'!$J$709</f>
        <v>49680000</v>
      </c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7">
        <f t="shared" si="12"/>
        <v>6.3999999999999613E-3</v>
      </c>
      <c r="BG70" s="24">
        <f t="shared" si="44"/>
        <v>320000</v>
      </c>
      <c r="BH70" s="24">
        <f t="shared" si="55"/>
        <v>0</v>
      </c>
      <c r="BI70" s="24">
        <f t="shared" si="55"/>
        <v>320000</v>
      </c>
      <c r="BJ70" s="24">
        <f t="shared" si="55"/>
        <v>0</v>
      </c>
      <c r="BK70" s="24">
        <f t="shared" si="55"/>
        <v>0</v>
      </c>
      <c r="BL70" s="24">
        <f t="shared" si="55"/>
        <v>0</v>
      </c>
      <c r="BM70" s="24">
        <f t="shared" si="55"/>
        <v>0</v>
      </c>
      <c r="BN70" s="24">
        <f t="shared" si="55"/>
        <v>0</v>
      </c>
      <c r="BO70" s="24">
        <f t="shared" si="55"/>
        <v>0</v>
      </c>
      <c r="BP70" s="24">
        <f t="shared" si="55"/>
        <v>0</v>
      </c>
      <c r="BQ70" s="24">
        <f t="shared" si="55"/>
        <v>0</v>
      </c>
      <c r="BR70" s="24">
        <f t="shared" si="55"/>
        <v>0</v>
      </c>
      <c r="BS70" s="24">
        <f t="shared" si="55"/>
        <v>0</v>
      </c>
      <c r="BT70" s="24">
        <f t="shared" si="55"/>
        <v>0</v>
      </c>
      <c r="BU70" s="24">
        <f t="shared" si="55"/>
        <v>0</v>
      </c>
      <c r="BV70" s="24">
        <f t="shared" si="55"/>
        <v>0</v>
      </c>
      <c r="BW70" s="24">
        <f t="shared" si="53"/>
        <v>0</v>
      </c>
      <c r="BX70" s="24">
        <f t="shared" si="46"/>
        <v>0</v>
      </c>
      <c r="BY70" s="24">
        <f t="shared" si="46"/>
        <v>0</v>
      </c>
      <c r="BZ70" s="24">
        <f t="shared" si="46"/>
        <v>0</v>
      </c>
      <c r="CA70" s="24">
        <f t="shared" si="46"/>
        <v>0</v>
      </c>
      <c r="CB70" s="24">
        <f t="shared" si="46"/>
        <v>0</v>
      </c>
      <c r="CC70" s="24">
        <f t="shared" si="46"/>
        <v>0</v>
      </c>
      <c r="CD70" s="24">
        <f t="shared" si="46"/>
        <v>0</v>
      </c>
      <c r="CE70" s="27">
        <f t="shared" si="47"/>
        <v>0.99360000000000004</v>
      </c>
      <c r="CF70" s="24">
        <f t="shared" si="48"/>
        <v>49680000</v>
      </c>
      <c r="CG70" s="24"/>
      <c r="CH70" s="24">
        <f>+'[2]Acuerdo PLAN INVERSIÓN 2021'!$H$707</f>
        <v>49680000</v>
      </c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7">
        <f t="shared" si="8"/>
        <v>6.3999999999999613E-3</v>
      </c>
      <c r="DE70" s="24">
        <f t="shared" si="49"/>
        <v>320000</v>
      </c>
      <c r="DF70" s="24">
        <f t="shared" si="56"/>
        <v>0</v>
      </c>
      <c r="DG70" s="24">
        <f t="shared" si="56"/>
        <v>320000</v>
      </c>
      <c r="DH70" s="24">
        <f t="shared" si="56"/>
        <v>0</v>
      </c>
      <c r="DI70" s="24">
        <f t="shared" si="56"/>
        <v>0</v>
      </c>
      <c r="DJ70" s="24">
        <f t="shared" si="56"/>
        <v>0</v>
      </c>
      <c r="DK70" s="24">
        <f t="shared" si="56"/>
        <v>0</v>
      </c>
      <c r="DL70" s="24">
        <f t="shared" si="56"/>
        <v>0</v>
      </c>
      <c r="DM70" s="24">
        <f t="shared" si="56"/>
        <v>0</v>
      </c>
      <c r="DN70" s="24">
        <f t="shared" si="56"/>
        <v>0</v>
      </c>
      <c r="DO70" s="24">
        <f t="shared" si="56"/>
        <v>0</v>
      </c>
      <c r="DP70" s="24">
        <f t="shared" si="56"/>
        <v>0</v>
      </c>
      <c r="DQ70" s="24">
        <f t="shared" si="56"/>
        <v>0</v>
      </c>
      <c r="DR70" s="24">
        <f t="shared" si="56"/>
        <v>0</v>
      </c>
      <c r="DS70" s="24">
        <f t="shared" si="56"/>
        <v>0</v>
      </c>
      <c r="DT70" s="24">
        <f t="shared" si="56"/>
        <v>0</v>
      </c>
      <c r="DU70" s="24">
        <f t="shared" si="54"/>
        <v>0</v>
      </c>
      <c r="DV70" s="24">
        <f t="shared" si="51"/>
        <v>0</v>
      </c>
      <c r="DW70" s="24">
        <f t="shared" si="51"/>
        <v>0</v>
      </c>
      <c r="DX70" s="24">
        <f t="shared" si="51"/>
        <v>0</v>
      </c>
      <c r="DY70" s="24">
        <f t="shared" si="51"/>
        <v>0</v>
      </c>
      <c r="DZ70" s="24">
        <f t="shared" si="51"/>
        <v>0</v>
      </c>
      <c r="EA70" s="24">
        <f t="shared" si="51"/>
        <v>0</v>
      </c>
      <c r="EB70" s="24">
        <f t="shared" si="51"/>
        <v>0</v>
      </c>
      <c r="EE70" s="170">
        <f t="shared" si="31"/>
        <v>50000000</v>
      </c>
      <c r="EF70" s="170">
        <f t="shared" si="32"/>
        <v>49680000</v>
      </c>
      <c r="EG70" s="171">
        <f t="shared" si="33"/>
        <v>0.99360000000000004</v>
      </c>
    </row>
    <row r="71" spans="1:137" ht="17.45" hidden="1" customHeight="1" x14ac:dyDescent="0.25">
      <c r="A71" s="227"/>
      <c r="B71" s="224"/>
      <c r="C71" s="160" t="s">
        <v>217</v>
      </c>
      <c r="D71" s="50" t="s">
        <v>218</v>
      </c>
      <c r="E71" s="50">
        <v>520</v>
      </c>
      <c r="F71" s="159" t="s">
        <v>102</v>
      </c>
      <c r="G71" s="24">
        <f t="shared" si="42"/>
        <v>40000000</v>
      </c>
      <c r="H71" s="25">
        <v>90200000</v>
      </c>
      <c r="I71" s="25">
        <f t="shared" si="52"/>
        <v>50200000</v>
      </c>
      <c r="J71" s="47"/>
      <c r="K71" s="24">
        <v>40000000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49"/>
      <c r="AA71" s="24"/>
      <c r="AB71" s="24"/>
      <c r="AC71" s="24"/>
      <c r="AD71" s="24"/>
      <c r="AE71" s="24"/>
      <c r="AF71" s="24"/>
      <c r="AG71" s="27">
        <f t="shared" ref="AG71:AG130" si="57">AH71/G71</f>
        <v>0.59499999999999997</v>
      </c>
      <c r="AH71" s="24">
        <f t="shared" si="43"/>
        <v>23800000</v>
      </c>
      <c r="AI71" s="24"/>
      <c r="AJ71" s="24">
        <f>+'[1]Acuerdo PLAN INVERSIÓN 2021'!$J$965</f>
        <v>23800000</v>
      </c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7">
        <f t="shared" si="12"/>
        <v>0.40500000000000003</v>
      </c>
      <c r="BG71" s="24">
        <f t="shared" si="44"/>
        <v>16200000</v>
      </c>
      <c r="BH71" s="24">
        <f t="shared" si="55"/>
        <v>0</v>
      </c>
      <c r="BI71" s="24">
        <f t="shared" si="55"/>
        <v>16200000</v>
      </c>
      <c r="BJ71" s="24">
        <f t="shared" si="55"/>
        <v>0</v>
      </c>
      <c r="BK71" s="24">
        <f t="shared" si="55"/>
        <v>0</v>
      </c>
      <c r="BL71" s="24">
        <f t="shared" si="55"/>
        <v>0</v>
      </c>
      <c r="BM71" s="24">
        <f t="shared" si="55"/>
        <v>0</v>
      </c>
      <c r="BN71" s="24">
        <f t="shared" si="55"/>
        <v>0</v>
      </c>
      <c r="BO71" s="24">
        <f t="shared" si="55"/>
        <v>0</v>
      </c>
      <c r="BP71" s="24">
        <f t="shared" si="55"/>
        <v>0</v>
      </c>
      <c r="BQ71" s="24">
        <f t="shared" si="55"/>
        <v>0</v>
      </c>
      <c r="BR71" s="24">
        <f t="shared" si="55"/>
        <v>0</v>
      </c>
      <c r="BS71" s="24">
        <f t="shared" si="55"/>
        <v>0</v>
      </c>
      <c r="BT71" s="24">
        <f t="shared" si="55"/>
        <v>0</v>
      </c>
      <c r="BU71" s="24">
        <f t="shared" si="55"/>
        <v>0</v>
      </c>
      <c r="BV71" s="24">
        <f t="shared" si="55"/>
        <v>0</v>
      </c>
      <c r="BW71" s="24">
        <f t="shared" si="53"/>
        <v>0</v>
      </c>
      <c r="BX71" s="24">
        <f t="shared" si="46"/>
        <v>0</v>
      </c>
      <c r="BY71" s="24">
        <f t="shared" si="46"/>
        <v>0</v>
      </c>
      <c r="BZ71" s="24">
        <f t="shared" si="46"/>
        <v>0</v>
      </c>
      <c r="CA71" s="24">
        <f t="shared" si="46"/>
        <v>0</v>
      </c>
      <c r="CB71" s="24">
        <f t="shared" si="46"/>
        <v>0</v>
      </c>
      <c r="CC71" s="24">
        <f t="shared" si="46"/>
        <v>0</v>
      </c>
      <c r="CD71" s="24">
        <f t="shared" si="46"/>
        <v>0</v>
      </c>
      <c r="CE71" s="27">
        <f t="shared" si="47"/>
        <v>0.324999975</v>
      </c>
      <c r="CF71" s="24">
        <f t="shared" si="48"/>
        <v>12999999</v>
      </c>
      <c r="CG71" s="24"/>
      <c r="CH71" s="24">
        <f>+'[1]Acuerdo PLAN INVERSIÓN 2021'!$H$963</f>
        <v>12999999</v>
      </c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7">
        <f t="shared" ref="DD71:DD130" si="58">1-CE71</f>
        <v>0.675000025</v>
      </c>
      <c r="DE71" s="24">
        <f t="shared" si="49"/>
        <v>27000001</v>
      </c>
      <c r="DF71" s="24">
        <f t="shared" si="56"/>
        <v>0</v>
      </c>
      <c r="DG71" s="24">
        <f t="shared" si="56"/>
        <v>27000001</v>
      </c>
      <c r="DH71" s="24">
        <f t="shared" si="56"/>
        <v>0</v>
      </c>
      <c r="DI71" s="24">
        <f t="shared" si="56"/>
        <v>0</v>
      </c>
      <c r="DJ71" s="24">
        <f t="shared" si="56"/>
        <v>0</v>
      </c>
      <c r="DK71" s="24">
        <f t="shared" si="56"/>
        <v>0</v>
      </c>
      <c r="DL71" s="24">
        <f t="shared" si="56"/>
        <v>0</v>
      </c>
      <c r="DM71" s="24">
        <f t="shared" si="56"/>
        <v>0</v>
      </c>
      <c r="DN71" s="24">
        <f t="shared" si="56"/>
        <v>0</v>
      </c>
      <c r="DO71" s="24">
        <f t="shared" si="56"/>
        <v>0</v>
      </c>
      <c r="DP71" s="24">
        <f t="shared" si="56"/>
        <v>0</v>
      </c>
      <c r="DQ71" s="24">
        <f t="shared" si="56"/>
        <v>0</v>
      </c>
      <c r="DR71" s="24">
        <f t="shared" si="56"/>
        <v>0</v>
      </c>
      <c r="DS71" s="24">
        <f t="shared" si="56"/>
        <v>0</v>
      </c>
      <c r="DT71" s="24">
        <f t="shared" si="56"/>
        <v>0</v>
      </c>
      <c r="DU71" s="24">
        <f t="shared" si="54"/>
        <v>0</v>
      </c>
      <c r="DV71" s="24">
        <f t="shared" si="51"/>
        <v>0</v>
      </c>
      <c r="DW71" s="24">
        <f t="shared" si="51"/>
        <v>0</v>
      </c>
      <c r="DX71" s="24">
        <f t="shared" si="51"/>
        <v>0</v>
      </c>
      <c r="DY71" s="24">
        <f t="shared" si="51"/>
        <v>0</v>
      </c>
      <c r="DZ71" s="24">
        <f t="shared" si="51"/>
        <v>0</v>
      </c>
      <c r="EA71" s="24">
        <f t="shared" si="51"/>
        <v>0</v>
      </c>
      <c r="EB71" s="24">
        <f t="shared" si="51"/>
        <v>0</v>
      </c>
      <c r="EE71" s="170">
        <f t="shared" si="31"/>
        <v>40000000</v>
      </c>
      <c r="EF71" s="170">
        <f t="shared" si="32"/>
        <v>12999999</v>
      </c>
      <c r="EG71" s="171">
        <f t="shared" si="33"/>
        <v>0.324999975</v>
      </c>
    </row>
    <row r="72" spans="1:137" ht="43.5" hidden="1" customHeight="1" x14ac:dyDescent="0.25">
      <c r="A72" s="227"/>
      <c r="B72" s="224"/>
      <c r="C72" s="160" t="s">
        <v>219</v>
      </c>
      <c r="D72" s="50" t="s">
        <v>220</v>
      </c>
      <c r="E72" s="50">
        <v>520</v>
      </c>
      <c r="F72" s="159" t="s">
        <v>221</v>
      </c>
      <c r="G72" s="24">
        <f t="shared" si="42"/>
        <v>100000000</v>
      </c>
      <c r="H72" s="25">
        <v>167900000</v>
      </c>
      <c r="I72" s="25">
        <f t="shared" si="52"/>
        <v>67900000</v>
      </c>
      <c r="J72" s="47"/>
      <c r="K72" s="24">
        <v>50000000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49"/>
      <c r="AA72" s="24"/>
      <c r="AB72" s="24"/>
      <c r="AC72" s="24"/>
      <c r="AD72" s="24"/>
      <c r="AE72" s="24"/>
      <c r="AF72" s="24">
        <v>50000000</v>
      </c>
      <c r="AG72" s="27">
        <f t="shared" si="57"/>
        <v>0.82703329000000003</v>
      </c>
      <c r="AH72" s="24">
        <f t="shared" si="43"/>
        <v>82703329</v>
      </c>
      <c r="AI72" s="24"/>
      <c r="AJ72" s="24">
        <f>+'[2]Acuerdo PLAN INVERSIÓN 2021'!$J$723</f>
        <v>49703329</v>
      </c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>
        <f>+'[1]Acuerdo PLAN INVERSIÓN 2021'!$AE$974</f>
        <v>33000000</v>
      </c>
      <c r="BF72" s="27">
        <f t="shared" ref="BF72:BF130" si="59">1-AG72</f>
        <v>0.17296670999999997</v>
      </c>
      <c r="BG72" s="24">
        <f t="shared" si="44"/>
        <v>17296671</v>
      </c>
      <c r="BH72" s="24">
        <f t="shared" si="55"/>
        <v>0</v>
      </c>
      <c r="BI72" s="24">
        <f t="shared" si="55"/>
        <v>296671</v>
      </c>
      <c r="BJ72" s="24">
        <f t="shared" si="55"/>
        <v>0</v>
      </c>
      <c r="BK72" s="24">
        <f t="shared" si="55"/>
        <v>0</v>
      </c>
      <c r="BL72" s="24">
        <f t="shared" si="55"/>
        <v>0</v>
      </c>
      <c r="BM72" s="24">
        <f t="shared" si="55"/>
        <v>0</v>
      </c>
      <c r="BN72" s="24">
        <f t="shared" si="55"/>
        <v>0</v>
      </c>
      <c r="BO72" s="24">
        <f t="shared" si="55"/>
        <v>0</v>
      </c>
      <c r="BP72" s="24">
        <f t="shared" si="55"/>
        <v>0</v>
      </c>
      <c r="BQ72" s="24">
        <f t="shared" si="55"/>
        <v>0</v>
      </c>
      <c r="BR72" s="24">
        <f t="shared" si="55"/>
        <v>0</v>
      </c>
      <c r="BS72" s="24">
        <f t="shared" si="55"/>
        <v>0</v>
      </c>
      <c r="BT72" s="24">
        <f t="shared" si="55"/>
        <v>0</v>
      </c>
      <c r="BU72" s="24">
        <f t="shared" si="55"/>
        <v>0</v>
      </c>
      <c r="BV72" s="24">
        <f t="shared" si="55"/>
        <v>0</v>
      </c>
      <c r="BW72" s="24">
        <f t="shared" si="53"/>
        <v>0</v>
      </c>
      <c r="BX72" s="24">
        <f t="shared" si="46"/>
        <v>0</v>
      </c>
      <c r="BY72" s="24">
        <f t="shared" si="46"/>
        <v>0</v>
      </c>
      <c r="BZ72" s="24">
        <f t="shared" si="46"/>
        <v>0</v>
      </c>
      <c r="CA72" s="24">
        <f t="shared" si="46"/>
        <v>0</v>
      </c>
      <c r="CB72" s="24">
        <f t="shared" si="46"/>
        <v>0</v>
      </c>
      <c r="CC72" s="24">
        <f t="shared" si="46"/>
        <v>0</v>
      </c>
      <c r="CD72" s="24">
        <f t="shared" si="46"/>
        <v>17000000</v>
      </c>
      <c r="CE72" s="27">
        <f t="shared" si="47"/>
        <v>0.64513328000000003</v>
      </c>
      <c r="CF72" s="24">
        <f t="shared" si="48"/>
        <v>64513328</v>
      </c>
      <c r="CG72" s="24"/>
      <c r="CH72" s="24">
        <f>+'[2]Acuerdo PLAN INVERSIÓN 2021'!$H$724</f>
        <v>39856662</v>
      </c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>
        <f>+'[1]Acuerdo PLAN INVERSIÓN 2021'!$H$972-CH72</f>
        <v>24656666</v>
      </c>
      <c r="DD72" s="27">
        <f t="shared" si="58"/>
        <v>0.35486671999999997</v>
      </c>
      <c r="DE72" s="24">
        <f t="shared" si="49"/>
        <v>35486672</v>
      </c>
      <c r="DF72" s="24">
        <f t="shared" si="56"/>
        <v>0</v>
      </c>
      <c r="DG72" s="24">
        <f t="shared" si="56"/>
        <v>10143338</v>
      </c>
      <c r="DH72" s="24">
        <f t="shared" si="56"/>
        <v>0</v>
      </c>
      <c r="DI72" s="24">
        <f t="shared" si="56"/>
        <v>0</v>
      </c>
      <c r="DJ72" s="24">
        <f t="shared" si="56"/>
        <v>0</v>
      </c>
      <c r="DK72" s="24">
        <f t="shared" si="56"/>
        <v>0</v>
      </c>
      <c r="DL72" s="24">
        <f t="shared" si="56"/>
        <v>0</v>
      </c>
      <c r="DM72" s="24">
        <f t="shared" si="56"/>
        <v>0</v>
      </c>
      <c r="DN72" s="24">
        <f t="shared" si="56"/>
        <v>0</v>
      </c>
      <c r="DO72" s="24">
        <f t="shared" si="56"/>
        <v>0</v>
      </c>
      <c r="DP72" s="24">
        <f t="shared" si="56"/>
        <v>0</v>
      </c>
      <c r="DQ72" s="24">
        <f t="shared" si="56"/>
        <v>0</v>
      </c>
      <c r="DR72" s="24">
        <f t="shared" si="56"/>
        <v>0</v>
      </c>
      <c r="DS72" s="24">
        <f t="shared" si="56"/>
        <v>0</v>
      </c>
      <c r="DT72" s="24">
        <f t="shared" si="56"/>
        <v>0</v>
      </c>
      <c r="DU72" s="24">
        <f t="shared" si="54"/>
        <v>0</v>
      </c>
      <c r="DV72" s="24">
        <f t="shared" si="51"/>
        <v>0</v>
      </c>
      <c r="DW72" s="24">
        <f t="shared" si="51"/>
        <v>0</v>
      </c>
      <c r="DX72" s="24">
        <f t="shared" si="51"/>
        <v>0</v>
      </c>
      <c r="DY72" s="24">
        <f t="shared" si="51"/>
        <v>0</v>
      </c>
      <c r="DZ72" s="24">
        <f t="shared" si="51"/>
        <v>0</v>
      </c>
      <c r="EA72" s="24">
        <f t="shared" si="51"/>
        <v>0</v>
      </c>
      <c r="EB72" s="24">
        <f t="shared" si="51"/>
        <v>25343334</v>
      </c>
      <c r="EE72" s="170">
        <f t="shared" si="31"/>
        <v>100000000</v>
      </c>
      <c r="EF72" s="170">
        <f t="shared" si="32"/>
        <v>64513328</v>
      </c>
      <c r="EG72" s="171">
        <f t="shared" si="33"/>
        <v>0.64513328000000003</v>
      </c>
    </row>
    <row r="73" spans="1:137" ht="36" hidden="1" customHeight="1" x14ac:dyDescent="0.25">
      <c r="A73" s="227"/>
      <c r="B73" s="224" t="s">
        <v>222</v>
      </c>
      <c r="C73" s="160" t="s">
        <v>223</v>
      </c>
      <c r="D73" s="50" t="s">
        <v>224</v>
      </c>
      <c r="E73" s="50">
        <v>520</v>
      </c>
      <c r="F73" s="159" t="s">
        <v>102</v>
      </c>
      <c r="G73" s="24">
        <f t="shared" si="42"/>
        <v>0</v>
      </c>
      <c r="H73" s="25">
        <v>130000000</v>
      </c>
      <c r="I73" s="25">
        <f t="shared" si="52"/>
        <v>130000000</v>
      </c>
      <c r="J73" s="47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49"/>
      <c r="AA73" s="24"/>
      <c r="AB73" s="24"/>
      <c r="AC73" s="24"/>
      <c r="AD73" s="24"/>
      <c r="AE73" s="24"/>
      <c r="AF73" s="24"/>
      <c r="AG73" s="27">
        <v>0</v>
      </c>
      <c r="AH73" s="24">
        <f t="shared" si="43"/>
        <v>0</v>
      </c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7">
        <v>0</v>
      </c>
      <c r="BG73" s="24">
        <f t="shared" si="44"/>
        <v>0</v>
      </c>
      <c r="BH73" s="24">
        <f t="shared" si="55"/>
        <v>0</v>
      </c>
      <c r="BI73" s="24">
        <f t="shared" si="55"/>
        <v>0</v>
      </c>
      <c r="BJ73" s="24">
        <f t="shared" si="55"/>
        <v>0</v>
      </c>
      <c r="BK73" s="24">
        <f t="shared" si="55"/>
        <v>0</v>
      </c>
      <c r="BL73" s="24">
        <f t="shared" si="55"/>
        <v>0</v>
      </c>
      <c r="BM73" s="24">
        <f t="shared" si="55"/>
        <v>0</v>
      </c>
      <c r="BN73" s="24">
        <f t="shared" si="55"/>
        <v>0</v>
      </c>
      <c r="BO73" s="24">
        <f t="shared" si="55"/>
        <v>0</v>
      </c>
      <c r="BP73" s="24">
        <f t="shared" si="55"/>
        <v>0</v>
      </c>
      <c r="BQ73" s="24">
        <f t="shared" si="55"/>
        <v>0</v>
      </c>
      <c r="BR73" s="24">
        <f t="shared" si="55"/>
        <v>0</v>
      </c>
      <c r="BS73" s="24">
        <f t="shared" si="55"/>
        <v>0</v>
      </c>
      <c r="BT73" s="24">
        <f t="shared" si="55"/>
        <v>0</v>
      </c>
      <c r="BU73" s="24">
        <f t="shared" si="55"/>
        <v>0</v>
      </c>
      <c r="BV73" s="24">
        <f t="shared" si="55"/>
        <v>0</v>
      </c>
      <c r="BW73" s="24">
        <f t="shared" si="53"/>
        <v>0</v>
      </c>
      <c r="BX73" s="24">
        <f t="shared" si="46"/>
        <v>0</v>
      </c>
      <c r="BY73" s="24">
        <f t="shared" si="46"/>
        <v>0</v>
      </c>
      <c r="BZ73" s="24">
        <f t="shared" si="46"/>
        <v>0</v>
      </c>
      <c r="CA73" s="24">
        <f t="shared" si="46"/>
        <v>0</v>
      </c>
      <c r="CB73" s="24">
        <f t="shared" si="46"/>
        <v>0</v>
      </c>
      <c r="CC73" s="24">
        <f t="shared" si="46"/>
        <v>0</v>
      </c>
      <c r="CD73" s="24">
        <f t="shared" si="46"/>
        <v>0</v>
      </c>
      <c r="CE73" s="27">
        <v>0</v>
      </c>
      <c r="CF73" s="24">
        <f t="shared" si="48"/>
        <v>0</v>
      </c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7">
        <f t="shared" si="58"/>
        <v>1</v>
      </c>
      <c r="DE73" s="24">
        <f t="shared" si="49"/>
        <v>0</v>
      </c>
      <c r="DF73" s="24">
        <f t="shared" si="56"/>
        <v>0</v>
      </c>
      <c r="DG73" s="24">
        <f t="shared" si="56"/>
        <v>0</v>
      </c>
      <c r="DH73" s="24">
        <f t="shared" si="56"/>
        <v>0</v>
      </c>
      <c r="DI73" s="24">
        <f t="shared" si="56"/>
        <v>0</v>
      </c>
      <c r="DJ73" s="24">
        <f t="shared" si="56"/>
        <v>0</v>
      </c>
      <c r="DK73" s="24">
        <f t="shared" si="56"/>
        <v>0</v>
      </c>
      <c r="DL73" s="24">
        <f t="shared" si="56"/>
        <v>0</v>
      </c>
      <c r="DM73" s="24">
        <f t="shared" si="56"/>
        <v>0</v>
      </c>
      <c r="DN73" s="24">
        <f t="shared" si="56"/>
        <v>0</v>
      </c>
      <c r="DO73" s="24">
        <f t="shared" si="56"/>
        <v>0</v>
      </c>
      <c r="DP73" s="24">
        <f t="shared" si="56"/>
        <v>0</v>
      </c>
      <c r="DQ73" s="24">
        <f t="shared" si="56"/>
        <v>0</v>
      </c>
      <c r="DR73" s="24">
        <f t="shared" si="56"/>
        <v>0</v>
      </c>
      <c r="DS73" s="24">
        <f t="shared" si="56"/>
        <v>0</v>
      </c>
      <c r="DT73" s="24">
        <f t="shared" si="56"/>
        <v>0</v>
      </c>
      <c r="DU73" s="24">
        <f t="shared" si="54"/>
        <v>0</v>
      </c>
      <c r="DV73" s="24">
        <f t="shared" si="51"/>
        <v>0</v>
      </c>
      <c r="DW73" s="24">
        <f t="shared" si="51"/>
        <v>0</v>
      </c>
      <c r="DX73" s="24">
        <f t="shared" si="51"/>
        <v>0</v>
      </c>
      <c r="DY73" s="24">
        <f t="shared" si="51"/>
        <v>0</v>
      </c>
      <c r="DZ73" s="24">
        <f t="shared" si="51"/>
        <v>0</v>
      </c>
      <c r="EA73" s="24">
        <f t="shared" si="51"/>
        <v>0</v>
      </c>
      <c r="EB73" s="24">
        <f t="shared" si="51"/>
        <v>0</v>
      </c>
      <c r="EE73" s="170">
        <f t="shared" si="31"/>
        <v>0</v>
      </c>
      <c r="EF73" s="170">
        <f t="shared" si="32"/>
        <v>0</v>
      </c>
      <c r="EG73" s="171">
        <f t="shared" si="33"/>
        <v>0</v>
      </c>
    </row>
    <row r="74" spans="1:137" ht="34.5" hidden="1" customHeight="1" x14ac:dyDescent="0.25">
      <c r="A74" s="227"/>
      <c r="B74" s="224"/>
      <c r="C74" s="160" t="s">
        <v>225</v>
      </c>
      <c r="D74" s="50" t="s">
        <v>226</v>
      </c>
      <c r="E74" s="50">
        <v>520</v>
      </c>
      <c r="F74" s="159" t="s">
        <v>102</v>
      </c>
      <c r="G74" s="24">
        <f t="shared" si="42"/>
        <v>5000000</v>
      </c>
      <c r="H74" s="25">
        <v>10000000</v>
      </c>
      <c r="I74" s="25">
        <f t="shared" si="52"/>
        <v>5000000</v>
      </c>
      <c r="J74" s="47"/>
      <c r="K74" s="24">
        <v>5000000</v>
      </c>
      <c r="L74" s="49"/>
      <c r="M74" s="49"/>
      <c r="N74" s="49"/>
      <c r="O74" s="49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49"/>
      <c r="AA74" s="24"/>
      <c r="AB74" s="24"/>
      <c r="AC74" s="24"/>
      <c r="AD74" s="24"/>
      <c r="AE74" s="24"/>
      <c r="AF74" s="24"/>
      <c r="AG74" s="27">
        <f t="shared" si="57"/>
        <v>0</v>
      </c>
      <c r="AH74" s="24">
        <f t="shared" si="43"/>
        <v>0</v>
      </c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7">
        <f t="shared" si="59"/>
        <v>1</v>
      </c>
      <c r="BG74" s="24">
        <f t="shared" si="44"/>
        <v>5000000</v>
      </c>
      <c r="BH74" s="24">
        <f t="shared" si="55"/>
        <v>0</v>
      </c>
      <c r="BI74" s="24">
        <f t="shared" si="55"/>
        <v>5000000</v>
      </c>
      <c r="BJ74" s="24">
        <f t="shared" si="55"/>
        <v>0</v>
      </c>
      <c r="BK74" s="24">
        <f t="shared" si="55"/>
        <v>0</v>
      </c>
      <c r="BL74" s="24">
        <f t="shared" si="55"/>
        <v>0</v>
      </c>
      <c r="BM74" s="24">
        <f t="shared" si="55"/>
        <v>0</v>
      </c>
      <c r="BN74" s="24">
        <f t="shared" si="55"/>
        <v>0</v>
      </c>
      <c r="BO74" s="24">
        <f t="shared" si="55"/>
        <v>0</v>
      </c>
      <c r="BP74" s="24">
        <f t="shared" si="55"/>
        <v>0</v>
      </c>
      <c r="BQ74" s="24">
        <f t="shared" si="55"/>
        <v>0</v>
      </c>
      <c r="BR74" s="24">
        <f t="shared" si="55"/>
        <v>0</v>
      </c>
      <c r="BS74" s="24">
        <f t="shared" si="55"/>
        <v>0</v>
      </c>
      <c r="BT74" s="24">
        <f t="shared" si="55"/>
        <v>0</v>
      </c>
      <c r="BU74" s="24">
        <f t="shared" si="55"/>
        <v>0</v>
      </c>
      <c r="BV74" s="24">
        <f t="shared" si="55"/>
        <v>0</v>
      </c>
      <c r="BW74" s="24">
        <f t="shared" si="53"/>
        <v>0</v>
      </c>
      <c r="BX74" s="24">
        <f t="shared" si="46"/>
        <v>0</v>
      </c>
      <c r="BY74" s="24">
        <f t="shared" si="46"/>
        <v>0</v>
      </c>
      <c r="BZ74" s="24">
        <f t="shared" si="46"/>
        <v>0</v>
      </c>
      <c r="CA74" s="24">
        <f t="shared" si="46"/>
        <v>0</v>
      </c>
      <c r="CB74" s="24">
        <f t="shared" si="46"/>
        <v>0</v>
      </c>
      <c r="CC74" s="24">
        <f t="shared" si="46"/>
        <v>0</v>
      </c>
      <c r="CD74" s="24">
        <f t="shared" si="46"/>
        <v>0</v>
      </c>
      <c r="CE74" s="27">
        <f t="shared" si="47"/>
        <v>0</v>
      </c>
      <c r="CF74" s="24">
        <f t="shared" si="48"/>
        <v>0</v>
      </c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7">
        <f t="shared" si="58"/>
        <v>1</v>
      </c>
      <c r="DE74" s="24">
        <f t="shared" si="49"/>
        <v>5000000</v>
      </c>
      <c r="DF74" s="24">
        <f t="shared" si="56"/>
        <v>0</v>
      </c>
      <c r="DG74" s="24">
        <f t="shared" si="56"/>
        <v>5000000</v>
      </c>
      <c r="DH74" s="24">
        <f t="shared" si="56"/>
        <v>0</v>
      </c>
      <c r="DI74" s="24">
        <f t="shared" si="56"/>
        <v>0</v>
      </c>
      <c r="DJ74" s="24">
        <f t="shared" si="56"/>
        <v>0</v>
      </c>
      <c r="DK74" s="24">
        <f t="shared" si="56"/>
        <v>0</v>
      </c>
      <c r="DL74" s="24">
        <f t="shared" si="56"/>
        <v>0</v>
      </c>
      <c r="DM74" s="24">
        <f t="shared" si="56"/>
        <v>0</v>
      </c>
      <c r="DN74" s="24">
        <f t="shared" si="56"/>
        <v>0</v>
      </c>
      <c r="DO74" s="24">
        <f t="shared" si="56"/>
        <v>0</v>
      </c>
      <c r="DP74" s="24">
        <f t="shared" si="56"/>
        <v>0</v>
      </c>
      <c r="DQ74" s="24">
        <f t="shared" si="56"/>
        <v>0</v>
      </c>
      <c r="DR74" s="24">
        <f t="shared" si="56"/>
        <v>0</v>
      </c>
      <c r="DS74" s="24">
        <f t="shared" si="56"/>
        <v>0</v>
      </c>
      <c r="DT74" s="24">
        <f t="shared" si="56"/>
        <v>0</v>
      </c>
      <c r="DU74" s="24">
        <f t="shared" si="54"/>
        <v>0</v>
      </c>
      <c r="DV74" s="24">
        <f t="shared" si="51"/>
        <v>0</v>
      </c>
      <c r="DW74" s="24">
        <f t="shared" si="51"/>
        <v>0</v>
      </c>
      <c r="DX74" s="24">
        <f t="shared" si="51"/>
        <v>0</v>
      </c>
      <c r="DY74" s="24">
        <f t="shared" si="51"/>
        <v>0</v>
      </c>
      <c r="DZ74" s="24">
        <f t="shared" si="51"/>
        <v>0</v>
      </c>
      <c r="EA74" s="24">
        <f t="shared" si="51"/>
        <v>0</v>
      </c>
      <c r="EB74" s="24">
        <f t="shared" si="51"/>
        <v>0</v>
      </c>
      <c r="EE74" s="170">
        <f t="shared" si="31"/>
        <v>5000000</v>
      </c>
      <c r="EF74" s="170">
        <f t="shared" si="32"/>
        <v>0</v>
      </c>
      <c r="EG74" s="171">
        <f t="shared" si="33"/>
        <v>0</v>
      </c>
    </row>
    <row r="75" spans="1:137" ht="33" hidden="1" customHeight="1" x14ac:dyDescent="0.25">
      <c r="A75" s="227"/>
      <c r="B75" s="224"/>
      <c r="C75" s="160" t="s">
        <v>227</v>
      </c>
      <c r="D75" s="50" t="s">
        <v>228</v>
      </c>
      <c r="E75" s="50">
        <v>520</v>
      </c>
      <c r="F75" s="159" t="s">
        <v>102</v>
      </c>
      <c r="G75" s="24">
        <f t="shared" si="42"/>
        <v>0</v>
      </c>
      <c r="H75" s="25">
        <v>8000000</v>
      </c>
      <c r="I75" s="25">
        <f t="shared" si="52"/>
        <v>8000000</v>
      </c>
      <c r="J75" s="47"/>
      <c r="K75" s="24"/>
      <c r="L75" s="49"/>
      <c r="M75" s="49"/>
      <c r="N75" s="49"/>
      <c r="O75" s="49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49"/>
      <c r="AA75" s="24"/>
      <c r="AB75" s="24"/>
      <c r="AC75" s="24"/>
      <c r="AD75" s="24"/>
      <c r="AE75" s="24"/>
      <c r="AF75" s="24"/>
      <c r="AG75" s="27">
        <v>0</v>
      </c>
      <c r="AH75" s="24">
        <f t="shared" si="43"/>
        <v>0</v>
      </c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7">
        <v>0</v>
      </c>
      <c r="BG75" s="24">
        <f t="shared" si="44"/>
        <v>0</v>
      </c>
      <c r="BH75" s="24">
        <f t="shared" si="55"/>
        <v>0</v>
      </c>
      <c r="BI75" s="24">
        <f t="shared" si="55"/>
        <v>0</v>
      </c>
      <c r="BJ75" s="24">
        <f t="shared" si="55"/>
        <v>0</v>
      </c>
      <c r="BK75" s="24">
        <f t="shared" si="55"/>
        <v>0</v>
      </c>
      <c r="BL75" s="24">
        <f t="shared" si="55"/>
        <v>0</v>
      </c>
      <c r="BM75" s="24">
        <f t="shared" si="55"/>
        <v>0</v>
      </c>
      <c r="BN75" s="24">
        <f t="shared" si="55"/>
        <v>0</v>
      </c>
      <c r="BO75" s="24">
        <f t="shared" si="55"/>
        <v>0</v>
      </c>
      <c r="BP75" s="24">
        <f t="shared" si="55"/>
        <v>0</v>
      </c>
      <c r="BQ75" s="24">
        <f t="shared" si="55"/>
        <v>0</v>
      </c>
      <c r="BR75" s="24">
        <f t="shared" si="55"/>
        <v>0</v>
      </c>
      <c r="BS75" s="24">
        <f t="shared" si="55"/>
        <v>0</v>
      </c>
      <c r="BT75" s="24">
        <f t="shared" si="55"/>
        <v>0</v>
      </c>
      <c r="BU75" s="24">
        <f t="shared" si="55"/>
        <v>0</v>
      </c>
      <c r="BV75" s="24">
        <f t="shared" si="55"/>
        <v>0</v>
      </c>
      <c r="BW75" s="24">
        <f t="shared" si="53"/>
        <v>0</v>
      </c>
      <c r="BX75" s="24">
        <f t="shared" si="46"/>
        <v>0</v>
      </c>
      <c r="BY75" s="24">
        <f t="shared" si="46"/>
        <v>0</v>
      </c>
      <c r="BZ75" s="24">
        <f t="shared" si="46"/>
        <v>0</v>
      </c>
      <c r="CA75" s="24">
        <f t="shared" si="46"/>
        <v>0</v>
      </c>
      <c r="CB75" s="24">
        <f t="shared" si="46"/>
        <v>0</v>
      </c>
      <c r="CC75" s="24">
        <f t="shared" si="46"/>
        <v>0</v>
      </c>
      <c r="CD75" s="24">
        <f t="shared" si="46"/>
        <v>0</v>
      </c>
      <c r="CE75" s="27">
        <v>0</v>
      </c>
      <c r="CF75" s="24">
        <f t="shared" si="48"/>
        <v>0</v>
      </c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7">
        <f t="shared" si="58"/>
        <v>1</v>
      </c>
      <c r="DE75" s="24">
        <f t="shared" si="49"/>
        <v>0</v>
      </c>
      <c r="DF75" s="24">
        <f t="shared" si="56"/>
        <v>0</v>
      </c>
      <c r="DG75" s="24">
        <f t="shared" si="56"/>
        <v>0</v>
      </c>
      <c r="DH75" s="24">
        <f t="shared" si="56"/>
        <v>0</v>
      </c>
      <c r="DI75" s="24">
        <f t="shared" si="56"/>
        <v>0</v>
      </c>
      <c r="DJ75" s="24">
        <f t="shared" si="56"/>
        <v>0</v>
      </c>
      <c r="DK75" s="24">
        <f t="shared" si="56"/>
        <v>0</v>
      </c>
      <c r="DL75" s="24">
        <f t="shared" si="56"/>
        <v>0</v>
      </c>
      <c r="DM75" s="24">
        <f t="shared" si="56"/>
        <v>0</v>
      </c>
      <c r="DN75" s="24">
        <f t="shared" si="56"/>
        <v>0</v>
      </c>
      <c r="DO75" s="24">
        <f t="shared" si="56"/>
        <v>0</v>
      </c>
      <c r="DP75" s="24">
        <f t="shared" si="56"/>
        <v>0</v>
      </c>
      <c r="DQ75" s="24">
        <f t="shared" si="56"/>
        <v>0</v>
      </c>
      <c r="DR75" s="24">
        <f t="shared" si="56"/>
        <v>0</v>
      </c>
      <c r="DS75" s="24">
        <f t="shared" si="56"/>
        <v>0</v>
      </c>
      <c r="DT75" s="24">
        <f t="shared" si="56"/>
        <v>0</v>
      </c>
      <c r="DU75" s="24">
        <f t="shared" si="54"/>
        <v>0</v>
      </c>
      <c r="DV75" s="24">
        <f t="shared" si="51"/>
        <v>0</v>
      </c>
      <c r="DW75" s="24">
        <f t="shared" si="51"/>
        <v>0</v>
      </c>
      <c r="DX75" s="24">
        <f t="shared" si="51"/>
        <v>0</v>
      </c>
      <c r="DY75" s="24">
        <f t="shared" si="51"/>
        <v>0</v>
      </c>
      <c r="DZ75" s="24">
        <f t="shared" si="51"/>
        <v>0</v>
      </c>
      <c r="EA75" s="24">
        <f t="shared" si="51"/>
        <v>0</v>
      </c>
      <c r="EB75" s="24">
        <f t="shared" si="51"/>
        <v>0</v>
      </c>
      <c r="EE75" s="170">
        <f t="shared" si="31"/>
        <v>0</v>
      </c>
      <c r="EF75" s="170">
        <f t="shared" si="32"/>
        <v>0</v>
      </c>
      <c r="EG75" s="171">
        <f t="shared" si="33"/>
        <v>0</v>
      </c>
    </row>
    <row r="76" spans="1:137" ht="36" hidden="1" customHeight="1" x14ac:dyDescent="0.25">
      <c r="A76" s="227"/>
      <c r="B76" s="224"/>
      <c r="C76" s="160" t="s">
        <v>229</v>
      </c>
      <c r="D76" s="50" t="s">
        <v>230</v>
      </c>
      <c r="E76" s="50">
        <v>520</v>
      </c>
      <c r="F76" s="159" t="s">
        <v>102</v>
      </c>
      <c r="G76" s="24">
        <f t="shared" si="42"/>
        <v>30000000</v>
      </c>
      <c r="H76" s="25">
        <v>25000000</v>
      </c>
      <c r="I76" s="25">
        <f t="shared" si="52"/>
        <v>-5000000</v>
      </c>
      <c r="J76" s="47"/>
      <c r="K76" s="24">
        <v>30000000</v>
      </c>
      <c r="L76" s="49"/>
      <c r="M76" s="49"/>
      <c r="N76" s="49"/>
      <c r="O76" s="49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49"/>
      <c r="AA76" s="24"/>
      <c r="AB76" s="24"/>
      <c r="AC76" s="24"/>
      <c r="AD76" s="24"/>
      <c r="AE76" s="24"/>
      <c r="AF76" s="24"/>
      <c r="AG76" s="27">
        <f t="shared" si="57"/>
        <v>0.97799999999999998</v>
      </c>
      <c r="AH76" s="24">
        <f t="shared" si="43"/>
        <v>29340000</v>
      </c>
      <c r="AI76" s="24"/>
      <c r="AJ76" s="24">
        <f>+'[1]Acuerdo PLAN INVERSIÓN 2021'!$J$1009</f>
        <v>29340000</v>
      </c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7">
        <f t="shared" si="59"/>
        <v>2.200000000000002E-2</v>
      </c>
      <c r="BG76" s="24">
        <f t="shared" si="44"/>
        <v>660000</v>
      </c>
      <c r="BH76" s="24">
        <f t="shared" si="55"/>
        <v>0</v>
      </c>
      <c r="BI76" s="24">
        <f t="shared" si="55"/>
        <v>660000</v>
      </c>
      <c r="BJ76" s="24">
        <f t="shared" si="55"/>
        <v>0</v>
      </c>
      <c r="BK76" s="24">
        <f t="shared" si="55"/>
        <v>0</v>
      </c>
      <c r="BL76" s="24">
        <f t="shared" si="55"/>
        <v>0</v>
      </c>
      <c r="BM76" s="24">
        <f t="shared" si="55"/>
        <v>0</v>
      </c>
      <c r="BN76" s="24">
        <f t="shared" si="55"/>
        <v>0</v>
      </c>
      <c r="BO76" s="24">
        <f t="shared" si="55"/>
        <v>0</v>
      </c>
      <c r="BP76" s="24">
        <f t="shared" si="55"/>
        <v>0</v>
      </c>
      <c r="BQ76" s="24">
        <f t="shared" si="55"/>
        <v>0</v>
      </c>
      <c r="BR76" s="24">
        <f t="shared" si="55"/>
        <v>0</v>
      </c>
      <c r="BS76" s="24">
        <f t="shared" si="55"/>
        <v>0</v>
      </c>
      <c r="BT76" s="24">
        <f t="shared" si="55"/>
        <v>0</v>
      </c>
      <c r="BU76" s="24">
        <f t="shared" si="55"/>
        <v>0</v>
      </c>
      <c r="BV76" s="24">
        <f t="shared" si="55"/>
        <v>0</v>
      </c>
      <c r="BW76" s="24">
        <f t="shared" si="53"/>
        <v>0</v>
      </c>
      <c r="BX76" s="24">
        <f t="shared" si="46"/>
        <v>0</v>
      </c>
      <c r="BY76" s="24">
        <f t="shared" si="46"/>
        <v>0</v>
      </c>
      <c r="BZ76" s="24">
        <f t="shared" si="46"/>
        <v>0</v>
      </c>
      <c r="CA76" s="24">
        <f t="shared" si="46"/>
        <v>0</v>
      </c>
      <c r="CB76" s="24">
        <f t="shared" si="46"/>
        <v>0</v>
      </c>
      <c r="CC76" s="24">
        <f t="shared" si="46"/>
        <v>0</v>
      </c>
      <c r="CD76" s="24">
        <f t="shared" si="46"/>
        <v>0</v>
      </c>
      <c r="CE76" s="27">
        <f t="shared" si="47"/>
        <v>0.97799979999999997</v>
      </c>
      <c r="CF76" s="24">
        <f t="shared" si="48"/>
        <v>29339994</v>
      </c>
      <c r="CG76" s="24"/>
      <c r="CH76" s="24">
        <f>+'[1]Acuerdo PLAN INVERSIÓN 2021'!$H$1007</f>
        <v>29339994</v>
      </c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7">
        <f t="shared" si="58"/>
        <v>2.2000200000000025E-2</v>
      </c>
      <c r="DE76" s="24">
        <f t="shared" si="49"/>
        <v>660006</v>
      </c>
      <c r="DF76" s="24">
        <f t="shared" si="56"/>
        <v>0</v>
      </c>
      <c r="DG76" s="24">
        <f t="shared" si="56"/>
        <v>660006</v>
      </c>
      <c r="DH76" s="24">
        <f t="shared" si="56"/>
        <v>0</v>
      </c>
      <c r="DI76" s="24">
        <f t="shared" si="56"/>
        <v>0</v>
      </c>
      <c r="DJ76" s="24">
        <f t="shared" si="56"/>
        <v>0</v>
      </c>
      <c r="DK76" s="24">
        <f t="shared" si="56"/>
        <v>0</v>
      </c>
      <c r="DL76" s="24">
        <f t="shared" si="56"/>
        <v>0</v>
      </c>
      <c r="DM76" s="24">
        <f t="shared" si="56"/>
        <v>0</v>
      </c>
      <c r="DN76" s="24">
        <f t="shared" si="56"/>
        <v>0</v>
      </c>
      <c r="DO76" s="24">
        <f t="shared" si="56"/>
        <v>0</v>
      </c>
      <c r="DP76" s="24">
        <f t="shared" si="56"/>
        <v>0</v>
      </c>
      <c r="DQ76" s="24">
        <f t="shared" si="56"/>
        <v>0</v>
      </c>
      <c r="DR76" s="24">
        <f t="shared" si="56"/>
        <v>0</v>
      </c>
      <c r="DS76" s="24">
        <f t="shared" si="56"/>
        <v>0</v>
      </c>
      <c r="DT76" s="24">
        <f t="shared" si="56"/>
        <v>0</v>
      </c>
      <c r="DU76" s="24">
        <f t="shared" si="54"/>
        <v>0</v>
      </c>
      <c r="DV76" s="24">
        <f t="shared" si="51"/>
        <v>0</v>
      </c>
      <c r="DW76" s="24">
        <f t="shared" si="51"/>
        <v>0</v>
      </c>
      <c r="DX76" s="24">
        <f t="shared" si="51"/>
        <v>0</v>
      </c>
      <c r="DY76" s="24">
        <f t="shared" si="51"/>
        <v>0</v>
      </c>
      <c r="DZ76" s="24">
        <f t="shared" si="51"/>
        <v>0</v>
      </c>
      <c r="EA76" s="24">
        <f t="shared" si="51"/>
        <v>0</v>
      </c>
      <c r="EB76" s="24">
        <f t="shared" si="51"/>
        <v>0</v>
      </c>
      <c r="EE76" s="170">
        <f t="shared" si="31"/>
        <v>30000000</v>
      </c>
      <c r="EF76" s="170">
        <f t="shared" si="32"/>
        <v>29339994</v>
      </c>
      <c r="EG76" s="171">
        <f t="shared" si="33"/>
        <v>0.97799979999999997</v>
      </c>
    </row>
    <row r="77" spans="1:137" ht="24.75" hidden="1" customHeight="1" x14ac:dyDescent="0.25">
      <c r="A77" s="227"/>
      <c r="B77" s="50" t="s">
        <v>231</v>
      </c>
      <c r="C77" s="160" t="s">
        <v>232</v>
      </c>
      <c r="D77" s="50" t="s">
        <v>233</v>
      </c>
      <c r="E77" s="50">
        <v>520</v>
      </c>
      <c r="F77" s="159" t="s">
        <v>102</v>
      </c>
      <c r="G77" s="24">
        <f t="shared" si="42"/>
        <v>0</v>
      </c>
      <c r="H77" s="25">
        <v>173643500</v>
      </c>
      <c r="I77" s="25">
        <f t="shared" si="52"/>
        <v>173643500</v>
      </c>
      <c r="J77" s="47"/>
      <c r="K77" s="24"/>
      <c r="L77" s="49"/>
      <c r="M77" s="49"/>
      <c r="N77" s="65"/>
      <c r="O77" s="49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9"/>
      <c r="AA77" s="24"/>
      <c r="AB77" s="24"/>
      <c r="AC77" s="47"/>
      <c r="AD77" s="47"/>
      <c r="AE77" s="47"/>
      <c r="AF77" s="24"/>
      <c r="AG77" s="27">
        <v>0</v>
      </c>
      <c r="AH77" s="24">
        <f t="shared" si="43"/>
        <v>0</v>
      </c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7">
        <v>0</v>
      </c>
      <c r="BG77" s="24">
        <f t="shared" si="44"/>
        <v>0</v>
      </c>
      <c r="BH77" s="24">
        <f t="shared" si="55"/>
        <v>0</v>
      </c>
      <c r="BI77" s="24">
        <f t="shared" si="55"/>
        <v>0</v>
      </c>
      <c r="BJ77" s="24">
        <f t="shared" si="55"/>
        <v>0</v>
      </c>
      <c r="BK77" s="24">
        <f t="shared" si="55"/>
        <v>0</v>
      </c>
      <c r="BL77" s="24">
        <f t="shared" si="55"/>
        <v>0</v>
      </c>
      <c r="BM77" s="24">
        <f t="shared" si="55"/>
        <v>0</v>
      </c>
      <c r="BN77" s="24">
        <f t="shared" si="55"/>
        <v>0</v>
      </c>
      <c r="BO77" s="24">
        <f t="shared" si="55"/>
        <v>0</v>
      </c>
      <c r="BP77" s="24">
        <f t="shared" si="55"/>
        <v>0</v>
      </c>
      <c r="BQ77" s="24">
        <f t="shared" si="55"/>
        <v>0</v>
      </c>
      <c r="BR77" s="24">
        <f t="shared" si="55"/>
        <v>0</v>
      </c>
      <c r="BS77" s="24">
        <f t="shared" si="55"/>
        <v>0</v>
      </c>
      <c r="BT77" s="24">
        <f t="shared" si="55"/>
        <v>0</v>
      </c>
      <c r="BU77" s="24">
        <f t="shared" si="55"/>
        <v>0</v>
      </c>
      <c r="BV77" s="24">
        <f t="shared" si="55"/>
        <v>0</v>
      </c>
      <c r="BW77" s="24">
        <f t="shared" si="53"/>
        <v>0</v>
      </c>
      <c r="BX77" s="24">
        <f t="shared" si="46"/>
        <v>0</v>
      </c>
      <c r="BY77" s="24">
        <f t="shared" si="46"/>
        <v>0</v>
      </c>
      <c r="BZ77" s="24">
        <f t="shared" si="46"/>
        <v>0</v>
      </c>
      <c r="CA77" s="24">
        <f t="shared" si="46"/>
        <v>0</v>
      </c>
      <c r="CB77" s="24">
        <f t="shared" si="46"/>
        <v>0</v>
      </c>
      <c r="CC77" s="24">
        <f t="shared" si="46"/>
        <v>0</v>
      </c>
      <c r="CD77" s="24">
        <f t="shared" si="46"/>
        <v>0</v>
      </c>
      <c r="CE77" s="27">
        <v>0</v>
      </c>
      <c r="CF77" s="24">
        <f t="shared" si="48"/>
        <v>0</v>
      </c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7">
        <f t="shared" si="58"/>
        <v>1</v>
      </c>
      <c r="DE77" s="24">
        <f t="shared" si="49"/>
        <v>0</v>
      </c>
      <c r="DF77" s="24">
        <f t="shared" si="56"/>
        <v>0</v>
      </c>
      <c r="DG77" s="24">
        <f t="shared" si="56"/>
        <v>0</v>
      </c>
      <c r="DH77" s="24">
        <f t="shared" si="56"/>
        <v>0</v>
      </c>
      <c r="DI77" s="24">
        <f t="shared" si="56"/>
        <v>0</v>
      </c>
      <c r="DJ77" s="24">
        <f t="shared" si="56"/>
        <v>0</v>
      </c>
      <c r="DK77" s="24">
        <f t="shared" si="56"/>
        <v>0</v>
      </c>
      <c r="DL77" s="24">
        <f t="shared" si="56"/>
        <v>0</v>
      </c>
      <c r="DM77" s="24">
        <f t="shared" si="56"/>
        <v>0</v>
      </c>
      <c r="DN77" s="24">
        <f t="shared" si="56"/>
        <v>0</v>
      </c>
      <c r="DO77" s="24">
        <f t="shared" si="56"/>
        <v>0</v>
      </c>
      <c r="DP77" s="24">
        <f t="shared" si="56"/>
        <v>0</v>
      </c>
      <c r="DQ77" s="24">
        <f t="shared" si="56"/>
        <v>0</v>
      </c>
      <c r="DR77" s="24">
        <f t="shared" si="56"/>
        <v>0</v>
      </c>
      <c r="DS77" s="24">
        <f t="shared" si="56"/>
        <v>0</v>
      </c>
      <c r="DT77" s="24">
        <f t="shared" si="56"/>
        <v>0</v>
      </c>
      <c r="DU77" s="24">
        <f t="shared" si="54"/>
        <v>0</v>
      </c>
      <c r="DV77" s="24">
        <f t="shared" si="51"/>
        <v>0</v>
      </c>
      <c r="DW77" s="24">
        <f t="shared" si="51"/>
        <v>0</v>
      </c>
      <c r="DX77" s="24">
        <f t="shared" si="51"/>
        <v>0</v>
      </c>
      <c r="DY77" s="24">
        <f t="shared" si="51"/>
        <v>0</v>
      </c>
      <c r="DZ77" s="24">
        <f t="shared" si="51"/>
        <v>0</v>
      </c>
      <c r="EA77" s="24">
        <f t="shared" si="51"/>
        <v>0</v>
      </c>
      <c r="EB77" s="24">
        <f t="shared" si="51"/>
        <v>0</v>
      </c>
      <c r="EE77" s="170">
        <f t="shared" si="31"/>
        <v>0</v>
      </c>
      <c r="EF77" s="170">
        <f t="shared" si="32"/>
        <v>0</v>
      </c>
      <c r="EG77" s="171">
        <f t="shared" si="33"/>
        <v>0</v>
      </c>
    </row>
    <row r="78" spans="1:137" s="45" customFormat="1" ht="16.899999999999999" customHeight="1" thickTop="1" thickBot="1" x14ac:dyDescent="0.3">
      <c r="A78" s="66"/>
      <c r="B78" s="275" t="s">
        <v>234</v>
      </c>
      <c r="C78" s="275"/>
      <c r="D78" s="275"/>
      <c r="E78" s="275"/>
      <c r="F78" s="275"/>
      <c r="G78" s="59">
        <f t="shared" ref="G78:AF78" si="60">SUM(G52:G77)</f>
        <v>2643656067</v>
      </c>
      <c r="H78" s="67">
        <f t="shared" si="60"/>
        <v>6393503250</v>
      </c>
      <c r="I78" s="67">
        <f t="shared" si="60"/>
        <v>3749847183</v>
      </c>
      <c r="J78" s="59">
        <f t="shared" si="60"/>
        <v>0</v>
      </c>
      <c r="K78" s="59">
        <f t="shared" si="60"/>
        <v>780000000</v>
      </c>
      <c r="L78" s="59">
        <f t="shared" si="60"/>
        <v>0</v>
      </c>
      <c r="M78" s="59">
        <f t="shared" si="60"/>
        <v>0</v>
      </c>
      <c r="N78" s="59">
        <f t="shared" si="60"/>
        <v>0</v>
      </c>
      <c r="O78" s="59">
        <f t="shared" si="60"/>
        <v>167645552</v>
      </c>
      <c r="P78" s="59">
        <f t="shared" si="60"/>
        <v>0</v>
      </c>
      <c r="Q78" s="59">
        <f t="shared" si="60"/>
        <v>0</v>
      </c>
      <c r="R78" s="59">
        <f t="shared" si="60"/>
        <v>0</v>
      </c>
      <c r="S78" s="59">
        <f t="shared" si="60"/>
        <v>0</v>
      </c>
      <c r="T78" s="59">
        <f t="shared" si="60"/>
        <v>0</v>
      </c>
      <c r="U78" s="59">
        <f t="shared" si="60"/>
        <v>0</v>
      </c>
      <c r="V78" s="59">
        <f t="shared" si="60"/>
        <v>0</v>
      </c>
      <c r="W78" s="59">
        <f t="shared" si="60"/>
        <v>0</v>
      </c>
      <c r="X78" s="59">
        <f t="shared" si="60"/>
        <v>0</v>
      </c>
      <c r="Y78" s="59">
        <f t="shared" si="60"/>
        <v>1200000000</v>
      </c>
      <c r="Z78" s="59">
        <f t="shared" si="60"/>
        <v>0</v>
      </c>
      <c r="AA78" s="59">
        <f t="shared" si="60"/>
        <v>0</v>
      </c>
      <c r="AB78" s="59">
        <f t="shared" si="60"/>
        <v>0</v>
      </c>
      <c r="AC78" s="59">
        <f t="shared" si="60"/>
        <v>0</v>
      </c>
      <c r="AD78" s="59">
        <f t="shared" si="60"/>
        <v>0</v>
      </c>
      <c r="AE78" s="59">
        <f t="shared" si="60"/>
        <v>0</v>
      </c>
      <c r="AF78" s="59">
        <f t="shared" si="60"/>
        <v>496010515</v>
      </c>
      <c r="AG78" s="68">
        <f t="shared" si="57"/>
        <v>0.64891834282617367</v>
      </c>
      <c r="AH78" s="59">
        <f>SUM(AH52:AH77)</f>
        <v>1715516914</v>
      </c>
      <c r="AI78" s="59">
        <f>SUM(AI52:AI77)</f>
        <v>0</v>
      </c>
      <c r="AJ78" s="59">
        <f>SUM(AJ52:AJ77)</f>
        <v>520028522</v>
      </c>
      <c r="AK78" s="59">
        <f>SUM(AK52:AK77)</f>
        <v>0</v>
      </c>
      <c r="AL78" s="59"/>
      <c r="AM78" s="59">
        <f t="shared" ref="AM78:BE78" si="61">SUM(AM52:AM77)</f>
        <v>0</v>
      </c>
      <c r="AN78" s="59">
        <f t="shared" si="61"/>
        <v>20000000</v>
      </c>
      <c r="AO78" s="59">
        <f t="shared" si="61"/>
        <v>0</v>
      </c>
      <c r="AP78" s="59">
        <f t="shared" si="61"/>
        <v>0</v>
      </c>
      <c r="AQ78" s="59">
        <f t="shared" si="61"/>
        <v>0</v>
      </c>
      <c r="AR78" s="59">
        <f t="shared" si="61"/>
        <v>0</v>
      </c>
      <c r="AS78" s="59">
        <f t="shared" si="61"/>
        <v>0</v>
      </c>
      <c r="AT78" s="59">
        <f t="shared" si="61"/>
        <v>0</v>
      </c>
      <c r="AU78" s="59">
        <f t="shared" si="61"/>
        <v>0</v>
      </c>
      <c r="AV78" s="59">
        <f t="shared" si="61"/>
        <v>0</v>
      </c>
      <c r="AW78" s="59">
        <f t="shared" si="61"/>
        <v>0</v>
      </c>
      <c r="AX78" s="59">
        <f t="shared" si="61"/>
        <v>902710000</v>
      </c>
      <c r="AY78" s="59">
        <f t="shared" si="61"/>
        <v>0</v>
      </c>
      <c r="AZ78" s="59">
        <f t="shared" si="61"/>
        <v>0</v>
      </c>
      <c r="BA78" s="59">
        <f t="shared" si="61"/>
        <v>0</v>
      </c>
      <c r="BB78" s="59">
        <f t="shared" si="61"/>
        <v>0</v>
      </c>
      <c r="BC78" s="59">
        <f t="shared" si="61"/>
        <v>0</v>
      </c>
      <c r="BD78" s="59">
        <f t="shared" si="61"/>
        <v>0</v>
      </c>
      <c r="BE78" s="59">
        <f t="shared" si="61"/>
        <v>272778392</v>
      </c>
      <c r="BF78" s="68">
        <f t="shared" si="59"/>
        <v>0.35108165717382633</v>
      </c>
      <c r="BG78" s="59">
        <f t="shared" ref="BG78:CD78" si="62">SUM(BG52:BG77)</f>
        <v>928139153</v>
      </c>
      <c r="BH78" s="59">
        <f t="shared" si="62"/>
        <v>0</v>
      </c>
      <c r="BI78" s="59">
        <f t="shared" si="62"/>
        <v>259971478</v>
      </c>
      <c r="BJ78" s="59">
        <f t="shared" si="62"/>
        <v>0</v>
      </c>
      <c r="BK78" s="59">
        <f t="shared" si="62"/>
        <v>0</v>
      </c>
      <c r="BL78" s="59">
        <f t="shared" si="62"/>
        <v>0</v>
      </c>
      <c r="BM78" s="59">
        <f t="shared" si="62"/>
        <v>147645552</v>
      </c>
      <c r="BN78" s="59">
        <f t="shared" si="62"/>
        <v>0</v>
      </c>
      <c r="BO78" s="59">
        <f t="shared" si="62"/>
        <v>0</v>
      </c>
      <c r="BP78" s="59">
        <f t="shared" si="62"/>
        <v>0</v>
      </c>
      <c r="BQ78" s="59">
        <f t="shared" si="62"/>
        <v>0</v>
      </c>
      <c r="BR78" s="59">
        <f t="shared" si="62"/>
        <v>0</v>
      </c>
      <c r="BS78" s="59">
        <f t="shared" si="62"/>
        <v>0</v>
      </c>
      <c r="BT78" s="59">
        <f t="shared" si="62"/>
        <v>0</v>
      </c>
      <c r="BU78" s="59">
        <f t="shared" si="62"/>
        <v>0</v>
      </c>
      <c r="BV78" s="59">
        <f t="shared" si="62"/>
        <v>0</v>
      </c>
      <c r="BW78" s="59">
        <f t="shared" si="62"/>
        <v>297290000</v>
      </c>
      <c r="BX78" s="59">
        <f t="shared" si="62"/>
        <v>0</v>
      </c>
      <c r="BY78" s="59">
        <f t="shared" si="62"/>
        <v>0</v>
      </c>
      <c r="BZ78" s="59">
        <f t="shared" si="62"/>
        <v>0</v>
      </c>
      <c r="CA78" s="59">
        <f t="shared" si="62"/>
        <v>0</v>
      </c>
      <c r="CB78" s="59">
        <f t="shared" si="62"/>
        <v>0</v>
      </c>
      <c r="CC78" s="59">
        <f t="shared" si="62"/>
        <v>0</v>
      </c>
      <c r="CD78" s="59">
        <f t="shared" si="62"/>
        <v>223232123</v>
      </c>
      <c r="CE78" s="68">
        <f t="shared" si="47"/>
        <v>0.5040116283023286</v>
      </c>
      <c r="CF78" s="59">
        <f>SUM(CF52:CF77)</f>
        <v>1332433399</v>
      </c>
      <c r="CG78" s="59">
        <f>SUM(CG52:CG77)</f>
        <v>0</v>
      </c>
      <c r="CH78" s="59">
        <f>SUM(CH52:CH77)</f>
        <v>483304142</v>
      </c>
      <c r="CI78" s="59">
        <f>SUM(CI52:CI77)</f>
        <v>0</v>
      </c>
      <c r="CJ78" s="59">
        <f>SUM(CJ52:CJ77)</f>
        <v>0</v>
      </c>
      <c r="CK78" s="59">
        <f t="shared" ref="CK78:DC78" si="63">SUM(CK52:CK77)</f>
        <v>0</v>
      </c>
      <c r="CL78" s="59">
        <f t="shared" si="63"/>
        <v>20000000</v>
      </c>
      <c r="CM78" s="59">
        <f t="shared" si="63"/>
        <v>0</v>
      </c>
      <c r="CN78" s="59">
        <f t="shared" si="63"/>
        <v>0</v>
      </c>
      <c r="CO78" s="59">
        <f t="shared" si="63"/>
        <v>0</v>
      </c>
      <c r="CP78" s="59">
        <f t="shared" si="63"/>
        <v>0</v>
      </c>
      <c r="CQ78" s="59">
        <f t="shared" si="63"/>
        <v>0</v>
      </c>
      <c r="CR78" s="59">
        <f t="shared" si="63"/>
        <v>0</v>
      </c>
      <c r="CS78" s="59">
        <f t="shared" si="63"/>
        <v>0</v>
      </c>
      <c r="CT78" s="59">
        <f t="shared" si="63"/>
        <v>0</v>
      </c>
      <c r="CU78" s="59">
        <f t="shared" si="63"/>
        <v>0</v>
      </c>
      <c r="CV78" s="59">
        <f t="shared" si="63"/>
        <v>583431884</v>
      </c>
      <c r="CW78" s="59">
        <f t="shared" si="63"/>
        <v>0</v>
      </c>
      <c r="CX78" s="59">
        <f t="shared" si="63"/>
        <v>0</v>
      </c>
      <c r="CY78" s="59">
        <f t="shared" si="63"/>
        <v>0</v>
      </c>
      <c r="CZ78" s="59">
        <f t="shared" si="63"/>
        <v>0</v>
      </c>
      <c r="DA78" s="59">
        <f t="shared" si="63"/>
        <v>0</v>
      </c>
      <c r="DB78" s="59">
        <f t="shared" si="63"/>
        <v>0</v>
      </c>
      <c r="DC78" s="59">
        <f t="shared" si="63"/>
        <v>245697373</v>
      </c>
      <c r="DD78" s="68">
        <f t="shared" si="58"/>
        <v>0.4959883716976714</v>
      </c>
      <c r="DE78" s="69">
        <f t="shared" si="49"/>
        <v>1311222668</v>
      </c>
      <c r="DF78" s="59">
        <f t="shared" ref="DF78:EB78" si="64">SUM(DF52:DF77)</f>
        <v>0</v>
      </c>
      <c r="DG78" s="59">
        <f t="shared" si="64"/>
        <v>296695858</v>
      </c>
      <c r="DH78" s="59">
        <f t="shared" si="64"/>
        <v>0</v>
      </c>
      <c r="DI78" s="59">
        <f t="shared" si="64"/>
        <v>0</v>
      </c>
      <c r="DJ78" s="59">
        <f t="shared" si="64"/>
        <v>0</v>
      </c>
      <c r="DK78" s="59">
        <f t="shared" si="64"/>
        <v>147645552</v>
      </c>
      <c r="DL78" s="59">
        <f t="shared" si="64"/>
        <v>0</v>
      </c>
      <c r="DM78" s="59">
        <f t="shared" si="64"/>
        <v>0</v>
      </c>
      <c r="DN78" s="59">
        <f t="shared" si="64"/>
        <v>0</v>
      </c>
      <c r="DO78" s="59">
        <f t="shared" si="64"/>
        <v>0</v>
      </c>
      <c r="DP78" s="59">
        <f t="shared" si="64"/>
        <v>0</v>
      </c>
      <c r="DQ78" s="59">
        <f t="shared" si="64"/>
        <v>0</v>
      </c>
      <c r="DR78" s="59">
        <f t="shared" si="64"/>
        <v>0</v>
      </c>
      <c r="DS78" s="59">
        <f t="shared" si="64"/>
        <v>0</v>
      </c>
      <c r="DT78" s="59">
        <f t="shared" si="64"/>
        <v>0</v>
      </c>
      <c r="DU78" s="59">
        <f t="shared" si="64"/>
        <v>616568116</v>
      </c>
      <c r="DV78" s="59">
        <f t="shared" si="64"/>
        <v>0</v>
      </c>
      <c r="DW78" s="59">
        <f t="shared" si="64"/>
        <v>0</v>
      </c>
      <c r="DX78" s="59">
        <f t="shared" si="64"/>
        <v>0</v>
      </c>
      <c r="DY78" s="59">
        <f t="shared" si="64"/>
        <v>0</v>
      </c>
      <c r="DZ78" s="59">
        <f t="shared" si="64"/>
        <v>0</v>
      </c>
      <c r="EA78" s="59">
        <f t="shared" si="64"/>
        <v>0</v>
      </c>
      <c r="EB78" s="59">
        <f t="shared" si="64"/>
        <v>250313142</v>
      </c>
      <c r="ED78" s="153" t="s">
        <v>383</v>
      </c>
      <c r="EE78" s="170">
        <f t="shared" si="31"/>
        <v>2643656067</v>
      </c>
      <c r="EF78" s="170">
        <f t="shared" si="32"/>
        <v>1332433399</v>
      </c>
      <c r="EG78" s="171">
        <f t="shared" si="33"/>
        <v>0.5040116283023286</v>
      </c>
    </row>
    <row r="79" spans="1:137" s="45" customFormat="1" ht="22.5" hidden="1" customHeight="1" thickTop="1" x14ac:dyDescent="0.25">
      <c r="A79" s="232" t="s">
        <v>235</v>
      </c>
      <c r="B79" s="224" t="s">
        <v>236</v>
      </c>
      <c r="C79" s="162" t="s">
        <v>237</v>
      </c>
      <c r="D79" s="161" t="s">
        <v>238</v>
      </c>
      <c r="E79" s="50">
        <v>301</v>
      </c>
      <c r="F79" s="159" t="s">
        <v>239</v>
      </c>
      <c r="G79" s="24">
        <f t="shared" ref="G79:G97" si="65">SUM(J79:AF79)</f>
        <v>70000000</v>
      </c>
      <c r="H79" s="25">
        <v>120000000</v>
      </c>
      <c r="I79" s="25">
        <f>H79-G79</f>
        <v>50000000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>
        <v>70000000</v>
      </c>
      <c r="AD79" s="24"/>
      <c r="AE79" s="24"/>
      <c r="AF79" s="24"/>
      <c r="AG79" s="48">
        <f t="shared" si="57"/>
        <v>0.34990475714285713</v>
      </c>
      <c r="AH79" s="24">
        <f t="shared" si="43"/>
        <v>24493333</v>
      </c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>
        <f>+'[2]Acuerdo PLAN INVERSIÓN 2021'!$AA$769</f>
        <v>24493333</v>
      </c>
      <c r="BC79" s="24"/>
      <c r="BD79" s="24"/>
      <c r="BE79" s="24"/>
      <c r="BF79" s="27">
        <f t="shared" si="59"/>
        <v>0.65009524285714293</v>
      </c>
      <c r="BG79" s="24">
        <f t="shared" ref="BG79:BG129" si="66">SUM(BH79:CD79)</f>
        <v>45506667</v>
      </c>
      <c r="BH79" s="24">
        <f t="shared" ref="BH79:BW94" si="67">+J79-AI79</f>
        <v>0</v>
      </c>
      <c r="BI79" s="24">
        <f t="shared" si="67"/>
        <v>0</v>
      </c>
      <c r="BJ79" s="24">
        <f t="shared" si="67"/>
        <v>0</v>
      </c>
      <c r="BK79" s="24">
        <f t="shared" si="67"/>
        <v>0</v>
      </c>
      <c r="BL79" s="24">
        <f t="shared" si="67"/>
        <v>0</v>
      </c>
      <c r="BM79" s="24">
        <f t="shared" si="67"/>
        <v>0</v>
      </c>
      <c r="BN79" s="24">
        <f t="shared" si="67"/>
        <v>0</v>
      </c>
      <c r="BO79" s="24">
        <f t="shared" si="67"/>
        <v>0</v>
      </c>
      <c r="BP79" s="24">
        <f t="shared" si="67"/>
        <v>0</v>
      </c>
      <c r="BQ79" s="24">
        <f t="shared" si="67"/>
        <v>0</v>
      </c>
      <c r="BR79" s="24">
        <f t="shared" si="67"/>
        <v>0</v>
      </c>
      <c r="BS79" s="24">
        <f t="shared" si="67"/>
        <v>0</v>
      </c>
      <c r="BT79" s="24">
        <f t="shared" si="67"/>
        <v>0</v>
      </c>
      <c r="BU79" s="24">
        <f t="shared" si="67"/>
        <v>0</v>
      </c>
      <c r="BV79" s="24">
        <f t="shared" si="67"/>
        <v>0</v>
      </c>
      <c r="BW79" s="24">
        <f t="shared" si="67"/>
        <v>0</v>
      </c>
      <c r="BX79" s="24">
        <f t="shared" ref="BX79:CD97" si="68">+Z79-AY79</f>
        <v>0</v>
      </c>
      <c r="BY79" s="24">
        <f t="shared" si="68"/>
        <v>0</v>
      </c>
      <c r="BZ79" s="24">
        <f t="shared" si="68"/>
        <v>0</v>
      </c>
      <c r="CA79" s="24">
        <f t="shared" si="68"/>
        <v>45506667</v>
      </c>
      <c r="CB79" s="24">
        <f t="shared" si="68"/>
        <v>0</v>
      </c>
      <c r="CC79" s="24">
        <f t="shared" si="68"/>
        <v>0</v>
      </c>
      <c r="CD79" s="24">
        <f t="shared" si="68"/>
        <v>0</v>
      </c>
      <c r="CE79" s="48">
        <f t="shared" si="47"/>
        <v>0.34990475714285713</v>
      </c>
      <c r="CF79" s="24">
        <f>SUM(CG79:DC79)</f>
        <v>24493333</v>
      </c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>
        <f>+'[2]Acuerdo PLAN INVERSIÓN 2021'!$H$767</f>
        <v>24493333</v>
      </c>
      <c r="DA79" s="24"/>
      <c r="DB79" s="24"/>
      <c r="DC79" s="24"/>
      <c r="DD79" s="27">
        <f t="shared" si="58"/>
        <v>0.65009524285714293</v>
      </c>
      <c r="DE79" s="24">
        <f t="shared" si="49"/>
        <v>45506667</v>
      </c>
      <c r="DF79" s="24">
        <f t="shared" ref="DF79:DU94" si="69">+J79-CG79</f>
        <v>0</v>
      </c>
      <c r="DG79" s="24">
        <f t="shared" si="69"/>
        <v>0</v>
      </c>
      <c r="DH79" s="24">
        <f t="shared" si="69"/>
        <v>0</v>
      </c>
      <c r="DI79" s="24">
        <f t="shared" si="69"/>
        <v>0</v>
      </c>
      <c r="DJ79" s="24">
        <f t="shared" si="69"/>
        <v>0</v>
      </c>
      <c r="DK79" s="24">
        <f t="shared" si="69"/>
        <v>0</v>
      </c>
      <c r="DL79" s="24">
        <f t="shared" si="69"/>
        <v>0</v>
      </c>
      <c r="DM79" s="24">
        <f t="shared" si="69"/>
        <v>0</v>
      </c>
      <c r="DN79" s="24">
        <f t="shared" si="69"/>
        <v>0</v>
      </c>
      <c r="DO79" s="24">
        <f t="shared" si="69"/>
        <v>0</v>
      </c>
      <c r="DP79" s="24">
        <f t="shared" si="69"/>
        <v>0</v>
      </c>
      <c r="DQ79" s="24">
        <f t="shared" si="69"/>
        <v>0</v>
      </c>
      <c r="DR79" s="24">
        <f t="shared" si="69"/>
        <v>0</v>
      </c>
      <c r="DS79" s="24">
        <f t="shared" si="69"/>
        <v>0</v>
      </c>
      <c r="DT79" s="24">
        <f t="shared" si="69"/>
        <v>0</v>
      </c>
      <c r="DU79" s="24">
        <f t="shared" si="69"/>
        <v>0</v>
      </c>
      <c r="DV79" s="24">
        <f t="shared" ref="DV79:EB97" si="70">+Z79-CW79</f>
        <v>0</v>
      </c>
      <c r="DW79" s="24">
        <f t="shared" si="70"/>
        <v>0</v>
      </c>
      <c r="DX79" s="24">
        <f t="shared" si="70"/>
        <v>0</v>
      </c>
      <c r="DY79" s="24">
        <f t="shared" si="70"/>
        <v>45506667</v>
      </c>
      <c r="DZ79" s="24">
        <f t="shared" si="70"/>
        <v>0</v>
      </c>
      <c r="EA79" s="24">
        <f t="shared" si="70"/>
        <v>0</v>
      </c>
      <c r="EB79" s="24">
        <f t="shared" si="70"/>
        <v>0</v>
      </c>
      <c r="ED79"/>
      <c r="EE79" s="170">
        <f t="shared" si="31"/>
        <v>70000000</v>
      </c>
      <c r="EF79" s="170">
        <f t="shared" si="32"/>
        <v>24493333</v>
      </c>
      <c r="EG79" s="171">
        <f t="shared" si="33"/>
        <v>0.34990475714285713</v>
      </c>
    </row>
    <row r="80" spans="1:137" s="45" customFormat="1" ht="18.75" hidden="1" customHeight="1" x14ac:dyDescent="0.25">
      <c r="A80" s="233"/>
      <c r="B80" s="224"/>
      <c r="C80" s="162" t="s">
        <v>240</v>
      </c>
      <c r="D80" s="161" t="s">
        <v>241</v>
      </c>
      <c r="E80" s="50">
        <v>301</v>
      </c>
      <c r="F80" s="159" t="s">
        <v>239</v>
      </c>
      <c r="G80" s="24">
        <f t="shared" si="65"/>
        <v>50000000</v>
      </c>
      <c r="H80" s="25">
        <v>85000000</v>
      </c>
      <c r="I80" s="25">
        <f t="shared" ref="I80:I97" si="71">H80-G80</f>
        <v>35000000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>
        <v>50000000</v>
      </c>
      <c r="AD80" s="24"/>
      <c r="AE80" s="24"/>
      <c r="AF80" s="24"/>
      <c r="AG80" s="27">
        <f t="shared" si="57"/>
        <v>0</v>
      </c>
      <c r="AH80" s="24">
        <f t="shared" si="43"/>
        <v>0</v>
      </c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7">
        <f t="shared" si="59"/>
        <v>1</v>
      </c>
      <c r="BG80" s="24">
        <f t="shared" si="66"/>
        <v>50000000</v>
      </c>
      <c r="BH80" s="24">
        <f t="shared" si="67"/>
        <v>0</v>
      </c>
      <c r="BI80" s="24">
        <f t="shared" si="67"/>
        <v>0</v>
      </c>
      <c r="BJ80" s="24">
        <f t="shared" si="67"/>
        <v>0</v>
      </c>
      <c r="BK80" s="24">
        <f t="shared" si="67"/>
        <v>0</v>
      </c>
      <c r="BL80" s="24">
        <f t="shared" si="67"/>
        <v>0</v>
      </c>
      <c r="BM80" s="24">
        <f t="shared" si="67"/>
        <v>0</v>
      </c>
      <c r="BN80" s="24">
        <f t="shared" si="67"/>
        <v>0</v>
      </c>
      <c r="BO80" s="24">
        <f t="shared" si="67"/>
        <v>0</v>
      </c>
      <c r="BP80" s="24">
        <f t="shared" si="67"/>
        <v>0</v>
      </c>
      <c r="BQ80" s="24">
        <f t="shared" si="67"/>
        <v>0</v>
      </c>
      <c r="BR80" s="24">
        <f t="shared" si="67"/>
        <v>0</v>
      </c>
      <c r="BS80" s="24">
        <f t="shared" si="67"/>
        <v>0</v>
      </c>
      <c r="BT80" s="24">
        <f t="shared" si="67"/>
        <v>0</v>
      </c>
      <c r="BU80" s="24">
        <f t="shared" si="67"/>
        <v>0</v>
      </c>
      <c r="BV80" s="24">
        <f t="shared" si="67"/>
        <v>0</v>
      </c>
      <c r="BW80" s="24">
        <f t="shared" si="67"/>
        <v>0</v>
      </c>
      <c r="BX80" s="24">
        <f t="shared" si="68"/>
        <v>0</v>
      </c>
      <c r="BY80" s="24">
        <f t="shared" si="68"/>
        <v>0</v>
      </c>
      <c r="BZ80" s="24">
        <f t="shared" si="68"/>
        <v>0</v>
      </c>
      <c r="CA80" s="24">
        <f t="shared" si="68"/>
        <v>50000000</v>
      </c>
      <c r="CB80" s="24">
        <f t="shared" si="68"/>
        <v>0</v>
      </c>
      <c r="CC80" s="24">
        <f t="shared" si="68"/>
        <v>0</v>
      </c>
      <c r="CD80" s="24">
        <f t="shared" si="68"/>
        <v>0</v>
      </c>
      <c r="CE80" s="27">
        <f t="shared" si="47"/>
        <v>0</v>
      </c>
      <c r="CF80" s="24">
        <f t="shared" ref="CF80:CF97" si="72">SUM(CG80:DC80)</f>
        <v>0</v>
      </c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7">
        <f t="shared" si="58"/>
        <v>1</v>
      </c>
      <c r="DE80" s="24">
        <f t="shared" si="49"/>
        <v>50000000</v>
      </c>
      <c r="DF80" s="24">
        <f t="shared" si="69"/>
        <v>0</v>
      </c>
      <c r="DG80" s="24">
        <f t="shared" si="69"/>
        <v>0</v>
      </c>
      <c r="DH80" s="24">
        <f t="shared" si="69"/>
        <v>0</v>
      </c>
      <c r="DI80" s="24">
        <f t="shared" si="69"/>
        <v>0</v>
      </c>
      <c r="DJ80" s="24">
        <f t="shared" si="69"/>
        <v>0</v>
      </c>
      <c r="DK80" s="24">
        <f t="shared" si="69"/>
        <v>0</v>
      </c>
      <c r="DL80" s="24">
        <f t="shared" si="69"/>
        <v>0</v>
      </c>
      <c r="DM80" s="24">
        <f t="shared" si="69"/>
        <v>0</v>
      </c>
      <c r="DN80" s="24">
        <f t="shared" si="69"/>
        <v>0</v>
      </c>
      <c r="DO80" s="24">
        <f t="shared" si="69"/>
        <v>0</v>
      </c>
      <c r="DP80" s="24">
        <f t="shared" si="69"/>
        <v>0</v>
      </c>
      <c r="DQ80" s="24">
        <f t="shared" si="69"/>
        <v>0</v>
      </c>
      <c r="DR80" s="24">
        <f t="shared" si="69"/>
        <v>0</v>
      </c>
      <c r="DS80" s="24">
        <f t="shared" si="69"/>
        <v>0</v>
      </c>
      <c r="DT80" s="24">
        <f t="shared" si="69"/>
        <v>0</v>
      </c>
      <c r="DU80" s="24">
        <f t="shared" si="69"/>
        <v>0</v>
      </c>
      <c r="DV80" s="24">
        <f t="shared" si="70"/>
        <v>0</v>
      </c>
      <c r="DW80" s="24">
        <f t="shared" si="70"/>
        <v>0</v>
      </c>
      <c r="DX80" s="24">
        <f t="shared" si="70"/>
        <v>0</v>
      </c>
      <c r="DY80" s="24">
        <f t="shared" si="70"/>
        <v>50000000</v>
      </c>
      <c r="DZ80" s="24">
        <f t="shared" si="70"/>
        <v>0</v>
      </c>
      <c r="EA80" s="24">
        <f t="shared" si="70"/>
        <v>0</v>
      </c>
      <c r="EB80" s="24">
        <f t="shared" si="70"/>
        <v>0</v>
      </c>
      <c r="ED80"/>
      <c r="EE80" s="170">
        <f t="shared" si="31"/>
        <v>50000000</v>
      </c>
      <c r="EF80" s="170">
        <f t="shared" si="32"/>
        <v>0</v>
      </c>
      <c r="EG80" s="171">
        <f t="shared" si="33"/>
        <v>0</v>
      </c>
    </row>
    <row r="81" spans="1:137" s="45" customFormat="1" ht="16.5" hidden="1" customHeight="1" x14ac:dyDescent="0.25">
      <c r="A81" s="233"/>
      <c r="B81" s="224"/>
      <c r="C81" s="162" t="s">
        <v>242</v>
      </c>
      <c r="D81" s="161" t="s">
        <v>243</v>
      </c>
      <c r="E81" s="50">
        <v>301</v>
      </c>
      <c r="F81" s="159" t="s">
        <v>239</v>
      </c>
      <c r="G81" s="24">
        <f t="shared" si="65"/>
        <v>60000000</v>
      </c>
      <c r="H81" s="25">
        <v>100000000</v>
      </c>
      <c r="I81" s="25">
        <f t="shared" si="71"/>
        <v>40000000</v>
      </c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>
        <v>60000000</v>
      </c>
      <c r="AD81" s="24"/>
      <c r="AE81" s="24"/>
      <c r="AF81" s="24"/>
      <c r="AG81" s="27">
        <f t="shared" si="57"/>
        <v>0.42499999999999999</v>
      </c>
      <c r="AH81" s="24">
        <f t="shared" si="43"/>
        <v>25500000</v>
      </c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>
        <f>+'[2]Acuerdo PLAN INVERSIÓN 2021'!$AA$783</f>
        <v>25500000</v>
      </c>
      <c r="BC81" s="24"/>
      <c r="BD81" s="24"/>
      <c r="BE81" s="24"/>
      <c r="BF81" s="27">
        <f t="shared" si="59"/>
        <v>0.57499999999999996</v>
      </c>
      <c r="BG81" s="24">
        <f t="shared" si="66"/>
        <v>34500000</v>
      </c>
      <c r="BH81" s="24">
        <f t="shared" si="67"/>
        <v>0</v>
      </c>
      <c r="BI81" s="24">
        <f t="shared" si="67"/>
        <v>0</v>
      </c>
      <c r="BJ81" s="24">
        <f t="shared" si="67"/>
        <v>0</v>
      </c>
      <c r="BK81" s="24">
        <f t="shared" si="67"/>
        <v>0</v>
      </c>
      <c r="BL81" s="24">
        <f t="shared" si="67"/>
        <v>0</v>
      </c>
      <c r="BM81" s="24">
        <f t="shared" si="67"/>
        <v>0</v>
      </c>
      <c r="BN81" s="24">
        <f t="shared" si="67"/>
        <v>0</v>
      </c>
      <c r="BO81" s="24">
        <f t="shared" si="67"/>
        <v>0</v>
      </c>
      <c r="BP81" s="24">
        <f t="shared" si="67"/>
        <v>0</v>
      </c>
      <c r="BQ81" s="24">
        <f t="shared" si="67"/>
        <v>0</v>
      </c>
      <c r="BR81" s="24">
        <f t="shared" si="67"/>
        <v>0</v>
      </c>
      <c r="BS81" s="24">
        <f t="shared" si="67"/>
        <v>0</v>
      </c>
      <c r="BT81" s="24">
        <f t="shared" si="67"/>
        <v>0</v>
      </c>
      <c r="BU81" s="24">
        <f t="shared" si="67"/>
        <v>0</v>
      </c>
      <c r="BV81" s="24">
        <f t="shared" si="67"/>
        <v>0</v>
      </c>
      <c r="BW81" s="24">
        <f t="shared" si="67"/>
        <v>0</v>
      </c>
      <c r="BX81" s="24">
        <f t="shared" si="68"/>
        <v>0</v>
      </c>
      <c r="BY81" s="24">
        <f t="shared" si="68"/>
        <v>0</v>
      </c>
      <c r="BZ81" s="24">
        <f t="shared" si="68"/>
        <v>0</v>
      </c>
      <c r="CA81" s="24">
        <f t="shared" si="68"/>
        <v>34500000</v>
      </c>
      <c r="CB81" s="24">
        <f t="shared" si="68"/>
        <v>0</v>
      </c>
      <c r="CC81" s="24">
        <f t="shared" si="68"/>
        <v>0</v>
      </c>
      <c r="CD81" s="24">
        <f t="shared" si="68"/>
        <v>0</v>
      </c>
      <c r="CE81" s="27">
        <f t="shared" si="47"/>
        <v>0.42499999999999999</v>
      </c>
      <c r="CF81" s="24">
        <f t="shared" si="72"/>
        <v>25500000</v>
      </c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>
        <f>+'[2]Acuerdo PLAN INVERSIÓN 2021'!$AA$783</f>
        <v>25500000</v>
      </c>
      <c r="DA81" s="24"/>
      <c r="DB81" s="24"/>
      <c r="DC81" s="24"/>
      <c r="DD81" s="27">
        <f t="shared" si="58"/>
        <v>0.57499999999999996</v>
      </c>
      <c r="DE81" s="24">
        <f t="shared" si="49"/>
        <v>34500000</v>
      </c>
      <c r="DF81" s="24">
        <f t="shared" si="69"/>
        <v>0</v>
      </c>
      <c r="DG81" s="24">
        <f t="shared" si="69"/>
        <v>0</v>
      </c>
      <c r="DH81" s="24">
        <f t="shared" si="69"/>
        <v>0</v>
      </c>
      <c r="DI81" s="24">
        <f t="shared" si="69"/>
        <v>0</v>
      </c>
      <c r="DJ81" s="24">
        <f t="shared" si="69"/>
        <v>0</v>
      </c>
      <c r="DK81" s="24">
        <f t="shared" si="69"/>
        <v>0</v>
      </c>
      <c r="DL81" s="24">
        <f t="shared" si="69"/>
        <v>0</v>
      </c>
      <c r="DM81" s="24">
        <f t="shared" si="69"/>
        <v>0</v>
      </c>
      <c r="DN81" s="24">
        <f t="shared" si="69"/>
        <v>0</v>
      </c>
      <c r="DO81" s="24">
        <f t="shared" si="69"/>
        <v>0</v>
      </c>
      <c r="DP81" s="24">
        <f t="shared" si="69"/>
        <v>0</v>
      </c>
      <c r="DQ81" s="24">
        <f t="shared" si="69"/>
        <v>0</v>
      </c>
      <c r="DR81" s="24">
        <f t="shared" si="69"/>
        <v>0</v>
      </c>
      <c r="DS81" s="24">
        <f t="shared" si="69"/>
        <v>0</v>
      </c>
      <c r="DT81" s="24">
        <f t="shared" si="69"/>
        <v>0</v>
      </c>
      <c r="DU81" s="24">
        <f t="shared" si="69"/>
        <v>0</v>
      </c>
      <c r="DV81" s="24">
        <f t="shared" si="70"/>
        <v>0</v>
      </c>
      <c r="DW81" s="24">
        <f t="shared" si="70"/>
        <v>0</v>
      </c>
      <c r="DX81" s="24">
        <f t="shared" si="70"/>
        <v>0</v>
      </c>
      <c r="DY81" s="24">
        <f t="shared" si="70"/>
        <v>34500000</v>
      </c>
      <c r="DZ81" s="24">
        <f t="shared" si="70"/>
        <v>0</v>
      </c>
      <c r="EA81" s="24">
        <f t="shared" si="70"/>
        <v>0</v>
      </c>
      <c r="EB81" s="24">
        <f t="shared" si="70"/>
        <v>0</v>
      </c>
      <c r="ED81"/>
      <c r="EE81" s="170">
        <f t="shared" si="31"/>
        <v>60000000</v>
      </c>
      <c r="EF81" s="170">
        <f t="shared" si="32"/>
        <v>25500000</v>
      </c>
      <c r="EG81" s="171">
        <f t="shared" si="33"/>
        <v>0.42499999999999999</v>
      </c>
    </row>
    <row r="82" spans="1:137" s="45" customFormat="1" ht="21" hidden="1" customHeight="1" x14ac:dyDescent="0.25">
      <c r="A82" s="233"/>
      <c r="B82" s="224"/>
      <c r="C82" s="162" t="s">
        <v>244</v>
      </c>
      <c r="D82" s="161" t="s">
        <v>245</v>
      </c>
      <c r="E82" s="50">
        <v>301</v>
      </c>
      <c r="F82" s="159" t="s">
        <v>239</v>
      </c>
      <c r="G82" s="24">
        <f t="shared" si="65"/>
        <v>10000000</v>
      </c>
      <c r="H82" s="25">
        <v>20000000</v>
      </c>
      <c r="I82" s="25">
        <f t="shared" si="71"/>
        <v>10000000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>
        <v>10000000</v>
      </c>
      <c r="AA82" s="24"/>
      <c r="AB82" s="24"/>
      <c r="AC82" s="24"/>
      <c r="AD82" s="24"/>
      <c r="AE82" s="24"/>
      <c r="AF82" s="24"/>
      <c r="AG82" s="27">
        <f t="shared" si="57"/>
        <v>0</v>
      </c>
      <c r="AH82" s="24">
        <f t="shared" si="43"/>
        <v>0</v>
      </c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7">
        <f t="shared" si="59"/>
        <v>1</v>
      </c>
      <c r="BG82" s="24">
        <f t="shared" si="66"/>
        <v>10000000</v>
      </c>
      <c r="BH82" s="24">
        <f t="shared" si="67"/>
        <v>0</v>
      </c>
      <c r="BI82" s="24">
        <f t="shared" si="67"/>
        <v>0</v>
      </c>
      <c r="BJ82" s="24">
        <f t="shared" si="67"/>
        <v>0</v>
      </c>
      <c r="BK82" s="24">
        <f t="shared" si="67"/>
        <v>0</v>
      </c>
      <c r="BL82" s="24">
        <f t="shared" si="67"/>
        <v>0</v>
      </c>
      <c r="BM82" s="24">
        <f t="shared" si="67"/>
        <v>0</v>
      </c>
      <c r="BN82" s="24">
        <f t="shared" si="67"/>
        <v>0</v>
      </c>
      <c r="BO82" s="24">
        <f t="shared" si="67"/>
        <v>0</v>
      </c>
      <c r="BP82" s="24">
        <f t="shared" si="67"/>
        <v>0</v>
      </c>
      <c r="BQ82" s="24">
        <f t="shared" si="67"/>
        <v>0</v>
      </c>
      <c r="BR82" s="24">
        <f t="shared" si="67"/>
        <v>0</v>
      </c>
      <c r="BS82" s="24">
        <f t="shared" si="67"/>
        <v>0</v>
      </c>
      <c r="BT82" s="24">
        <f t="shared" si="67"/>
        <v>0</v>
      </c>
      <c r="BU82" s="24">
        <f t="shared" si="67"/>
        <v>0</v>
      </c>
      <c r="BV82" s="24">
        <f t="shared" si="67"/>
        <v>0</v>
      </c>
      <c r="BW82" s="24">
        <f t="shared" si="67"/>
        <v>0</v>
      </c>
      <c r="BX82" s="24">
        <f t="shared" si="68"/>
        <v>10000000</v>
      </c>
      <c r="BY82" s="24">
        <f t="shared" si="68"/>
        <v>0</v>
      </c>
      <c r="BZ82" s="24">
        <f t="shared" si="68"/>
        <v>0</v>
      </c>
      <c r="CA82" s="24">
        <f t="shared" si="68"/>
        <v>0</v>
      </c>
      <c r="CB82" s="24">
        <f t="shared" si="68"/>
        <v>0</v>
      </c>
      <c r="CC82" s="24">
        <f t="shared" si="68"/>
        <v>0</v>
      </c>
      <c r="CD82" s="24">
        <f t="shared" si="68"/>
        <v>0</v>
      </c>
      <c r="CE82" s="27">
        <f t="shared" si="47"/>
        <v>0</v>
      </c>
      <c r="CF82" s="24">
        <f t="shared" si="72"/>
        <v>0</v>
      </c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7">
        <f t="shared" si="58"/>
        <v>1</v>
      </c>
      <c r="DE82" s="24">
        <f t="shared" si="49"/>
        <v>10000000</v>
      </c>
      <c r="DF82" s="24">
        <f t="shared" si="69"/>
        <v>0</v>
      </c>
      <c r="DG82" s="24">
        <f t="shared" si="69"/>
        <v>0</v>
      </c>
      <c r="DH82" s="24">
        <f t="shared" si="69"/>
        <v>0</v>
      </c>
      <c r="DI82" s="24">
        <f t="shared" si="69"/>
        <v>0</v>
      </c>
      <c r="DJ82" s="24">
        <f t="shared" si="69"/>
        <v>0</v>
      </c>
      <c r="DK82" s="24">
        <f t="shared" si="69"/>
        <v>0</v>
      </c>
      <c r="DL82" s="24">
        <f t="shared" si="69"/>
        <v>0</v>
      </c>
      <c r="DM82" s="24">
        <f t="shared" si="69"/>
        <v>0</v>
      </c>
      <c r="DN82" s="24">
        <f t="shared" si="69"/>
        <v>0</v>
      </c>
      <c r="DO82" s="24">
        <f t="shared" si="69"/>
        <v>0</v>
      </c>
      <c r="DP82" s="24">
        <f t="shared" si="69"/>
        <v>0</v>
      </c>
      <c r="DQ82" s="24">
        <f t="shared" si="69"/>
        <v>0</v>
      </c>
      <c r="DR82" s="24">
        <f t="shared" si="69"/>
        <v>0</v>
      </c>
      <c r="DS82" s="24">
        <f t="shared" si="69"/>
        <v>0</v>
      </c>
      <c r="DT82" s="24">
        <f t="shared" si="69"/>
        <v>0</v>
      </c>
      <c r="DU82" s="24">
        <f t="shared" si="69"/>
        <v>0</v>
      </c>
      <c r="DV82" s="24">
        <f t="shared" si="70"/>
        <v>10000000</v>
      </c>
      <c r="DW82" s="24">
        <f t="shared" si="70"/>
        <v>0</v>
      </c>
      <c r="DX82" s="24">
        <f t="shared" si="70"/>
        <v>0</v>
      </c>
      <c r="DY82" s="24">
        <f t="shared" si="70"/>
        <v>0</v>
      </c>
      <c r="DZ82" s="24">
        <f t="shared" si="70"/>
        <v>0</v>
      </c>
      <c r="EA82" s="24">
        <f t="shared" si="70"/>
        <v>0</v>
      </c>
      <c r="EB82" s="24">
        <f t="shared" si="70"/>
        <v>0</v>
      </c>
      <c r="ED82"/>
      <c r="EE82" s="170">
        <f t="shared" si="31"/>
        <v>10000000</v>
      </c>
      <c r="EF82" s="170">
        <f t="shared" si="32"/>
        <v>0</v>
      </c>
      <c r="EG82" s="171">
        <f t="shared" si="33"/>
        <v>0</v>
      </c>
    </row>
    <row r="83" spans="1:137" s="45" customFormat="1" ht="19.899999999999999" hidden="1" customHeight="1" x14ac:dyDescent="0.25">
      <c r="A83" s="233"/>
      <c r="B83" s="224"/>
      <c r="C83" s="162" t="s">
        <v>246</v>
      </c>
      <c r="D83" s="161" t="s">
        <v>247</v>
      </c>
      <c r="E83" s="50">
        <v>301</v>
      </c>
      <c r="F83" s="159" t="s">
        <v>239</v>
      </c>
      <c r="G83" s="24">
        <f t="shared" si="65"/>
        <v>10000000</v>
      </c>
      <c r="H83" s="25">
        <v>17000000</v>
      </c>
      <c r="I83" s="25">
        <f t="shared" si="71"/>
        <v>7000000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>
        <v>10000000</v>
      </c>
      <c r="AA83" s="24"/>
      <c r="AB83" s="24"/>
      <c r="AC83" s="24"/>
      <c r="AD83" s="24"/>
      <c r="AE83" s="24"/>
      <c r="AF83" s="24"/>
      <c r="AG83" s="27">
        <f t="shared" si="57"/>
        <v>0</v>
      </c>
      <c r="AH83" s="24">
        <f t="shared" si="43"/>
        <v>0</v>
      </c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7">
        <f t="shared" si="59"/>
        <v>1</v>
      </c>
      <c r="BG83" s="24">
        <f t="shared" si="66"/>
        <v>10000000</v>
      </c>
      <c r="BH83" s="24">
        <f t="shared" si="67"/>
        <v>0</v>
      </c>
      <c r="BI83" s="24">
        <f t="shared" si="67"/>
        <v>0</v>
      </c>
      <c r="BJ83" s="24">
        <f t="shared" si="67"/>
        <v>0</v>
      </c>
      <c r="BK83" s="24">
        <f t="shared" si="67"/>
        <v>0</v>
      </c>
      <c r="BL83" s="24">
        <f t="shared" si="67"/>
        <v>0</v>
      </c>
      <c r="BM83" s="24">
        <f t="shared" si="67"/>
        <v>0</v>
      </c>
      <c r="BN83" s="24">
        <f t="shared" si="67"/>
        <v>0</v>
      </c>
      <c r="BO83" s="24">
        <f t="shared" si="67"/>
        <v>0</v>
      </c>
      <c r="BP83" s="24">
        <f t="shared" si="67"/>
        <v>0</v>
      </c>
      <c r="BQ83" s="24">
        <f t="shared" si="67"/>
        <v>0</v>
      </c>
      <c r="BR83" s="24">
        <f t="shared" si="67"/>
        <v>0</v>
      </c>
      <c r="BS83" s="24">
        <f t="shared" si="67"/>
        <v>0</v>
      </c>
      <c r="BT83" s="24">
        <f t="shared" si="67"/>
        <v>0</v>
      </c>
      <c r="BU83" s="24">
        <f t="shared" si="67"/>
        <v>0</v>
      </c>
      <c r="BV83" s="24">
        <f t="shared" si="67"/>
        <v>0</v>
      </c>
      <c r="BW83" s="24">
        <f t="shared" si="67"/>
        <v>0</v>
      </c>
      <c r="BX83" s="24">
        <f t="shared" si="68"/>
        <v>10000000</v>
      </c>
      <c r="BY83" s="24">
        <f t="shared" si="68"/>
        <v>0</v>
      </c>
      <c r="BZ83" s="24">
        <f t="shared" si="68"/>
        <v>0</v>
      </c>
      <c r="CA83" s="24">
        <f t="shared" si="68"/>
        <v>0</v>
      </c>
      <c r="CB83" s="24">
        <f t="shared" si="68"/>
        <v>0</v>
      </c>
      <c r="CC83" s="24">
        <f t="shared" si="68"/>
        <v>0</v>
      </c>
      <c r="CD83" s="24">
        <f t="shared" si="68"/>
        <v>0</v>
      </c>
      <c r="CE83" s="27">
        <f t="shared" si="47"/>
        <v>0</v>
      </c>
      <c r="CF83" s="24">
        <f t="shared" si="72"/>
        <v>0</v>
      </c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7">
        <f t="shared" si="58"/>
        <v>1</v>
      </c>
      <c r="DE83" s="24">
        <f t="shared" si="49"/>
        <v>10000000</v>
      </c>
      <c r="DF83" s="24">
        <f t="shared" si="69"/>
        <v>0</v>
      </c>
      <c r="DG83" s="24">
        <f t="shared" si="69"/>
        <v>0</v>
      </c>
      <c r="DH83" s="24">
        <f t="shared" si="69"/>
        <v>0</v>
      </c>
      <c r="DI83" s="24">
        <f t="shared" si="69"/>
        <v>0</v>
      </c>
      <c r="DJ83" s="24">
        <f t="shared" si="69"/>
        <v>0</v>
      </c>
      <c r="DK83" s="24">
        <f t="shared" si="69"/>
        <v>0</v>
      </c>
      <c r="DL83" s="24">
        <f t="shared" si="69"/>
        <v>0</v>
      </c>
      <c r="DM83" s="24">
        <f t="shared" si="69"/>
        <v>0</v>
      </c>
      <c r="DN83" s="24">
        <f t="shared" si="69"/>
        <v>0</v>
      </c>
      <c r="DO83" s="24">
        <f t="shared" si="69"/>
        <v>0</v>
      </c>
      <c r="DP83" s="24">
        <f t="shared" si="69"/>
        <v>0</v>
      </c>
      <c r="DQ83" s="24">
        <f t="shared" si="69"/>
        <v>0</v>
      </c>
      <c r="DR83" s="24">
        <f t="shared" si="69"/>
        <v>0</v>
      </c>
      <c r="DS83" s="24">
        <f t="shared" si="69"/>
        <v>0</v>
      </c>
      <c r="DT83" s="24">
        <f t="shared" si="69"/>
        <v>0</v>
      </c>
      <c r="DU83" s="24">
        <f t="shared" si="69"/>
        <v>0</v>
      </c>
      <c r="DV83" s="24">
        <f t="shared" si="70"/>
        <v>10000000</v>
      </c>
      <c r="DW83" s="24">
        <f t="shared" si="70"/>
        <v>0</v>
      </c>
      <c r="DX83" s="24">
        <f t="shared" si="70"/>
        <v>0</v>
      </c>
      <c r="DY83" s="24">
        <f t="shared" si="70"/>
        <v>0</v>
      </c>
      <c r="DZ83" s="24">
        <f t="shared" si="70"/>
        <v>0</v>
      </c>
      <c r="EA83" s="24">
        <f t="shared" si="70"/>
        <v>0</v>
      </c>
      <c r="EB83" s="24">
        <f t="shared" si="70"/>
        <v>0</v>
      </c>
      <c r="ED83"/>
      <c r="EE83" s="170">
        <f t="shared" si="31"/>
        <v>10000000</v>
      </c>
      <c r="EF83" s="170">
        <f t="shared" si="32"/>
        <v>0</v>
      </c>
      <c r="EG83" s="171">
        <f t="shared" si="33"/>
        <v>0</v>
      </c>
    </row>
    <row r="84" spans="1:137" s="45" customFormat="1" ht="33.6" hidden="1" customHeight="1" x14ac:dyDescent="0.25">
      <c r="A84" s="233"/>
      <c r="B84" s="224"/>
      <c r="C84" s="162" t="s">
        <v>248</v>
      </c>
      <c r="D84" s="161" t="s">
        <v>249</v>
      </c>
      <c r="E84" s="50">
        <v>301</v>
      </c>
      <c r="F84" s="159" t="s">
        <v>239</v>
      </c>
      <c r="G84" s="24">
        <f t="shared" si="65"/>
        <v>15000000</v>
      </c>
      <c r="H84" s="25">
        <v>41000000</v>
      </c>
      <c r="I84" s="25">
        <f t="shared" si="71"/>
        <v>26000000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>
        <v>15000000</v>
      </c>
      <c r="AA84" s="24"/>
      <c r="AB84" s="24"/>
      <c r="AC84" s="24"/>
      <c r="AD84" s="24"/>
      <c r="AE84" s="24"/>
      <c r="AF84" s="24"/>
      <c r="AG84" s="27">
        <f t="shared" si="57"/>
        <v>0.81599999999999995</v>
      </c>
      <c r="AH84" s="24">
        <f t="shared" si="43"/>
        <v>12240000</v>
      </c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>
        <f>+'[2]Acuerdo PLAN INVERSIÓN 2021'!$Z$801</f>
        <v>12240000</v>
      </c>
      <c r="BC84" s="24"/>
      <c r="BD84" s="24"/>
      <c r="BE84" s="24"/>
      <c r="BF84" s="27">
        <f t="shared" si="59"/>
        <v>0.18400000000000005</v>
      </c>
      <c r="BG84" s="24">
        <f t="shared" si="66"/>
        <v>2760000</v>
      </c>
      <c r="BH84" s="24">
        <f t="shared" si="67"/>
        <v>0</v>
      </c>
      <c r="BI84" s="24">
        <f t="shared" si="67"/>
        <v>0</v>
      </c>
      <c r="BJ84" s="24">
        <f t="shared" si="67"/>
        <v>0</v>
      </c>
      <c r="BK84" s="24">
        <f t="shared" si="67"/>
        <v>0</v>
      </c>
      <c r="BL84" s="24">
        <f t="shared" si="67"/>
        <v>0</v>
      </c>
      <c r="BM84" s="24">
        <f t="shared" si="67"/>
        <v>0</v>
      </c>
      <c r="BN84" s="24">
        <f t="shared" si="67"/>
        <v>0</v>
      </c>
      <c r="BO84" s="24">
        <f t="shared" si="67"/>
        <v>0</v>
      </c>
      <c r="BP84" s="24">
        <f t="shared" si="67"/>
        <v>0</v>
      </c>
      <c r="BQ84" s="24">
        <f t="shared" si="67"/>
        <v>0</v>
      </c>
      <c r="BR84" s="24">
        <f t="shared" si="67"/>
        <v>0</v>
      </c>
      <c r="BS84" s="24">
        <f t="shared" si="67"/>
        <v>0</v>
      </c>
      <c r="BT84" s="24">
        <f t="shared" si="67"/>
        <v>0</v>
      </c>
      <c r="BU84" s="24">
        <f t="shared" si="67"/>
        <v>0</v>
      </c>
      <c r="BV84" s="24">
        <f t="shared" si="67"/>
        <v>0</v>
      </c>
      <c r="BW84" s="24">
        <f t="shared" si="67"/>
        <v>0</v>
      </c>
      <c r="BX84" s="24">
        <f t="shared" si="68"/>
        <v>15000000</v>
      </c>
      <c r="BY84" s="24">
        <f t="shared" si="68"/>
        <v>0</v>
      </c>
      <c r="BZ84" s="24">
        <f t="shared" si="68"/>
        <v>0</v>
      </c>
      <c r="CA84" s="24">
        <f t="shared" si="68"/>
        <v>-12240000</v>
      </c>
      <c r="CB84" s="24">
        <f t="shared" si="68"/>
        <v>0</v>
      </c>
      <c r="CC84" s="24">
        <f t="shared" si="68"/>
        <v>0</v>
      </c>
      <c r="CD84" s="24">
        <f t="shared" si="68"/>
        <v>0</v>
      </c>
      <c r="CE84" s="27">
        <f t="shared" si="47"/>
        <v>0.40799999999999997</v>
      </c>
      <c r="CF84" s="24">
        <f t="shared" si="72"/>
        <v>6120000</v>
      </c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>
        <f>+'[2]Acuerdo PLAN INVERSIÓN 2021'!$H$799</f>
        <v>6120000</v>
      </c>
      <c r="DA84" s="24"/>
      <c r="DB84" s="24"/>
      <c r="DC84" s="24"/>
      <c r="DD84" s="27">
        <f t="shared" si="58"/>
        <v>0.59200000000000008</v>
      </c>
      <c r="DE84" s="24">
        <f t="shared" si="49"/>
        <v>8880000</v>
      </c>
      <c r="DF84" s="24">
        <f t="shared" si="69"/>
        <v>0</v>
      </c>
      <c r="DG84" s="24">
        <f t="shared" si="69"/>
        <v>0</v>
      </c>
      <c r="DH84" s="24">
        <f t="shared" si="69"/>
        <v>0</v>
      </c>
      <c r="DI84" s="24">
        <f t="shared" si="69"/>
        <v>0</v>
      </c>
      <c r="DJ84" s="24">
        <f t="shared" si="69"/>
        <v>0</v>
      </c>
      <c r="DK84" s="24">
        <f t="shared" si="69"/>
        <v>0</v>
      </c>
      <c r="DL84" s="24">
        <f t="shared" si="69"/>
        <v>0</v>
      </c>
      <c r="DM84" s="24">
        <f t="shared" si="69"/>
        <v>0</v>
      </c>
      <c r="DN84" s="24">
        <f t="shared" si="69"/>
        <v>0</v>
      </c>
      <c r="DO84" s="24">
        <f t="shared" si="69"/>
        <v>0</v>
      </c>
      <c r="DP84" s="24">
        <f t="shared" si="69"/>
        <v>0</v>
      </c>
      <c r="DQ84" s="24">
        <f t="shared" si="69"/>
        <v>0</v>
      </c>
      <c r="DR84" s="24">
        <f t="shared" si="69"/>
        <v>0</v>
      </c>
      <c r="DS84" s="24">
        <f t="shared" si="69"/>
        <v>0</v>
      </c>
      <c r="DT84" s="24">
        <f t="shared" si="69"/>
        <v>0</v>
      </c>
      <c r="DU84" s="24">
        <f t="shared" si="69"/>
        <v>0</v>
      </c>
      <c r="DV84" s="24">
        <f t="shared" si="70"/>
        <v>15000000</v>
      </c>
      <c r="DW84" s="24">
        <f t="shared" si="70"/>
        <v>0</v>
      </c>
      <c r="DX84" s="24">
        <f t="shared" si="70"/>
        <v>0</v>
      </c>
      <c r="DY84" s="24">
        <f t="shared" si="70"/>
        <v>-6120000</v>
      </c>
      <c r="DZ84" s="24">
        <f t="shared" si="70"/>
        <v>0</v>
      </c>
      <c r="EA84" s="24">
        <f t="shared" si="70"/>
        <v>0</v>
      </c>
      <c r="EB84" s="24">
        <f t="shared" si="70"/>
        <v>0</v>
      </c>
      <c r="ED84"/>
      <c r="EE84" s="170">
        <f t="shared" si="31"/>
        <v>15000000</v>
      </c>
      <c r="EF84" s="170">
        <f t="shared" si="32"/>
        <v>6120000</v>
      </c>
      <c r="EG84" s="171">
        <f t="shared" si="33"/>
        <v>0.40799999999999997</v>
      </c>
    </row>
    <row r="85" spans="1:137" s="45" customFormat="1" ht="33" hidden="1" customHeight="1" x14ac:dyDescent="0.25">
      <c r="A85" s="233"/>
      <c r="B85" s="224"/>
      <c r="C85" s="162" t="s">
        <v>250</v>
      </c>
      <c r="D85" s="161" t="s">
        <v>251</v>
      </c>
      <c r="E85" s="161">
        <v>301</v>
      </c>
      <c r="F85" s="163" t="s">
        <v>239</v>
      </c>
      <c r="G85" s="24">
        <f t="shared" si="65"/>
        <v>70000000</v>
      </c>
      <c r="H85" s="25">
        <v>141000000</v>
      </c>
      <c r="I85" s="25">
        <f t="shared" si="71"/>
        <v>71000000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>
        <v>70000000</v>
      </c>
      <c r="AD85" s="24"/>
      <c r="AE85" s="24"/>
      <c r="AF85" s="24"/>
      <c r="AG85" s="27">
        <f t="shared" si="57"/>
        <v>0.51500000000000001</v>
      </c>
      <c r="AH85" s="24">
        <f t="shared" si="43"/>
        <v>36050000</v>
      </c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>
        <f>+'[2]Acuerdo PLAN INVERSIÓN 2021'!$G$805</f>
        <v>36050000</v>
      </c>
      <c r="BC85" s="24"/>
      <c r="BD85" s="24"/>
      <c r="BE85" s="24"/>
      <c r="BF85" s="70">
        <f t="shared" si="59"/>
        <v>0.48499999999999999</v>
      </c>
      <c r="BG85" s="24">
        <f t="shared" si="66"/>
        <v>33950000</v>
      </c>
      <c r="BH85" s="24">
        <f t="shared" si="67"/>
        <v>0</v>
      </c>
      <c r="BI85" s="24">
        <f t="shared" si="67"/>
        <v>0</v>
      </c>
      <c r="BJ85" s="24">
        <f t="shared" si="67"/>
        <v>0</v>
      </c>
      <c r="BK85" s="24">
        <f t="shared" si="67"/>
        <v>0</v>
      </c>
      <c r="BL85" s="24">
        <f t="shared" si="67"/>
        <v>0</v>
      </c>
      <c r="BM85" s="24">
        <f t="shared" si="67"/>
        <v>0</v>
      </c>
      <c r="BN85" s="24">
        <f t="shared" si="67"/>
        <v>0</v>
      </c>
      <c r="BO85" s="24">
        <f t="shared" si="67"/>
        <v>0</v>
      </c>
      <c r="BP85" s="24">
        <f t="shared" si="67"/>
        <v>0</v>
      </c>
      <c r="BQ85" s="24">
        <f t="shared" si="67"/>
        <v>0</v>
      </c>
      <c r="BR85" s="24">
        <f t="shared" si="67"/>
        <v>0</v>
      </c>
      <c r="BS85" s="24">
        <f t="shared" si="67"/>
        <v>0</v>
      </c>
      <c r="BT85" s="24">
        <f t="shared" si="67"/>
        <v>0</v>
      </c>
      <c r="BU85" s="24">
        <f t="shared" si="67"/>
        <v>0</v>
      </c>
      <c r="BV85" s="24">
        <f t="shared" si="67"/>
        <v>0</v>
      </c>
      <c r="BW85" s="24">
        <f t="shared" si="67"/>
        <v>0</v>
      </c>
      <c r="BX85" s="24">
        <f t="shared" si="68"/>
        <v>0</v>
      </c>
      <c r="BY85" s="24">
        <f t="shared" si="68"/>
        <v>0</v>
      </c>
      <c r="BZ85" s="24">
        <f t="shared" si="68"/>
        <v>0</v>
      </c>
      <c r="CA85" s="24">
        <f t="shared" si="68"/>
        <v>33950000</v>
      </c>
      <c r="CB85" s="24">
        <f t="shared" si="68"/>
        <v>0</v>
      </c>
      <c r="CC85" s="24">
        <f t="shared" si="68"/>
        <v>0</v>
      </c>
      <c r="CD85" s="24">
        <f t="shared" si="68"/>
        <v>0</v>
      </c>
      <c r="CE85" s="27">
        <f t="shared" si="47"/>
        <v>0.51499998571428574</v>
      </c>
      <c r="CF85" s="24">
        <f t="shared" si="72"/>
        <v>36049999</v>
      </c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>
        <f>+'[1]Acuerdo PLAN INVERSIÓN 2021'!$H$1063</f>
        <v>36049999</v>
      </c>
      <c r="DA85" s="24"/>
      <c r="DB85" s="24"/>
      <c r="DC85" s="24"/>
      <c r="DD85" s="70">
        <f t="shared" si="58"/>
        <v>0.48500001428571426</v>
      </c>
      <c r="DE85" s="24">
        <f t="shared" si="49"/>
        <v>33950001</v>
      </c>
      <c r="DF85" s="24">
        <f t="shared" si="69"/>
        <v>0</v>
      </c>
      <c r="DG85" s="24">
        <f t="shared" si="69"/>
        <v>0</v>
      </c>
      <c r="DH85" s="24">
        <f t="shared" si="69"/>
        <v>0</v>
      </c>
      <c r="DI85" s="24">
        <f t="shared" si="69"/>
        <v>0</v>
      </c>
      <c r="DJ85" s="24">
        <f t="shared" si="69"/>
        <v>0</v>
      </c>
      <c r="DK85" s="24">
        <f t="shared" si="69"/>
        <v>0</v>
      </c>
      <c r="DL85" s="24">
        <f t="shared" si="69"/>
        <v>0</v>
      </c>
      <c r="DM85" s="24">
        <f t="shared" si="69"/>
        <v>0</v>
      </c>
      <c r="DN85" s="24">
        <f t="shared" si="69"/>
        <v>0</v>
      </c>
      <c r="DO85" s="24">
        <f t="shared" si="69"/>
        <v>0</v>
      </c>
      <c r="DP85" s="24">
        <f t="shared" si="69"/>
        <v>0</v>
      </c>
      <c r="DQ85" s="24">
        <f t="shared" si="69"/>
        <v>0</v>
      </c>
      <c r="DR85" s="24">
        <f t="shared" si="69"/>
        <v>0</v>
      </c>
      <c r="DS85" s="24">
        <f t="shared" si="69"/>
        <v>0</v>
      </c>
      <c r="DT85" s="24">
        <f t="shared" si="69"/>
        <v>0</v>
      </c>
      <c r="DU85" s="24">
        <f t="shared" si="69"/>
        <v>0</v>
      </c>
      <c r="DV85" s="24">
        <f t="shared" si="70"/>
        <v>0</v>
      </c>
      <c r="DW85" s="24">
        <f t="shared" si="70"/>
        <v>0</v>
      </c>
      <c r="DX85" s="24">
        <f t="shared" si="70"/>
        <v>0</v>
      </c>
      <c r="DY85" s="24">
        <f t="shared" si="70"/>
        <v>33950001</v>
      </c>
      <c r="DZ85" s="24">
        <f t="shared" si="70"/>
        <v>0</v>
      </c>
      <c r="EA85" s="24">
        <f t="shared" si="70"/>
        <v>0</v>
      </c>
      <c r="EB85" s="24">
        <f t="shared" si="70"/>
        <v>0</v>
      </c>
      <c r="ED85"/>
      <c r="EE85" s="170">
        <f t="shared" si="31"/>
        <v>70000000</v>
      </c>
      <c r="EF85" s="170">
        <f t="shared" si="32"/>
        <v>36049999</v>
      </c>
      <c r="EG85" s="171">
        <f t="shared" si="33"/>
        <v>0.51499998571428574</v>
      </c>
    </row>
    <row r="86" spans="1:137" ht="27.75" hidden="1" customHeight="1" x14ac:dyDescent="0.25">
      <c r="A86" s="233"/>
      <c r="B86" s="224" t="s">
        <v>252</v>
      </c>
      <c r="C86" s="162" t="s">
        <v>253</v>
      </c>
      <c r="D86" s="161" t="s">
        <v>254</v>
      </c>
      <c r="E86" s="50">
        <v>301</v>
      </c>
      <c r="F86" s="159" t="s">
        <v>255</v>
      </c>
      <c r="G86" s="24">
        <f t="shared" si="65"/>
        <v>63000000</v>
      </c>
      <c r="H86" s="25">
        <v>97200000</v>
      </c>
      <c r="I86" s="25">
        <f t="shared" si="71"/>
        <v>34200000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>
        <v>60000000</v>
      </c>
      <c r="AD86" s="24"/>
      <c r="AE86" s="24"/>
      <c r="AF86" s="24">
        <v>3000000</v>
      </c>
      <c r="AG86" s="27">
        <f t="shared" si="57"/>
        <v>0</v>
      </c>
      <c r="AH86" s="24">
        <f t="shared" si="43"/>
        <v>0</v>
      </c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7">
        <f t="shared" si="59"/>
        <v>1</v>
      </c>
      <c r="BG86" s="24">
        <f t="shared" si="66"/>
        <v>63000000</v>
      </c>
      <c r="BH86" s="24">
        <f t="shared" si="67"/>
        <v>0</v>
      </c>
      <c r="BI86" s="24">
        <f t="shared" si="67"/>
        <v>0</v>
      </c>
      <c r="BJ86" s="24">
        <f t="shared" si="67"/>
        <v>0</v>
      </c>
      <c r="BK86" s="24">
        <f t="shared" si="67"/>
        <v>0</v>
      </c>
      <c r="BL86" s="24">
        <f t="shared" si="67"/>
        <v>0</v>
      </c>
      <c r="BM86" s="24">
        <f t="shared" si="67"/>
        <v>0</v>
      </c>
      <c r="BN86" s="24">
        <f t="shared" si="67"/>
        <v>0</v>
      </c>
      <c r="BO86" s="24">
        <f t="shared" si="67"/>
        <v>0</v>
      </c>
      <c r="BP86" s="24">
        <f t="shared" si="67"/>
        <v>0</v>
      </c>
      <c r="BQ86" s="24">
        <f t="shared" si="67"/>
        <v>0</v>
      </c>
      <c r="BR86" s="24">
        <f t="shared" si="67"/>
        <v>0</v>
      </c>
      <c r="BS86" s="24">
        <f t="shared" si="67"/>
        <v>0</v>
      </c>
      <c r="BT86" s="24">
        <f t="shared" si="67"/>
        <v>0</v>
      </c>
      <c r="BU86" s="24">
        <f t="shared" si="67"/>
        <v>0</v>
      </c>
      <c r="BV86" s="24">
        <f t="shared" si="67"/>
        <v>0</v>
      </c>
      <c r="BW86" s="24">
        <f t="shared" si="67"/>
        <v>0</v>
      </c>
      <c r="BX86" s="24">
        <f t="shared" si="68"/>
        <v>0</v>
      </c>
      <c r="BY86" s="24">
        <f t="shared" si="68"/>
        <v>0</v>
      </c>
      <c r="BZ86" s="24">
        <f t="shared" si="68"/>
        <v>0</v>
      </c>
      <c r="CA86" s="24">
        <f t="shared" si="68"/>
        <v>60000000</v>
      </c>
      <c r="CB86" s="24">
        <f t="shared" si="68"/>
        <v>0</v>
      </c>
      <c r="CC86" s="24">
        <f t="shared" si="68"/>
        <v>0</v>
      </c>
      <c r="CD86" s="24">
        <f t="shared" si="68"/>
        <v>3000000</v>
      </c>
      <c r="CE86" s="27">
        <f t="shared" si="47"/>
        <v>0</v>
      </c>
      <c r="CF86" s="24">
        <f t="shared" si="72"/>
        <v>0</v>
      </c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7">
        <f t="shared" si="58"/>
        <v>1</v>
      </c>
      <c r="DE86" s="24">
        <f t="shared" si="49"/>
        <v>63000000</v>
      </c>
      <c r="DF86" s="24">
        <f t="shared" si="69"/>
        <v>0</v>
      </c>
      <c r="DG86" s="24">
        <f t="shared" si="69"/>
        <v>0</v>
      </c>
      <c r="DH86" s="24">
        <f t="shared" si="69"/>
        <v>0</v>
      </c>
      <c r="DI86" s="24">
        <f t="shared" si="69"/>
        <v>0</v>
      </c>
      <c r="DJ86" s="24">
        <f t="shared" si="69"/>
        <v>0</v>
      </c>
      <c r="DK86" s="24">
        <f t="shared" si="69"/>
        <v>0</v>
      </c>
      <c r="DL86" s="24">
        <f t="shared" si="69"/>
        <v>0</v>
      </c>
      <c r="DM86" s="24">
        <f t="shared" si="69"/>
        <v>0</v>
      </c>
      <c r="DN86" s="24">
        <f t="shared" si="69"/>
        <v>0</v>
      </c>
      <c r="DO86" s="24">
        <f t="shared" si="69"/>
        <v>0</v>
      </c>
      <c r="DP86" s="24">
        <f t="shared" si="69"/>
        <v>0</v>
      </c>
      <c r="DQ86" s="24">
        <f t="shared" si="69"/>
        <v>0</v>
      </c>
      <c r="DR86" s="24">
        <f t="shared" si="69"/>
        <v>0</v>
      </c>
      <c r="DS86" s="24">
        <f t="shared" si="69"/>
        <v>0</v>
      </c>
      <c r="DT86" s="24">
        <f t="shared" si="69"/>
        <v>0</v>
      </c>
      <c r="DU86" s="24">
        <f t="shared" si="69"/>
        <v>0</v>
      </c>
      <c r="DV86" s="24">
        <f t="shared" si="70"/>
        <v>0</v>
      </c>
      <c r="DW86" s="24">
        <f t="shared" si="70"/>
        <v>0</v>
      </c>
      <c r="DX86" s="24">
        <f t="shared" si="70"/>
        <v>0</v>
      </c>
      <c r="DY86" s="24">
        <f t="shared" si="70"/>
        <v>60000000</v>
      </c>
      <c r="DZ86" s="24">
        <f t="shared" si="70"/>
        <v>0</v>
      </c>
      <c r="EA86" s="24">
        <f t="shared" si="70"/>
        <v>0</v>
      </c>
      <c r="EB86" s="24">
        <f t="shared" si="70"/>
        <v>3000000</v>
      </c>
      <c r="ED86" s="79"/>
      <c r="EE86" s="170">
        <f t="shared" si="31"/>
        <v>63000000</v>
      </c>
      <c r="EF86" s="170">
        <f t="shared" si="32"/>
        <v>0</v>
      </c>
      <c r="EG86" s="171">
        <f t="shared" si="33"/>
        <v>0</v>
      </c>
    </row>
    <row r="87" spans="1:137" ht="20.25" hidden="1" customHeight="1" x14ac:dyDescent="0.25">
      <c r="A87" s="233"/>
      <c r="B87" s="224"/>
      <c r="C87" s="162" t="s">
        <v>256</v>
      </c>
      <c r="D87" s="161" t="s">
        <v>257</v>
      </c>
      <c r="E87" s="50">
        <v>301</v>
      </c>
      <c r="F87" s="159" t="s">
        <v>239</v>
      </c>
      <c r="G87" s="24">
        <f t="shared" si="65"/>
        <v>300000000</v>
      </c>
      <c r="H87" s="25">
        <v>421000000</v>
      </c>
      <c r="I87" s="25">
        <f t="shared" si="71"/>
        <v>121000000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>
        <v>300000000</v>
      </c>
      <c r="AD87" s="24"/>
      <c r="AE87" s="24"/>
      <c r="AF87" s="24"/>
      <c r="AG87" s="27">
        <f t="shared" si="57"/>
        <v>0.47939999999999999</v>
      </c>
      <c r="AH87" s="24">
        <f t="shared" si="43"/>
        <v>143820000</v>
      </c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>
        <f>+'[2]Acuerdo PLAN INVERSIÓN 2021'!$AA$823</f>
        <v>143820000</v>
      </c>
      <c r="BC87" s="24"/>
      <c r="BD87" s="24"/>
      <c r="BE87" s="24"/>
      <c r="BF87" s="27">
        <f t="shared" si="59"/>
        <v>0.52059999999999995</v>
      </c>
      <c r="BG87" s="24">
        <f t="shared" si="66"/>
        <v>156180000</v>
      </c>
      <c r="BH87" s="24">
        <f t="shared" si="67"/>
        <v>0</v>
      </c>
      <c r="BI87" s="24">
        <f t="shared" si="67"/>
        <v>0</v>
      </c>
      <c r="BJ87" s="24">
        <f t="shared" si="67"/>
        <v>0</v>
      </c>
      <c r="BK87" s="24">
        <f t="shared" si="67"/>
        <v>0</v>
      </c>
      <c r="BL87" s="24">
        <f t="shared" si="67"/>
        <v>0</v>
      </c>
      <c r="BM87" s="24">
        <f t="shared" si="67"/>
        <v>0</v>
      </c>
      <c r="BN87" s="24">
        <f t="shared" si="67"/>
        <v>0</v>
      </c>
      <c r="BO87" s="24">
        <f t="shared" si="67"/>
        <v>0</v>
      </c>
      <c r="BP87" s="24">
        <f t="shared" si="67"/>
        <v>0</v>
      </c>
      <c r="BQ87" s="24">
        <f t="shared" si="67"/>
        <v>0</v>
      </c>
      <c r="BR87" s="24">
        <f t="shared" si="67"/>
        <v>0</v>
      </c>
      <c r="BS87" s="24">
        <f t="shared" si="67"/>
        <v>0</v>
      </c>
      <c r="BT87" s="24">
        <f t="shared" si="67"/>
        <v>0</v>
      </c>
      <c r="BU87" s="24">
        <f t="shared" si="67"/>
        <v>0</v>
      </c>
      <c r="BV87" s="24">
        <f t="shared" si="67"/>
        <v>0</v>
      </c>
      <c r="BW87" s="24">
        <f t="shared" si="67"/>
        <v>0</v>
      </c>
      <c r="BX87" s="24">
        <f t="shared" si="68"/>
        <v>0</v>
      </c>
      <c r="BY87" s="24">
        <f t="shared" si="68"/>
        <v>0</v>
      </c>
      <c r="BZ87" s="24">
        <f t="shared" si="68"/>
        <v>0</v>
      </c>
      <c r="CA87" s="24">
        <f t="shared" si="68"/>
        <v>156180000</v>
      </c>
      <c r="CB87" s="24">
        <f t="shared" si="68"/>
        <v>0</v>
      </c>
      <c r="CC87" s="24">
        <f t="shared" si="68"/>
        <v>0</v>
      </c>
      <c r="CD87" s="24">
        <f t="shared" si="68"/>
        <v>0</v>
      </c>
      <c r="CE87" s="27">
        <f t="shared" si="47"/>
        <v>0.47939999999999999</v>
      </c>
      <c r="CF87" s="24">
        <f t="shared" si="72"/>
        <v>143820000</v>
      </c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>
        <f>+'[2]Acuerdo PLAN INVERSIÓN 2021'!$H$821</f>
        <v>143820000</v>
      </c>
      <c r="DA87" s="24"/>
      <c r="DB87" s="24"/>
      <c r="DC87" s="24"/>
      <c r="DD87" s="27">
        <f t="shared" si="58"/>
        <v>0.52059999999999995</v>
      </c>
      <c r="DE87" s="24">
        <f t="shared" si="49"/>
        <v>156180000</v>
      </c>
      <c r="DF87" s="24">
        <f t="shared" si="69"/>
        <v>0</v>
      </c>
      <c r="DG87" s="24">
        <f t="shared" si="69"/>
        <v>0</v>
      </c>
      <c r="DH87" s="24">
        <f t="shared" si="69"/>
        <v>0</v>
      </c>
      <c r="DI87" s="24">
        <f t="shared" si="69"/>
        <v>0</v>
      </c>
      <c r="DJ87" s="24">
        <f t="shared" si="69"/>
        <v>0</v>
      </c>
      <c r="DK87" s="24">
        <f t="shared" si="69"/>
        <v>0</v>
      </c>
      <c r="DL87" s="24">
        <f t="shared" si="69"/>
        <v>0</v>
      </c>
      <c r="DM87" s="24">
        <f t="shared" si="69"/>
        <v>0</v>
      </c>
      <c r="DN87" s="24">
        <f t="shared" si="69"/>
        <v>0</v>
      </c>
      <c r="DO87" s="24">
        <f t="shared" si="69"/>
        <v>0</v>
      </c>
      <c r="DP87" s="24">
        <f t="shared" si="69"/>
        <v>0</v>
      </c>
      <c r="DQ87" s="24">
        <f t="shared" si="69"/>
        <v>0</v>
      </c>
      <c r="DR87" s="24">
        <f t="shared" si="69"/>
        <v>0</v>
      </c>
      <c r="DS87" s="24">
        <f t="shared" si="69"/>
        <v>0</v>
      </c>
      <c r="DT87" s="24">
        <f t="shared" si="69"/>
        <v>0</v>
      </c>
      <c r="DU87" s="24">
        <f t="shared" si="69"/>
        <v>0</v>
      </c>
      <c r="DV87" s="24">
        <f t="shared" si="70"/>
        <v>0</v>
      </c>
      <c r="DW87" s="24">
        <f t="shared" si="70"/>
        <v>0</v>
      </c>
      <c r="DX87" s="24">
        <f t="shared" si="70"/>
        <v>0</v>
      </c>
      <c r="DY87" s="24">
        <f t="shared" si="70"/>
        <v>156180000</v>
      </c>
      <c r="DZ87" s="24">
        <f t="shared" si="70"/>
        <v>0</v>
      </c>
      <c r="EA87" s="24">
        <f t="shared" si="70"/>
        <v>0</v>
      </c>
      <c r="EB87" s="24">
        <f t="shared" si="70"/>
        <v>0</v>
      </c>
      <c r="ED87" s="79"/>
      <c r="EE87" s="170">
        <f t="shared" si="31"/>
        <v>300000000</v>
      </c>
      <c r="EF87" s="170">
        <f t="shared" si="32"/>
        <v>143820000</v>
      </c>
      <c r="EG87" s="171">
        <f t="shared" si="33"/>
        <v>0.47939999999999999</v>
      </c>
    </row>
    <row r="88" spans="1:137" ht="31.5" hidden="1" customHeight="1" x14ac:dyDescent="0.25">
      <c r="A88" s="233"/>
      <c r="B88" s="224"/>
      <c r="C88" s="162" t="s">
        <v>258</v>
      </c>
      <c r="D88" s="161" t="s">
        <v>259</v>
      </c>
      <c r="E88" s="50">
        <v>301</v>
      </c>
      <c r="F88" s="159" t="s">
        <v>260</v>
      </c>
      <c r="G88" s="24">
        <f t="shared" si="65"/>
        <v>105000000</v>
      </c>
      <c r="H88" s="25">
        <v>130000000</v>
      </c>
      <c r="I88" s="25">
        <f t="shared" si="71"/>
        <v>25000000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>
        <v>100000000</v>
      </c>
      <c r="AD88" s="24"/>
      <c r="AE88" s="24"/>
      <c r="AF88" s="24">
        <v>5000000</v>
      </c>
      <c r="AG88" s="27">
        <f t="shared" si="57"/>
        <v>0</v>
      </c>
      <c r="AH88" s="24">
        <f t="shared" si="43"/>
        <v>0</v>
      </c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7">
        <f t="shared" si="59"/>
        <v>1</v>
      </c>
      <c r="BG88" s="24">
        <f t="shared" si="66"/>
        <v>105000000</v>
      </c>
      <c r="BH88" s="24">
        <f t="shared" si="67"/>
        <v>0</v>
      </c>
      <c r="BI88" s="24">
        <f t="shared" si="67"/>
        <v>0</v>
      </c>
      <c r="BJ88" s="24">
        <f t="shared" si="67"/>
        <v>0</v>
      </c>
      <c r="BK88" s="24">
        <f t="shared" si="67"/>
        <v>0</v>
      </c>
      <c r="BL88" s="24">
        <f t="shared" si="67"/>
        <v>0</v>
      </c>
      <c r="BM88" s="24">
        <f t="shared" si="67"/>
        <v>0</v>
      </c>
      <c r="BN88" s="24">
        <f t="shared" si="67"/>
        <v>0</v>
      </c>
      <c r="BO88" s="24">
        <f t="shared" si="67"/>
        <v>0</v>
      </c>
      <c r="BP88" s="24">
        <f t="shared" si="67"/>
        <v>0</v>
      </c>
      <c r="BQ88" s="24">
        <f t="shared" si="67"/>
        <v>0</v>
      </c>
      <c r="BR88" s="24">
        <f t="shared" si="67"/>
        <v>0</v>
      </c>
      <c r="BS88" s="24">
        <f t="shared" si="67"/>
        <v>0</v>
      </c>
      <c r="BT88" s="24">
        <f t="shared" si="67"/>
        <v>0</v>
      </c>
      <c r="BU88" s="24">
        <f t="shared" si="67"/>
        <v>0</v>
      </c>
      <c r="BV88" s="24">
        <f t="shared" si="67"/>
        <v>0</v>
      </c>
      <c r="BW88" s="24">
        <f t="shared" si="67"/>
        <v>0</v>
      </c>
      <c r="BX88" s="24">
        <f t="shared" si="68"/>
        <v>0</v>
      </c>
      <c r="BY88" s="24">
        <f t="shared" si="68"/>
        <v>0</v>
      </c>
      <c r="BZ88" s="24">
        <f t="shared" si="68"/>
        <v>0</v>
      </c>
      <c r="CA88" s="24">
        <f t="shared" si="68"/>
        <v>100000000</v>
      </c>
      <c r="CB88" s="24">
        <f t="shared" si="68"/>
        <v>0</v>
      </c>
      <c r="CC88" s="24">
        <f t="shared" si="68"/>
        <v>0</v>
      </c>
      <c r="CD88" s="24">
        <f t="shared" si="68"/>
        <v>5000000</v>
      </c>
      <c r="CE88" s="27">
        <f t="shared" si="47"/>
        <v>0</v>
      </c>
      <c r="CF88" s="24">
        <f t="shared" si="72"/>
        <v>0</v>
      </c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7">
        <f t="shared" si="58"/>
        <v>1</v>
      </c>
      <c r="DE88" s="24">
        <f t="shared" si="49"/>
        <v>105000000</v>
      </c>
      <c r="DF88" s="24">
        <f t="shared" si="69"/>
        <v>0</v>
      </c>
      <c r="DG88" s="24">
        <f t="shared" si="69"/>
        <v>0</v>
      </c>
      <c r="DH88" s="24">
        <f t="shared" si="69"/>
        <v>0</v>
      </c>
      <c r="DI88" s="24">
        <f t="shared" si="69"/>
        <v>0</v>
      </c>
      <c r="DJ88" s="24">
        <f t="shared" si="69"/>
        <v>0</v>
      </c>
      <c r="DK88" s="24">
        <f t="shared" si="69"/>
        <v>0</v>
      </c>
      <c r="DL88" s="24">
        <f t="shared" si="69"/>
        <v>0</v>
      </c>
      <c r="DM88" s="24">
        <f t="shared" si="69"/>
        <v>0</v>
      </c>
      <c r="DN88" s="24">
        <f t="shared" si="69"/>
        <v>0</v>
      </c>
      <c r="DO88" s="24">
        <f t="shared" si="69"/>
        <v>0</v>
      </c>
      <c r="DP88" s="24">
        <f t="shared" si="69"/>
        <v>0</v>
      </c>
      <c r="DQ88" s="24">
        <f t="shared" si="69"/>
        <v>0</v>
      </c>
      <c r="DR88" s="24">
        <f t="shared" si="69"/>
        <v>0</v>
      </c>
      <c r="DS88" s="24">
        <f t="shared" si="69"/>
        <v>0</v>
      </c>
      <c r="DT88" s="24">
        <f t="shared" si="69"/>
        <v>0</v>
      </c>
      <c r="DU88" s="24">
        <f t="shared" si="69"/>
        <v>0</v>
      </c>
      <c r="DV88" s="24">
        <f t="shared" si="70"/>
        <v>0</v>
      </c>
      <c r="DW88" s="24">
        <f t="shared" si="70"/>
        <v>0</v>
      </c>
      <c r="DX88" s="24">
        <f t="shared" si="70"/>
        <v>0</v>
      </c>
      <c r="DY88" s="24">
        <f t="shared" si="70"/>
        <v>100000000</v>
      </c>
      <c r="DZ88" s="24">
        <f t="shared" si="70"/>
        <v>0</v>
      </c>
      <c r="EA88" s="24">
        <f t="shared" si="70"/>
        <v>0</v>
      </c>
      <c r="EB88" s="24">
        <f t="shared" si="70"/>
        <v>5000000</v>
      </c>
      <c r="EE88" s="170">
        <f t="shared" si="31"/>
        <v>105000000</v>
      </c>
      <c r="EF88" s="170">
        <f t="shared" si="32"/>
        <v>0</v>
      </c>
      <c r="EG88" s="171">
        <f t="shared" si="33"/>
        <v>0</v>
      </c>
    </row>
    <row r="89" spans="1:137" s="45" customFormat="1" ht="19.149999999999999" hidden="1" customHeight="1" x14ac:dyDescent="0.25">
      <c r="A89" s="233"/>
      <c r="B89" s="224" t="s">
        <v>261</v>
      </c>
      <c r="C89" s="162" t="s">
        <v>262</v>
      </c>
      <c r="D89" s="161" t="s">
        <v>263</v>
      </c>
      <c r="E89" s="161">
        <v>301</v>
      </c>
      <c r="F89" s="163" t="s">
        <v>239</v>
      </c>
      <c r="G89" s="24">
        <f t="shared" si="65"/>
        <v>147441291</v>
      </c>
      <c r="H89" s="25">
        <v>205624500</v>
      </c>
      <c r="I89" s="25">
        <f t="shared" si="71"/>
        <v>58183209</v>
      </c>
      <c r="J89" s="72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72">
        <v>147441291</v>
      </c>
      <c r="AD89" s="24"/>
      <c r="AE89" s="24"/>
      <c r="AF89" s="24"/>
      <c r="AG89" s="27">
        <f t="shared" si="57"/>
        <v>0</v>
      </c>
      <c r="AH89" s="24">
        <f t="shared" si="43"/>
        <v>0</v>
      </c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70">
        <f t="shared" si="59"/>
        <v>1</v>
      </c>
      <c r="BG89" s="24">
        <f t="shared" si="66"/>
        <v>147441291</v>
      </c>
      <c r="BH89" s="24">
        <f t="shared" si="67"/>
        <v>0</v>
      </c>
      <c r="BI89" s="24">
        <f t="shared" si="67"/>
        <v>0</v>
      </c>
      <c r="BJ89" s="24">
        <f t="shared" si="67"/>
        <v>0</v>
      </c>
      <c r="BK89" s="24">
        <f t="shared" si="67"/>
        <v>0</v>
      </c>
      <c r="BL89" s="24">
        <f t="shared" si="67"/>
        <v>0</v>
      </c>
      <c r="BM89" s="24">
        <f t="shared" si="67"/>
        <v>0</v>
      </c>
      <c r="BN89" s="24">
        <f t="shared" si="67"/>
        <v>0</v>
      </c>
      <c r="BO89" s="24">
        <f t="shared" si="67"/>
        <v>0</v>
      </c>
      <c r="BP89" s="24">
        <f t="shared" si="67"/>
        <v>0</v>
      </c>
      <c r="BQ89" s="24">
        <f t="shared" si="67"/>
        <v>0</v>
      </c>
      <c r="BR89" s="24">
        <f t="shared" si="67"/>
        <v>0</v>
      </c>
      <c r="BS89" s="24">
        <f t="shared" si="67"/>
        <v>0</v>
      </c>
      <c r="BT89" s="24">
        <f t="shared" si="67"/>
        <v>0</v>
      </c>
      <c r="BU89" s="24">
        <f t="shared" si="67"/>
        <v>0</v>
      </c>
      <c r="BV89" s="24">
        <f t="shared" si="67"/>
        <v>0</v>
      </c>
      <c r="BW89" s="24">
        <f t="shared" si="67"/>
        <v>0</v>
      </c>
      <c r="BX89" s="24">
        <f t="shared" si="68"/>
        <v>0</v>
      </c>
      <c r="BY89" s="24">
        <f t="shared" si="68"/>
        <v>0</v>
      </c>
      <c r="BZ89" s="24">
        <f t="shared" si="68"/>
        <v>0</v>
      </c>
      <c r="CA89" s="24">
        <f t="shared" si="68"/>
        <v>147441291</v>
      </c>
      <c r="CB89" s="24">
        <f t="shared" si="68"/>
        <v>0</v>
      </c>
      <c r="CC89" s="24">
        <f t="shared" si="68"/>
        <v>0</v>
      </c>
      <c r="CD89" s="24">
        <f t="shared" si="68"/>
        <v>0</v>
      </c>
      <c r="CE89" s="27">
        <f t="shared" si="47"/>
        <v>0</v>
      </c>
      <c r="CF89" s="24">
        <f t="shared" si="72"/>
        <v>0</v>
      </c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70">
        <f t="shared" si="58"/>
        <v>1</v>
      </c>
      <c r="DE89" s="24">
        <f t="shared" si="49"/>
        <v>147441291</v>
      </c>
      <c r="DF89" s="24">
        <f t="shared" si="69"/>
        <v>0</v>
      </c>
      <c r="DG89" s="24">
        <f t="shared" si="69"/>
        <v>0</v>
      </c>
      <c r="DH89" s="24">
        <f t="shared" si="69"/>
        <v>0</v>
      </c>
      <c r="DI89" s="24">
        <f t="shared" si="69"/>
        <v>0</v>
      </c>
      <c r="DJ89" s="24">
        <f t="shared" si="69"/>
        <v>0</v>
      </c>
      <c r="DK89" s="24">
        <f t="shared" si="69"/>
        <v>0</v>
      </c>
      <c r="DL89" s="24">
        <f t="shared" si="69"/>
        <v>0</v>
      </c>
      <c r="DM89" s="24">
        <f t="shared" si="69"/>
        <v>0</v>
      </c>
      <c r="DN89" s="24">
        <f t="shared" si="69"/>
        <v>0</v>
      </c>
      <c r="DO89" s="24">
        <f t="shared" si="69"/>
        <v>0</v>
      </c>
      <c r="DP89" s="24">
        <f t="shared" si="69"/>
        <v>0</v>
      </c>
      <c r="DQ89" s="24">
        <f t="shared" si="69"/>
        <v>0</v>
      </c>
      <c r="DR89" s="24">
        <f t="shared" si="69"/>
        <v>0</v>
      </c>
      <c r="DS89" s="24">
        <f t="shared" si="69"/>
        <v>0</v>
      </c>
      <c r="DT89" s="24">
        <f t="shared" si="69"/>
        <v>0</v>
      </c>
      <c r="DU89" s="24">
        <f t="shared" si="69"/>
        <v>0</v>
      </c>
      <c r="DV89" s="24">
        <f t="shared" si="70"/>
        <v>0</v>
      </c>
      <c r="DW89" s="24">
        <f t="shared" si="70"/>
        <v>0</v>
      </c>
      <c r="DX89" s="24">
        <f t="shared" si="70"/>
        <v>0</v>
      </c>
      <c r="DY89" s="24">
        <f t="shared" si="70"/>
        <v>147441291</v>
      </c>
      <c r="DZ89" s="24">
        <f t="shared" si="70"/>
        <v>0</v>
      </c>
      <c r="EA89" s="24">
        <f t="shared" si="70"/>
        <v>0</v>
      </c>
      <c r="EB89" s="24">
        <f t="shared" si="70"/>
        <v>0</v>
      </c>
      <c r="ED89"/>
      <c r="EE89" s="170">
        <f t="shared" si="31"/>
        <v>147441291</v>
      </c>
      <c r="EF89" s="170">
        <f t="shared" si="32"/>
        <v>0</v>
      </c>
      <c r="EG89" s="171">
        <f t="shared" si="33"/>
        <v>0</v>
      </c>
    </row>
    <row r="90" spans="1:137" ht="28.5" hidden="1" customHeight="1" x14ac:dyDescent="0.25">
      <c r="A90" s="233"/>
      <c r="B90" s="224"/>
      <c r="C90" s="162" t="s">
        <v>264</v>
      </c>
      <c r="D90" s="50" t="s">
        <v>265</v>
      </c>
      <c r="E90" s="50">
        <v>301</v>
      </c>
      <c r="F90" s="159" t="s">
        <v>266</v>
      </c>
      <c r="G90" s="24">
        <f t="shared" si="65"/>
        <v>303000000</v>
      </c>
      <c r="H90" s="25">
        <v>411249000</v>
      </c>
      <c r="I90" s="25">
        <f t="shared" si="71"/>
        <v>108249000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>
        <v>300000000</v>
      </c>
      <c r="AD90" s="24"/>
      <c r="AE90" s="24"/>
      <c r="AF90" s="24">
        <v>3000000</v>
      </c>
      <c r="AG90" s="27">
        <f t="shared" si="57"/>
        <v>0.53103960396039607</v>
      </c>
      <c r="AH90" s="24">
        <f t="shared" si="43"/>
        <v>160905000</v>
      </c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>
        <f>+'[2]Acuerdo PLAN INVERSIÓN 2021'!$AA$856</f>
        <v>160905000</v>
      </c>
      <c r="BC90" s="24"/>
      <c r="BD90" s="24"/>
      <c r="BE90" s="24"/>
      <c r="BF90" s="27">
        <f t="shared" si="59"/>
        <v>0.46896039603960393</v>
      </c>
      <c r="BG90" s="24">
        <f t="shared" si="66"/>
        <v>142095000</v>
      </c>
      <c r="BH90" s="24">
        <f t="shared" si="67"/>
        <v>0</v>
      </c>
      <c r="BI90" s="24">
        <f t="shared" si="67"/>
        <v>0</v>
      </c>
      <c r="BJ90" s="24">
        <f t="shared" si="67"/>
        <v>0</v>
      </c>
      <c r="BK90" s="24">
        <f t="shared" si="67"/>
        <v>0</v>
      </c>
      <c r="BL90" s="24">
        <f t="shared" si="67"/>
        <v>0</v>
      </c>
      <c r="BM90" s="24">
        <f t="shared" si="67"/>
        <v>0</v>
      </c>
      <c r="BN90" s="24">
        <f t="shared" si="67"/>
        <v>0</v>
      </c>
      <c r="BO90" s="24">
        <f t="shared" si="67"/>
        <v>0</v>
      </c>
      <c r="BP90" s="24">
        <f t="shared" si="67"/>
        <v>0</v>
      </c>
      <c r="BQ90" s="24">
        <f t="shared" si="67"/>
        <v>0</v>
      </c>
      <c r="BR90" s="24">
        <f t="shared" si="67"/>
        <v>0</v>
      </c>
      <c r="BS90" s="24">
        <f t="shared" si="67"/>
        <v>0</v>
      </c>
      <c r="BT90" s="24">
        <f t="shared" si="67"/>
        <v>0</v>
      </c>
      <c r="BU90" s="24">
        <f t="shared" si="67"/>
        <v>0</v>
      </c>
      <c r="BV90" s="24">
        <f t="shared" si="67"/>
        <v>0</v>
      </c>
      <c r="BW90" s="24">
        <f t="shared" si="67"/>
        <v>0</v>
      </c>
      <c r="BX90" s="24">
        <f t="shared" si="68"/>
        <v>0</v>
      </c>
      <c r="BY90" s="24">
        <f t="shared" si="68"/>
        <v>0</v>
      </c>
      <c r="BZ90" s="24">
        <f t="shared" si="68"/>
        <v>0</v>
      </c>
      <c r="CA90" s="24">
        <f t="shared" si="68"/>
        <v>139095000</v>
      </c>
      <c r="CB90" s="24">
        <f t="shared" si="68"/>
        <v>0</v>
      </c>
      <c r="CC90" s="24">
        <f t="shared" si="68"/>
        <v>0</v>
      </c>
      <c r="CD90" s="24">
        <f t="shared" si="68"/>
        <v>3000000</v>
      </c>
      <c r="CE90" s="27">
        <f t="shared" si="47"/>
        <v>0.5309020891089109</v>
      </c>
      <c r="CF90" s="24">
        <f t="shared" si="72"/>
        <v>160863333</v>
      </c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>
        <f>+'[2]Acuerdo PLAN INVERSIÓN 2021'!$H$854</f>
        <v>160863333</v>
      </c>
      <c r="DA90" s="24"/>
      <c r="DB90" s="24"/>
      <c r="DC90" s="24"/>
      <c r="DD90" s="27">
        <f t="shared" si="58"/>
        <v>0.4690979108910891</v>
      </c>
      <c r="DE90" s="24">
        <f t="shared" si="49"/>
        <v>142136667</v>
      </c>
      <c r="DF90" s="24">
        <f t="shared" si="69"/>
        <v>0</v>
      </c>
      <c r="DG90" s="24">
        <f t="shared" si="69"/>
        <v>0</v>
      </c>
      <c r="DH90" s="24">
        <f t="shared" si="69"/>
        <v>0</v>
      </c>
      <c r="DI90" s="24">
        <f t="shared" si="69"/>
        <v>0</v>
      </c>
      <c r="DJ90" s="24">
        <f t="shared" si="69"/>
        <v>0</v>
      </c>
      <c r="DK90" s="24">
        <f t="shared" si="69"/>
        <v>0</v>
      </c>
      <c r="DL90" s="24">
        <f t="shared" si="69"/>
        <v>0</v>
      </c>
      <c r="DM90" s="24">
        <f t="shared" si="69"/>
        <v>0</v>
      </c>
      <c r="DN90" s="24">
        <f t="shared" si="69"/>
        <v>0</v>
      </c>
      <c r="DO90" s="24">
        <f t="shared" si="69"/>
        <v>0</v>
      </c>
      <c r="DP90" s="24">
        <f t="shared" si="69"/>
        <v>0</v>
      </c>
      <c r="DQ90" s="24">
        <f t="shared" si="69"/>
        <v>0</v>
      </c>
      <c r="DR90" s="24">
        <f t="shared" si="69"/>
        <v>0</v>
      </c>
      <c r="DS90" s="24">
        <f t="shared" si="69"/>
        <v>0</v>
      </c>
      <c r="DT90" s="24">
        <f t="shared" si="69"/>
        <v>0</v>
      </c>
      <c r="DU90" s="24">
        <f t="shared" si="69"/>
        <v>0</v>
      </c>
      <c r="DV90" s="24">
        <f t="shared" si="70"/>
        <v>0</v>
      </c>
      <c r="DW90" s="24">
        <f t="shared" si="70"/>
        <v>0</v>
      </c>
      <c r="DX90" s="24">
        <f t="shared" si="70"/>
        <v>0</v>
      </c>
      <c r="DY90" s="24">
        <f t="shared" si="70"/>
        <v>139136667</v>
      </c>
      <c r="DZ90" s="24">
        <f t="shared" si="70"/>
        <v>0</v>
      </c>
      <c r="EA90" s="24">
        <f t="shared" si="70"/>
        <v>0</v>
      </c>
      <c r="EB90" s="24">
        <f t="shared" si="70"/>
        <v>3000000</v>
      </c>
      <c r="ED90" s="153" t="s">
        <v>383</v>
      </c>
      <c r="EE90" s="170">
        <f t="shared" ref="EE90:EE130" si="73">+G90</f>
        <v>303000000</v>
      </c>
      <c r="EF90" s="170">
        <f t="shared" ref="EF90:EF130" si="74">+CF90</f>
        <v>160863333</v>
      </c>
      <c r="EG90" s="171">
        <f t="shared" ref="EG90:EG130" si="75">+CE90</f>
        <v>0.5309020891089109</v>
      </c>
    </row>
    <row r="91" spans="1:137" ht="55.5" hidden="1" customHeight="1" x14ac:dyDescent="0.25">
      <c r="A91" s="233"/>
      <c r="B91" s="224" t="s">
        <v>267</v>
      </c>
      <c r="C91" s="162" t="s">
        <v>268</v>
      </c>
      <c r="D91" s="161" t="s">
        <v>269</v>
      </c>
      <c r="E91" s="50">
        <v>301</v>
      </c>
      <c r="F91" s="159" t="s">
        <v>270</v>
      </c>
      <c r="G91" s="24">
        <f t="shared" si="65"/>
        <v>74083538</v>
      </c>
      <c r="H91" s="25">
        <v>70000000</v>
      </c>
      <c r="I91" s="25">
        <f t="shared" si="71"/>
        <v>-4083538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>
        <v>40000000</v>
      </c>
      <c r="AA91" s="24"/>
      <c r="AB91" s="24"/>
      <c r="AC91" s="24"/>
      <c r="AD91" s="24"/>
      <c r="AE91" s="24"/>
      <c r="AF91" s="24">
        <v>34083538</v>
      </c>
      <c r="AG91" s="27">
        <f t="shared" si="57"/>
        <v>0.2655110775082043</v>
      </c>
      <c r="AH91" s="24">
        <f t="shared" si="43"/>
        <v>19670000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>
        <f>+'[2]Acuerdo PLAN INVERSIÓN 2021'!$Z$882</f>
        <v>1670000</v>
      </c>
      <c r="AZ91" s="24"/>
      <c r="BA91" s="24"/>
      <c r="BB91" s="24"/>
      <c r="BC91" s="24"/>
      <c r="BD91" s="24"/>
      <c r="BE91" s="24">
        <f>+'[1]Acuerdo PLAN INVERSIÓN 2021'!$AE$1140</f>
        <v>18000000</v>
      </c>
      <c r="BF91" s="27">
        <f t="shared" si="59"/>
        <v>0.73448892249179565</v>
      </c>
      <c r="BG91" s="24">
        <f t="shared" si="66"/>
        <v>54413538</v>
      </c>
      <c r="BH91" s="24">
        <f t="shared" si="67"/>
        <v>0</v>
      </c>
      <c r="BI91" s="24">
        <f t="shared" si="67"/>
        <v>0</v>
      </c>
      <c r="BJ91" s="24">
        <f t="shared" si="67"/>
        <v>0</v>
      </c>
      <c r="BK91" s="24">
        <f t="shared" si="67"/>
        <v>0</v>
      </c>
      <c r="BL91" s="24">
        <f t="shared" si="67"/>
        <v>0</v>
      </c>
      <c r="BM91" s="24">
        <f t="shared" si="67"/>
        <v>0</v>
      </c>
      <c r="BN91" s="24">
        <f t="shared" si="67"/>
        <v>0</v>
      </c>
      <c r="BO91" s="24">
        <f t="shared" si="67"/>
        <v>0</v>
      </c>
      <c r="BP91" s="24">
        <f t="shared" si="67"/>
        <v>0</v>
      </c>
      <c r="BQ91" s="24">
        <f t="shared" si="67"/>
        <v>0</v>
      </c>
      <c r="BR91" s="24">
        <f t="shared" si="67"/>
        <v>0</v>
      </c>
      <c r="BS91" s="24">
        <f t="shared" si="67"/>
        <v>0</v>
      </c>
      <c r="BT91" s="24">
        <f t="shared" si="67"/>
        <v>0</v>
      </c>
      <c r="BU91" s="24">
        <f t="shared" si="67"/>
        <v>0</v>
      </c>
      <c r="BV91" s="24">
        <f t="shared" si="67"/>
        <v>0</v>
      </c>
      <c r="BW91" s="24">
        <f t="shared" si="67"/>
        <v>0</v>
      </c>
      <c r="BX91" s="24">
        <f t="shared" si="68"/>
        <v>38330000</v>
      </c>
      <c r="BY91" s="24">
        <f t="shared" si="68"/>
        <v>0</v>
      </c>
      <c r="BZ91" s="24">
        <f t="shared" si="68"/>
        <v>0</v>
      </c>
      <c r="CA91" s="24">
        <f t="shared" si="68"/>
        <v>0</v>
      </c>
      <c r="CB91" s="24">
        <f t="shared" si="68"/>
        <v>0</v>
      </c>
      <c r="CC91" s="24">
        <f t="shared" si="68"/>
        <v>0</v>
      </c>
      <c r="CD91" s="24">
        <f t="shared" si="68"/>
        <v>16083538</v>
      </c>
      <c r="CE91" s="27">
        <f t="shared" si="47"/>
        <v>2.2542119951128686E-2</v>
      </c>
      <c r="CF91" s="24">
        <f t="shared" si="72"/>
        <v>1670000</v>
      </c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>
        <f>+'[2]Acuerdo PLAN INVERSIÓN 2021'!$H$880</f>
        <v>1670000</v>
      </c>
      <c r="CX91" s="24"/>
      <c r="CY91" s="24"/>
      <c r="CZ91" s="24"/>
      <c r="DA91" s="24"/>
      <c r="DB91" s="24"/>
      <c r="DC91" s="24"/>
      <c r="DD91" s="27">
        <f t="shared" si="58"/>
        <v>0.97745788004887135</v>
      </c>
      <c r="DE91" s="24">
        <f t="shared" si="49"/>
        <v>72413538</v>
      </c>
      <c r="DF91" s="24">
        <f t="shared" si="69"/>
        <v>0</v>
      </c>
      <c r="DG91" s="24">
        <f t="shared" si="69"/>
        <v>0</v>
      </c>
      <c r="DH91" s="24">
        <f t="shared" si="69"/>
        <v>0</v>
      </c>
      <c r="DI91" s="24">
        <f t="shared" si="69"/>
        <v>0</v>
      </c>
      <c r="DJ91" s="24">
        <f t="shared" si="69"/>
        <v>0</v>
      </c>
      <c r="DK91" s="24">
        <f t="shared" si="69"/>
        <v>0</v>
      </c>
      <c r="DL91" s="24">
        <f t="shared" si="69"/>
        <v>0</v>
      </c>
      <c r="DM91" s="24">
        <f t="shared" si="69"/>
        <v>0</v>
      </c>
      <c r="DN91" s="24">
        <f t="shared" si="69"/>
        <v>0</v>
      </c>
      <c r="DO91" s="24">
        <f t="shared" si="69"/>
        <v>0</v>
      </c>
      <c r="DP91" s="24">
        <f t="shared" si="69"/>
        <v>0</v>
      </c>
      <c r="DQ91" s="24">
        <f t="shared" si="69"/>
        <v>0</v>
      </c>
      <c r="DR91" s="24">
        <f t="shared" si="69"/>
        <v>0</v>
      </c>
      <c r="DS91" s="24">
        <f t="shared" si="69"/>
        <v>0</v>
      </c>
      <c r="DT91" s="24">
        <f t="shared" si="69"/>
        <v>0</v>
      </c>
      <c r="DU91" s="24">
        <f t="shared" si="69"/>
        <v>0</v>
      </c>
      <c r="DV91" s="24">
        <f t="shared" si="70"/>
        <v>38330000</v>
      </c>
      <c r="DW91" s="24">
        <f t="shared" si="70"/>
        <v>0</v>
      </c>
      <c r="DX91" s="24">
        <f t="shared" si="70"/>
        <v>0</v>
      </c>
      <c r="DY91" s="24">
        <f t="shared" si="70"/>
        <v>0</v>
      </c>
      <c r="DZ91" s="24">
        <f t="shared" si="70"/>
        <v>0</v>
      </c>
      <c r="EA91" s="24">
        <f t="shared" si="70"/>
        <v>0</v>
      </c>
      <c r="EB91" s="24">
        <f t="shared" si="70"/>
        <v>34083538</v>
      </c>
      <c r="ED91" s="45"/>
      <c r="EE91" s="170">
        <f t="shared" si="73"/>
        <v>74083538</v>
      </c>
      <c r="EF91" s="170">
        <f t="shared" si="74"/>
        <v>1670000</v>
      </c>
      <c r="EG91" s="171">
        <f t="shared" si="75"/>
        <v>2.2542119951128686E-2</v>
      </c>
    </row>
    <row r="92" spans="1:137" ht="21" hidden="1" customHeight="1" x14ac:dyDescent="0.25">
      <c r="A92" s="233"/>
      <c r="B92" s="224"/>
      <c r="C92" s="162" t="s">
        <v>271</v>
      </c>
      <c r="D92" s="161" t="s">
        <v>272</v>
      </c>
      <c r="E92" s="50">
        <v>301</v>
      </c>
      <c r="F92" s="159" t="s">
        <v>239</v>
      </c>
      <c r="G92" s="24">
        <f t="shared" si="65"/>
        <v>60000000</v>
      </c>
      <c r="H92" s="25">
        <v>96000000</v>
      </c>
      <c r="I92" s="25">
        <f t="shared" si="71"/>
        <v>36000000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>
        <v>60000000</v>
      </c>
      <c r="AA92" s="24"/>
      <c r="AB92" s="24"/>
      <c r="AC92" s="24"/>
      <c r="AD92" s="24"/>
      <c r="AE92" s="24"/>
      <c r="AF92" s="24"/>
      <c r="AG92" s="27">
        <f t="shared" si="57"/>
        <v>0.38716666666666666</v>
      </c>
      <c r="AH92" s="24">
        <f t="shared" si="43"/>
        <v>23230000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>
        <f>+'[2]Acuerdo PLAN INVERSIÓN 2021'!$Z$887</f>
        <v>23230000</v>
      </c>
      <c r="AZ92" s="24"/>
      <c r="BA92" s="24"/>
      <c r="BB92" s="24"/>
      <c r="BC92" s="24"/>
      <c r="BD92" s="24"/>
      <c r="BE92" s="24"/>
      <c r="BF92" s="27">
        <f t="shared" si="59"/>
        <v>0.61283333333333334</v>
      </c>
      <c r="BG92" s="24">
        <f t="shared" si="66"/>
        <v>36770000</v>
      </c>
      <c r="BH92" s="24">
        <f t="shared" si="67"/>
        <v>0</v>
      </c>
      <c r="BI92" s="24">
        <f t="shared" si="67"/>
        <v>0</v>
      </c>
      <c r="BJ92" s="24">
        <f t="shared" si="67"/>
        <v>0</v>
      </c>
      <c r="BK92" s="24">
        <f t="shared" si="67"/>
        <v>0</v>
      </c>
      <c r="BL92" s="24">
        <f t="shared" si="67"/>
        <v>0</v>
      </c>
      <c r="BM92" s="24">
        <f t="shared" si="67"/>
        <v>0</v>
      </c>
      <c r="BN92" s="24">
        <f t="shared" si="67"/>
        <v>0</v>
      </c>
      <c r="BO92" s="24">
        <f t="shared" si="67"/>
        <v>0</v>
      </c>
      <c r="BP92" s="24">
        <f t="shared" si="67"/>
        <v>0</v>
      </c>
      <c r="BQ92" s="24">
        <f t="shared" si="67"/>
        <v>0</v>
      </c>
      <c r="BR92" s="24">
        <f t="shared" si="67"/>
        <v>0</v>
      </c>
      <c r="BS92" s="24">
        <f t="shared" si="67"/>
        <v>0</v>
      </c>
      <c r="BT92" s="24">
        <f t="shared" si="67"/>
        <v>0</v>
      </c>
      <c r="BU92" s="24">
        <f t="shared" si="67"/>
        <v>0</v>
      </c>
      <c r="BV92" s="24">
        <f t="shared" si="67"/>
        <v>0</v>
      </c>
      <c r="BW92" s="24">
        <f t="shared" si="67"/>
        <v>0</v>
      </c>
      <c r="BX92" s="24">
        <f t="shared" si="68"/>
        <v>36770000</v>
      </c>
      <c r="BY92" s="24">
        <f t="shared" si="68"/>
        <v>0</v>
      </c>
      <c r="BZ92" s="24">
        <f t="shared" si="68"/>
        <v>0</v>
      </c>
      <c r="CA92" s="24">
        <f t="shared" si="68"/>
        <v>0</v>
      </c>
      <c r="CB92" s="24">
        <f t="shared" si="68"/>
        <v>0</v>
      </c>
      <c r="CC92" s="24">
        <f t="shared" si="68"/>
        <v>0</v>
      </c>
      <c r="CD92" s="24">
        <f t="shared" si="68"/>
        <v>0</v>
      </c>
      <c r="CE92" s="27">
        <f t="shared" si="47"/>
        <v>0.38716666666666666</v>
      </c>
      <c r="CF92" s="24">
        <f t="shared" si="72"/>
        <v>23230000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>
        <f>+'[2]Acuerdo PLAN INVERSIÓN 2021'!$H$885</f>
        <v>23230000</v>
      </c>
      <c r="CX92" s="24"/>
      <c r="CY92" s="24"/>
      <c r="CZ92" s="24"/>
      <c r="DA92" s="24"/>
      <c r="DB92" s="24"/>
      <c r="DC92" s="24"/>
      <c r="DD92" s="27">
        <f t="shared" si="58"/>
        <v>0.61283333333333334</v>
      </c>
      <c r="DE92" s="24">
        <f t="shared" si="49"/>
        <v>36770000</v>
      </c>
      <c r="DF92" s="24">
        <f t="shared" si="69"/>
        <v>0</v>
      </c>
      <c r="DG92" s="24">
        <f t="shared" si="69"/>
        <v>0</v>
      </c>
      <c r="DH92" s="24">
        <f t="shared" si="69"/>
        <v>0</v>
      </c>
      <c r="DI92" s="24">
        <f t="shared" si="69"/>
        <v>0</v>
      </c>
      <c r="DJ92" s="24">
        <f t="shared" si="69"/>
        <v>0</v>
      </c>
      <c r="DK92" s="24">
        <f t="shared" si="69"/>
        <v>0</v>
      </c>
      <c r="DL92" s="24">
        <f t="shared" si="69"/>
        <v>0</v>
      </c>
      <c r="DM92" s="24">
        <f t="shared" si="69"/>
        <v>0</v>
      </c>
      <c r="DN92" s="24">
        <f t="shared" si="69"/>
        <v>0</v>
      </c>
      <c r="DO92" s="24">
        <f t="shared" si="69"/>
        <v>0</v>
      </c>
      <c r="DP92" s="24">
        <f t="shared" si="69"/>
        <v>0</v>
      </c>
      <c r="DQ92" s="24">
        <f t="shared" si="69"/>
        <v>0</v>
      </c>
      <c r="DR92" s="24">
        <f t="shared" si="69"/>
        <v>0</v>
      </c>
      <c r="DS92" s="24">
        <f t="shared" si="69"/>
        <v>0</v>
      </c>
      <c r="DT92" s="24">
        <f t="shared" si="69"/>
        <v>0</v>
      </c>
      <c r="DU92" s="24">
        <f t="shared" si="69"/>
        <v>0</v>
      </c>
      <c r="DV92" s="24">
        <f t="shared" si="70"/>
        <v>36770000</v>
      </c>
      <c r="DW92" s="24">
        <f t="shared" si="70"/>
        <v>0</v>
      </c>
      <c r="DX92" s="24">
        <f t="shared" si="70"/>
        <v>0</v>
      </c>
      <c r="DY92" s="24">
        <f t="shared" si="70"/>
        <v>0</v>
      </c>
      <c r="DZ92" s="24">
        <f t="shared" si="70"/>
        <v>0</v>
      </c>
      <c r="EA92" s="24">
        <f t="shared" si="70"/>
        <v>0</v>
      </c>
      <c r="EB92" s="24">
        <f t="shared" si="70"/>
        <v>0</v>
      </c>
      <c r="ED92" s="45"/>
      <c r="EE92" s="170">
        <f t="shared" si="73"/>
        <v>60000000</v>
      </c>
      <c r="EF92" s="170">
        <f t="shared" si="74"/>
        <v>23230000</v>
      </c>
      <c r="EG92" s="171">
        <f t="shared" si="75"/>
        <v>0.38716666666666666</v>
      </c>
    </row>
    <row r="93" spans="1:137" ht="19.149999999999999" hidden="1" customHeight="1" x14ac:dyDescent="0.25">
      <c r="A93" s="233"/>
      <c r="B93" s="224"/>
      <c r="C93" s="162" t="s">
        <v>273</v>
      </c>
      <c r="D93" s="161" t="s">
        <v>274</v>
      </c>
      <c r="E93" s="50">
        <v>301</v>
      </c>
      <c r="F93" s="159" t="s">
        <v>239</v>
      </c>
      <c r="G93" s="24">
        <f t="shared" si="65"/>
        <v>10000000</v>
      </c>
      <c r="H93" s="25">
        <v>20000000</v>
      </c>
      <c r="I93" s="25">
        <f t="shared" si="71"/>
        <v>10000000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>
        <v>10000000</v>
      </c>
      <c r="AA93" s="24"/>
      <c r="AB93" s="24"/>
      <c r="AC93" s="24"/>
      <c r="AD93" s="24"/>
      <c r="AE93" s="24"/>
      <c r="AF93" s="24"/>
      <c r="AG93" s="27">
        <f t="shared" si="57"/>
        <v>0</v>
      </c>
      <c r="AH93" s="24">
        <f t="shared" si="43"/>
        <v>0</v>
      </c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7">
        <f t="shared" si="59"/>
        <v>1</v>
      </c>
      <c r="BG93" s="24">
        <f t="shared" si="66"/>
        <v>10000000</v>
      </c>
      <c r="BH93" s="24">
        <f t="shared" si="67"/>
        <v>0</v>
      </c>
      <c r="BI93" s="24">
        <f t="shared" si="67"/>
        <v>0</v>
      </c>
      <c r="BJ93" s="24">
        <f t="shared" si="67"/>
        <v>0</v>
      </c>
      <c r="BK93" s="24">
        <f t="shared" si="67"/>
        <v>0</v>
      </c>
      <c r="BL93" s="24">
        <f t="shared" si="67"/>
        <v>0</v>
      </c>
      <c r="BM93" s="24">
        <f t="shared" si="67"/>
        <v>0</v>
      </c>
      <c r="BN93" s="24">
        <f t="shared" si="67"/>
        <v>0</v>
      </c>
      <c r="BO93" s="24">
        <f t="shared" si="67"/>
        <v>0</v>
      </c>
      <c r="BP93" s="24">
        <f t="shared" si="67"/>
        <v>0</v>
      </c>
      <c r="BQ93" s="24">
        <f t="shared" si="67"/>
        <v>0</v>
      </c>
      <c r="BR93" s="24">
        <f t="shared" si="67"/>
        <v>0</v>
      </c>
      <c r="BS93" s="24">
        <f t="shared" si="67"/>
        <v>0</v>
      </c>
      <c r="BT93" s="24">
        <f t="shared" si="67"/>
        <v>0</v>
      </c>
      <c r="BU93" s="24">
        <f t="shared" si="67"/>
        <v>0</v>
      </c>
      <c r="BV93" s="24">
        <f t="shared" si="67"/>
        <v>0</v>
      </c>
      <c r="BW93" s="24">
        <f t="shared" si="67"/>
        <v>0</v>
      </c>
      <c r="BX93" s="24">
        <f t="shared" si="68"/>
        <v>10000000</v>
      </c>
      <c r="BY93" s="24">
        <f t="shared" si="68"/>
        <v>0</v>
      </c>
      <c r="BZ93" s="24">
        <f t="shared" si="68"/>
        <v>0</v>
      </c>
      <c r="CA93" s="24">
        <f t="shared" si="68"/>
        <v>0</v>
      </c>
      <c r="CB93" s="24">
        <f t="shared" si="68"/>
        <v>0</v>
      </c>
      <c r="CC93" s="24">
        <f t="shared" si="68"/>
        <v>0</v>
      </c>
      <c r="CD93" s="24">
        <f t="shared" si="68"/>
        <v>0</v>
      </c>
      <c r="CE93" s="27">
        <f t="shared" si="47"/>
        <v>0</v>
      </c>
      <c r="CF93" s="24">
        <f t="shared" si="72"/>
        <v>0</v>
      </c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7">
        <f t="shared" si="58"/>
        <v>1</v>
      </c>
      <c r="DE93" s="24">
        <f t="shared" si="49"/>
        <v>10000000</v>
      </c>
      <c r="DF93" s="24">
        <f t="shared" si="69"/>
        <v>0</v>
      </c>
      <c r="DG93" s="24">
        <f t="shared" si="69"/>
        <v>0</v>
      </c>
      <c r="DH93" s="24">
        <f t="shared" si="69"/>
        <v>0</v>
      </c>
      <c r="DI93" s="24">
        <f t="shared" si="69"/>
        <v>0</v>
      </c>
      <c r="DJ93" s="24">
        <f t="shared" si="69"/>
        <v>0</v>
      </c>
      <c r="DK93" s="24">
        <f t="shared" si="69"/>
        <v>0</v>
      </c>
      <c r="DL93" s="24">
        <f t="shared" si="69"/>
        <v>0</v>
      </c>
      <c r="DM93" s="24">
        <f t="shared" si="69"/>
        <v>0</v>
      </c>
      <c r="DN93" s="24">
        <f t="shared" si="69"/>
        <v>0</v>
      </c>
      <c r="DO93" s="24">
        <f t="shared" si="69"/>
        <v>0</v>
      </c>
      <c r="DP93" s="24">
        <f t="shared" si="69"/>
        <v>0</v>
      </c>
      <c r="DQ93" s="24">
        <f t="shared" si="69"/>
        <v>0</v>
      </c>
      <c r="DR93" s="24">
        <f t="shared" si="69"/>
        <v>0</v>
      </c>
      <c r="DS93" s="24">
        <f t="shared" si="69"/>
        <v>0</v>
      </c>
      <c r="DT93" s="24">
        <f t="shared" si="69"/>
        <v>0</v>
      </c>
      <c r="DU93" s="24">
        <f t="shared" si="69"/>
        <v>0</v>
      </c>
      <c r="DV93" s="24">
        <f t="shared" si="70"/>
        <v>10000000</v>
      </c>
      <c r="DW93" s="24">
        <f t="shared" si="70"/>
        <v>0</v>
      </c>
      <c r="DX93" s="24">
        <f t="shared" si="70"/>
        <v>0</v>
      </c>
      <c r="DY93" s="24">
        <f t="shared" si="70"/>
        <v>0</v>
      </c>
      <c r="DZ93" s="24">
        <f t="shared" si="70"/>
        <v>0</v>
      </c>
      <c r="EA93" s="24">
        <f t="shared" si="70"/>
        <v>0</v>
      </c>
      <c r="EB93" s="24">
        <f t="shared" si="70"/>
        <v>0</v>
      </c>
      <c r="ED93" s="45"/>
      <c r="EE93" s="170">
        <f t="shared" si="73"/>
        <v>10000000</v>
      </c>
      <c r="EF93" s="170">
        <f t="shared" si="74"/>
        <v>0</v>
      </c>
      <c r="EG93" s="171">
        <f t="shared" si="75"/>
        <v>0</v>
      </c>
    </row>
    <row r="94" spans="1:137" ht="22.15" hidden="1" customHeight="1" x14ac:dyDescent="0.25">
      <c r="A94" s="233"/>
      <c r="B94" s="224" t="s">
        <v>275</v>
      </c>
      <c r="C94" s="162" t="s">
        <v>276</v>
      </c>
      <c r="D94" s="50" t="s">
        <v>277</v>
      </c>
      <c r="E94" s="161">
        <v>301</v>
      </c>
      <c r="F94" s="163" t="s">
        <v>239</v>
      </c>
      <c r="G94" s="24">
        <f t="shared" si="65"/>
        <v>40000000</v>
      </c>
      <c r="H94" s="25">
        <v>65000000</v>
      </c>
      <c r="I94" s="25">
        <f t="shared" si="71"/>
        <v>25000000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>
        <v>40000000</v>
      </c>
      <c r="AA94" s="24"/>
      <c r="AB94" s="24"/>
      <c r="AC94" s="24"/>
      <c r="AD94" s="24"/>
      <c r="AE94" s="24"/>
      <c r="AF94" s="24"/>
      <c r="AG94" s="27">
        <f t="shared" si="57"/>
        <v>0.89249999999999996</v>
      </c>
      <c r="AH94" s="24">
        <f t="shared" si="43"/>
        <v>35700000</v>
      </c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>
        <f>+'[2]Acuerdo PLAN INVERSIÓN 2021'!$G$903</f>
        <v>35700000</v>
      </c>
      <c r="AZ94" s="24"/>
      <c r="BA94" s="24"/>
      <c r="BB94" s="24"/>
      <c r="BC94" s="24"/>
      <c r="BD94" s="24"/>
      <c r="BE94" s="24"/>
      <c r="BF94" s="27">
        <f t="shared" si="59"/>
        <v>0.10750000000000004</v>
      </c>
      <c r="BG94" s="24">
        <f t="shared" si="66"/>
        <v>4300000</v>
      </c>
      <c r="BH94" s="24">
        <f t="shared" si="67"/>
        <v>0</v>
      </c>
      <c r="BI94" s="24">
        <f t="shared" si="67"/>
        <v>0</v>
      </c>
      <c r="BJ94" s="24">
        <f t="shared" si="67"/>
        <v>0</v>
      </c>
      <c r="BK94" s="24">
        <f t="shared" si="67"/>
        <v>0</v>
      </c>
      <c r="BL94" s="24">
        <f t="shared" si="67"/>
        <v>0</v>
      </c>
      <c r="BM94" s="24">
        <f t="shared" si="67"/>
        <v>0</v>
      </c>
      <c r="BN94" s="24">
        <f t="shared" si="67"/>
        <v>0</v>
      </c>
      <c r="BO94" s="24">
        <f t="shared" si="67"/>
        <v>0</v>
      </c>
      <c r="BP94" s="24">
        <f t="shared" si="67"/>
        <v>0</v>
      </c>
      <c r="BQ94" s="24">
        <f t="shared" si="67"/>
        <v>0</v>
      </c>
      <c r="BR94" s="24">
        <f t="shared" si="67"/>
        <v>0</v>
      </c>
      <c r="BS94" s="24">
        <f t="shared" si="67"/>
        <v>0</v>
      </c>
      <c r="BT94" s="24">
        <f t="shared" si="67"/>
        <v>0</v>
      </c>
      <c r="BU94" s="24">
        <f t="shared" si="67"/>
        <v>0</v>
      </c>
      <c r="BV94" s="24">
        <f t="shared" si="67"/>
        <v>0</v>
      </c>
      <c r="BW94" s="24">
        <f t="shared" ref="BW94:BW97" si="76">+Y94-AX94</f>
        <v>0</v>
      </c>
      <c r="BX94" s="24">
        <f t="shared" si="68"/>
        <v>4300000</v>
      </c>
      <c r="BY94" s="24">
        <f t="shared" si="68"/>
        <v>0</v>
      </c>
      <c r="BZ94" s="24">
        <f t="shared" si="68"/>
        <v>0</v>
      </c>
      <c r="CA94" s="24">
        <f t="shared" si="68"/>
        <v>0</v>
      </c>
      <c r="CB94" s="24">
        <f t="shared" si="68"/>
        <v>0</v>
      </c>
      <c r="CC94" s="24">
        <f t="shared" si="68"/>
        <v>0</v>
      </c>
      <c r="CD94" s="24">
        <f t="shared" si="68"/>
        <v>0</v>
      </c>
      <c r="CE94" s="27">
        <f t="shared" si="47"/>
        <v>0.88749999999999996</v>
      </c>
      <c r="CF94" s="24">
        <f t="shared" si="72"/>
        <v>35500000</v>
      </c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>
        <f>+'[2]Acuerdo PLAN INVERSIÓN 2021'!$H$903</f>
        <v>35500000</v>
      </c>
      <c r="CX94" s="24"/>
      <c r="CY94" s="24"/>
      <c r="CZ94" s="24"/>
      <c r="DA94" s="24"/>
      <c r="DB94" s="24"/>
      <c r="DC94" s="24"/>
      <c r="DD94" s="27">
        <f t="shared" si="58"/>
        <v>0.11250000000000004</v>
      </c>
      <c r="DE94" s="24">
        <f t="shared" si="49"/>
        <v>4500000</v>
      </c>
      <c r="DF94" s="24">
        <f t="shared" si="69"/>
        <v>0</v>
      </c>
      <c r="DG94" s="24">
        <f t="shared" si="69"/>
        <v>0</v>
      </c>
      <c r="DH94" s="24">
        <f t="shared" si="69"/>
        <v>0</v>
      </c>
      <c r="DI94" s="24">
        <f t="shared" si="69"/>
        <v>0</v>
      </c>
      <c r="DJ94" s="24">
        <f t="shared" si="69"/>
        <v>0</v>
      </c>
      <c r="DK94" s="24">
        <f t="shared" si="69"/>
        <v>0</v>
      </c>
      <c r="DL94" s="24">
        <f t="shared" si="69"/>
        <v>0</v>
      </c>
      <c r="DM94" s="24">
        <f t="shared" si="69"/>
        <v>0</v>
      </c>
      <c r="DN94" s="24">
        <f t="shared" si="69"/>
        <v>0</v>
      </c>
      <c r="DO94" s="24">
        <f t="shared" si="69"/>
        <v>0</v>
      </c>
      <c r="DP94" s="24">
        <f t="shared" si="69"/>
        <v>0</v>
      </c>
      <c r="DQ94" s="24">
        <f t="shared" si="69"/>
        <v>0</v>
      </c>
      <c r="DR94" s="24">
        <f t="shared" si="69"/>
        <v>0</v>
      </c>
      <c r="DS94" s="24">
        <f t="shared" si="69"/>
        <v>0</v>
      </c>
      <c r="DT94" s="24">
        <f t="shared" si="69"/>
        <v>0</v>
      </c>
      <c r="DU94" s="24">
        <f t="shared" ref="DU94:DU97" si="77">+Y94-CV94</f>
        <v>0</v>
      </c>
      <c r="DV94" s="24">
        <f t="shared" si="70"/>
        <v>4500000</v>
      </c>
      <c r="DW94" s="24">
        <f t="shared" si="70"/>
        <v>0</v>
      </c>
      <c r="DX94" s="24">
        <f t="shared" si="70"/>
        <v>0</v>
      </c>
      <c r="DY94" s="24">
        <f t="shared" si="70"/>
        <v>0</v>
      </c>
      <c r="DZ94" s="24">
        <f t="shared" si="70"/>
        <v>0</v>
      </c>
      <c r="EA94" s="24">
        <f t="shared" si="70"/>
        <v>0</v>
      </c>
      <c r="EB94" s="24">
        <f t="shared" si="70"/>
        <v>0</v>
      </c>
      <c r="ED94" s="45"/>
      <c r="EE94" s="170">
        <f t="shared" si="73"/>
        <v>40000000</v>
      </c>
      <c r="EF94" s="170">
        <f t="shared" si="74"/>
        <v>35500000</v>
      </c>
      <c r="EG94" s="171">
        <f t="shared" si="75"/>
        <v>0.88749999999999996</v>
      </c>
    </row>
    <row r="95" spans="1:137" ht="18.75" hidden="1" customHeight="1" x14ac:dyDescent="0.25">
      <c r="A95" s="233"/>
      <c r="B95" s="224"/>
      <c r="C95" s="162" t="s">
        <v>278</v>
      </c>
      <c r="D95" s="50" t="s">
        <v>279</v>
      </c>
      <c r="E95" s="50">
        <v>301</v>
      </c>
      <c r="F95" s="159" t="s">
        <v>239</v>
      </c>
      <c r="G95" s="24">
        <f t="shared" si="65"/>
        <v>1500000000</v>
      </c>
      <c r="H95" s="25">
        <v>1662500000</v>
      </c>
      <c r="I95" s="25">
        <f t="shared" si="71"/>
        <v>162500000</v>
      </c>
      <c r="J95" s="74">
        <v>804086833</v>
      </c>
      <c r="K95" s="74"/>
      <c r="L95" s="74"/>
      <c r="M95" s="2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5">
        <v>695913167</v>
      </c>
      <c r="AD95" s="74"/>
      <c r="AE95" s="74"/>
      <c r="AF95" s="74"/>
      <c r="AG95" s="27">
        <f t="shared" si="57"/>
        <v>0</v>
      </c>
      <c r="AH95" s="24">
        <f t="shared" si="43"/>
        <v>0</v>
      </c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27">
        <f t="shared" si="59"/>
        <v>1</v>
      </c>
      <c r="BG95" s="24">
        <f t="shared" si="66"/>
        <v>1500000000</v>
      </c>
      <c r="BH95" s="24">
        <f t="shared" ref="BH95:BV97" si="78">+J95-AI95</f>
        <v>804086833</v>
      </c>
      <c r="BI95" s="24">
        <f t="shared" si="78"/>
        <v>0</v>
      </c>
      <c r="BJ95" s="24">
        <f t="shared" si="78"/>
        <v>0</v>
      </c>
      <c r="BK95" s="24">
        <f t="shared" si="78"/>
        <v>0</v>
      </c>
      <c r="BL95" s="24">
        <f t="shared" si="78"/>
        <v>0</v>
      </c>
      <c r="BM95" s="24">
        <f t="shared" si="78"/>
        <v>0</v>
      </c>
      <c r="BN95" s="24">
        <f t="shared" si="78"/>
        <v>0</v>
      </c>
      <c r="BO95" s="24">
        <f t="shared" si="78"/>
        <v>0</v>
      </c>
      <c r="BP95" s="24">
        <f t="shared" si="78"/>
        <v>0</v>
      </c>
      <c r="BQ95" s="24">
        <f t="shared" si="78"/>
        <v>0</v>
      </c>
      <c r="BR95" s="24">
        <f t="shared" si="78"/>
        <v>0</v>
      </c>
      <c r="BS95" s="24">
        <f t="shared" si="78"/>
        <v>0</v>
      </c>
      <c r="BT95" s="24">
        <f t="shared" si="78"/>
        <v>0</v>
      </c>
      <c r="BU95" s="24">
        <f t="shared" si="78"/>
        <v>0</v>
      </c>
      <c r="BV95" s="24">
        <f t="shared" si="78"/>
        <v>0</v>
      </c>
      <c r="BW95" s="24">
        <f t="shared" si="76"/>
        <v>0</v>
      </c>
      <c r="BX95" s="24">
        <f t="shared" si="68"/>
        <v>0</v>
      </c>
      <c r="BY95" s="24">
        <f t="shared" si="68"/>
        <v>0</v>
      </c>
      <c r="BZ95" s="24">
        <f t="shared" si="68"/>
        <v>0</v>
      </c>
      <c r="CA95" s="24">
        <f t="shared" si="68"/>
        <v>695913167</v>
      </c>
      <c r="CB95" s="24">
        <f t="shared" si="68"/>
        <v>0</v>
      </c>
      <c r="CC95" s="24">
        <f t="shared" si="68"/>
        <v>0</v>
      </c>
      <c r="CD95" s="24">
        <f t="shared" si="68"/>
        <v>0</v>
      </c>
      <c r="CE95" s="27">
        <f t="shared" si="47"/>
        <v>0</v>
      </c>
      <c r="CF95" s="24">
        <f t="shared" si="72"/>
        <v>0</v>
      </c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27">
        <f t="shared" si="58"/>
        <v>1</v>
      </c>
      <c r="DE95" s="24">
        <f t="shared" si="49"/>
        <v>1500000000</v>
      </c>
      <c r="DF95" s="24">
        <f t="shared" ref="DF95:DT97" si="79">+J95-CG95</f>
        <v>804086833</v>
      </c>
      <c r="DG95" s="24">
        <f t="shared" si="79"/>
        <v>0</v>
      </c>
      <c r="DH95" s="24">
        <f t="shared" si="79"/>
        <v>0</v>
      </c>
      <c r="DI95" s="24">
        <f t="shared" si="79"/>
        <v>0</v>
      </c>
      <c r="DJ95" s="24">
        <f t="shared" si="79"/>
        <v>0</v>
      </c>
      <c r="DK95" s="24">
        <f t="shared" si="79"/>
        <v>0</v>
      </c>
      <c r="DL95" s="24">
        <f t="shared" si="79"/>
        <v>0</v>
      </c>
      <c r="DM95" s="24">
        <f t="shared" si="79"/>
        <v>0</v>
      </c>
      <c r="DN95" s="24">
        <f t="shared" si="79"/>
        <v>0</v>
      </c>
      <c r="DO95" s="24">
        <f t="shared" si="79"/>
        <v>0</v>
      </c>
      <c r="DP95" s="24">
        <f t="shared" si="79"/>
        <v>0</v>
      </c>
      <c r="DQ95" s="24">
        <f t="shared" si="79"/>
        <v>0</v>
      </c>
      <c r="DR95" s="24">
        <f t="shared" si="79"/>
        <v>0</v>
      </c>
      <c r="DS95" s="24">
        <f t="shared" si="79"/>
        <v>0</v>
      </c>
      <c r="DT95" s="24">
        <f t="shared" si="79"/>
        <v>0</v>
      </c>
      <c r="DU95" s="24">
        <f t="shared" si="77"/>
        <v>0</v>
      </c>
      <c r="DV95" s="24">
        <f t="shared" si="70"/>
        <v>0</v>
      </c>
      <c r="DW95" s="24">
        <f t="shared" si="70"/>
        <v>0</v>
      </c>
      <c r="DX95" s="24">
        <f t="shared" si="70"/>
        <v>0</v>
      </c>
      <c r="DY95" s="24">
        <f t="shared" si="70"/>
        <v>695913167</v>
      </c>
      <c r="DZ95" s="24">
        <f t="shared" si="70"/>
        <v>0</v>
      </c>
      <c r="EA95" s="24">
        <f t="shared" si="70"/>
        <v>0</v>
      </c>
      <c r="EB95" s="24">
        <f t="shared" si="70"/>
        <v>0</v>
      </c>
      <c r="EE95" s="170">
        <f t="shared" si="73"/>
        <v>1500000000</v>
      </c>
      <c r="EF95" s="170">
        <f t="shared" si="74"/>
        <v>0</v>
      </c>
      <c r="EG95" s="171">
        <f t="shared" si="75"/>
        <v>0</v>
      </c>
    </row>
    <row r="96" spans="1:137" ht="18" hidden="1" customHeight="1" x14ac:dyDescent="0.25">
      <c r="A96" s="233"/>
      <c r="B96" s="224"/>
      <c r="C96" s="162" t="s">
        <v>280</v>
      </c>
      <c r="D96" s="50" t="s">
        <v>281</v>
      </c>
      <c r="E96" s="50">
        <v>301</v>
      </c>
      <c r="F96" s="159" t="s">
        <v>239</v>
      </c>
      <c r="G96" s="24">
        <f t="shared" si="65"/>
        <v>400000000</v>
      </c>
      <c r="H96" s="25">
        <v>780000000</v>
      </c>
      <c r="I96" s="25">
        <f t="shared" si="71"/>
        <v>380000000</v>
      </c>
      <c r="J96" s="74"/>
      <c r="K96" s="74">
        <v>248478958</v>
      </c>
      <c r="L96" s="74"/>
      <c r="M96" s="2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>
        <v>151521042</v>
      </c>
      <c r="AA96" s="74"/>
      <c r="AB96" s="74"/>
      <c r="AC96" s="24"/>
      <c r="AD96" s="74"/>
      <c r="AE96" s="74"/>
      <c r="AF96" s="76"/>
      <c r="AG96" s="27">
        <f t="shared" si="57"/>
        <v>0.33303833500000002</v>
      </c>
      <c r="AH96" s="24">
        <f t="shared" si="43"/>
        <v>133215334</v>
      </c>
      <c r="AI96" s="74"/>
      <c r="AJ96" s="74">
        <f>+'[2]Acuerdo PLAN INVERSIÓN 2021'!$J$921</f>
        <v>129183334</v>
      </c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>
        <f>+'[1]Acuerdo PLAN INVERSIÓN 2021'!$Z$1184</f>
        <v>4032000</v>
      </c>
      <c r="AZ96" s="74"/>
      <c r="BA96" s="74"/>
      <c r="BB96" s="74"/>
      <c r="BC96" s="74"/>
      <c r="BD96" s="74"/>
      <c r="BE96" s="74"/>
      <c r="BF96" s="27">
        <f t="shared" si="59"/>
        <v>0.66696166499999998</v>
      </c>
      <c r="BG96" s="24">
        <f t="shared" si="66"/>
        <v>266784666</v>
      </c>
      <c r="BH96" s="24">
        <f t="shared" si="78"/>
        <v>0</v>
      </c>
      <c r="BI96" s="24">
        <f t="shared" si="78"/>
        <v>119295624</v>
      </c>
      <c r="BJ96" s="24">
        <f t="shared" si="78"/>
        <v>0</v>
      </c>
      <c r="BK96" s="24">
        <f t="shared" si="78"/>
        <v>0</v>
      </c>
      <c r="BL96" s="24">
        <f t="shared" si="78"/>
        <v>0</v>
      </c>
      <c r="BM96" s="24">
        <f t="shared" si="78"/>
        <v>0</v>
      </c>
      <c r="BN96" s="24">
        <f t="shared" si="78"/>
        <v>0</v>
      </c>
      <c r="BO96" s="24">
        <f t="shared" si="78"/>
        <v>0</v>
      </c>
      <c r="BP96" s="24">
        <f t="shared" si="78"/>
        <v>0</v>
      </c>
      <c r="BQ96" s="24">
        <f t="shared" si="78"/>
        <v>0</v>
      </c>
      <c r="BR96" s="24">
        <f t="shared" si="78"/>
        <v>0</v>
      </c>
      <c r="BS96" s="24">
        <f t="shared" si="78"/>
        <v>0</v>
      </c>
      <c r="BT96" s="24">
        <f t="shared" si="78"/>
        <v>0</v>
      </c>
      <c r="BU96" s="24">
        <f t="shared" si="78"/>
        <v>0</v>
      </c>
      <c r="BV96" s="24">
        <f t="shared" si="78"/>
        <v>0</v>
      </c>
      <c r="BW96" s="24">
        <f t="shared" si="76"/>
        <v>0</v>
      </c>
      <c r="BX96" s="24">
        <f t="shared" si="68"/>
        <v>147489042</v>
      </c>
      <c r="BY96" s="24">
        <f t="shared" si="68"/>
        <v>0</v>
      </c>
      <c r="BZ96" s="24">
        <f t="shared" si="68"/>
        <v>0</v>
      </c>
      <c r="CA96" s="24">
        <f t="shared" si="68"/>
        <v>0</v>
      </c>
      <c r="CB96" s="24">
        <f t="shared" si="68"/>
        <v>0</v>
      </c>
      <c r="CC96" s="24">
        <f t="shared" si="68"/>
        <v>0</v>
      </c>
      <c r="CD96" s="24">
        <f t="shared" si="68"/>
        <v>0</v>
      </c>
      <c r="CE96" s="27">
        <f t="shared" si="47"/>
        <v>0.32254165750000002</v>
      </c>
      <c r="CF96" s="24">
        <f t="shared" si="72"/>
        <v>129016663</v>
      </c>
      <c r="CG96" s="74"/>
      <c r="CH96" s="74">
        <f>+'[1]Acuerdo PLAN INVERSIÓN 2021'!$H$1185+'[1]Acuerdo PLAN INVERSIÓN 2021'!$H$1188+'[1]Acuerdo PLAN INVERSIÓN 2021'!$H$1192+'[1]Acuerdo PLAN INVERSIÓN 2021'!$H$1195+'[1]Acuerdo PLAN INVERSIÓN 2021'!$H$1199+'[1]Acuerdo PLAN INVERSIÓN 2021'!$H$1202+'[1]Acuerdo PLAN INVERSIÓN 2021'!$H$1205+'[1]Acuerdo PLAN INVERSIÓN 2021'!$H$1208</f>
        <v>129016663</v>
      </c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4"/>
      <c r="CX96" s="74"/>
      <c r="CY96" s="74"/>
      <c r="CZ96" s="74"/>
      <c r="DA96" s="74"/>
      <c r="DB96" s="74"/>
      <c r="DC96" s="74"/>
      <c r="DD96" s="27">
        <f t="shared" si="58"/>
        <v>0.67745834250000003</v>
      </c>
      <c r="DE96" s="24">
        <f t="shared" si="49"/>
        <v>270983337</v>
      </c>
      <c r="DF96" s="24">
        <f t="shared" si="79"/>
        <v>0</v>
      </c>
      <c r="DG96" s="24">
        <f t="shared" si="79"/>
        <v>119462295</v>
      </c>
      <c r="DH96" s="24">
        <f t="shared" si="79"/>
        <v>0</v>
      </c>
      <c r="DI96" s="24">
        <f t="shared" si="79"/>
        <v>0</v>
      </c>
      <c r="DJ96" s="24">
        <f t="shared" si="79"/>
        <v>0</v>
      </c>
      <c r="DK96" s="24">
        <f t="shared" si="79"/>
        <v>0</v>
      </c>
      <c r="DL96" s="24">
        <f t="shared" si="79"/>
        <v>0</v>
      </c>
      <c r="DM96" s="24">
        <f t="shared" si="79"/>
        <v>0</v>
      </c>
      <c r="DN96" s="24">
        <f t="shared" si="79"/>
        <v>0</v>
      </c>
      <c r="DO96" s="24">
        <f t="shared" si="79"/>
        <v>0</v>
      </c>
      <c r="DP96" s="24">
        <f t="shared" si="79"/>
        <v>0</v>
      </c>
      <c r="DQ96" s="24">
        <f t="shared" si="79"/>
        <v>0</v>
      </c>
      <c r="DR96" s="24">
        <f t="shared" si="79"/>
        <v>0</v>
      </c>
      <c r="DS96" s="24">
        <f t="shared" si="79"/>
        <v>0</v>
      </c>
      <c r="DT96" s="24">
        <f t="shared" si="79"/>
        <v>0</v>
      </c>
      <c r="DU96" s="24">
        <f t="shared" si="77"/>
        <v>0</v>
      </c>
      <c r="DV96" s="24">
        <f t="shared" si="70"/>
        <v>151521042</v>
      </c>
      <c r="DW96" s="24">
        <f t="shared" si="70"/>
        <v>0</v>
      </c>
      <c r="DX96" s="24">
        <f t="shared" si="70"/>
        <v>0</v>
      </c>
      <c r="DY96" s="24">
        <f t="shared" si="70"/>
        <v>0</v>
      </c>
      <c r="DZ96" s="24">
        <f t="shared" si="70"/>
        <v>0</v>
      </c>
      <c r="EA96" s="24">
        <f t="shared" si="70"/>
        <v>0</v>
      </c>
      <c r="EB96" s="24">
        <f t="shared" si="70"/>
        <v>0</v>
      </c>
      <c r="EE96" s="170">
        <f t="shared" si="73"/>
        <v>400000000</v>
      </c>
      <c r="EF96" s="170">
        <f t="shared" si="74"/>
        <v>129016663</v>
      </c>
      <c r="EG96" s="171">
        <f t="shared" si="75"/>
        <v>0.32254165750000002</v>
      </c>
    </row>
    <row r="97" spans="1:137" ht="20.25" hidden="1" customHeight="1" x14ac:dyDescent="0.25">
      <c r="A97" s="234"/>
      <c r="B97" s="224"/>
      <c r="C97" s="162" t="s">
        <v>282</v>
      </c>
      <c r="D97" s="50" t="s">
        <v>283</v>
      </c>
      <c r="E97" s="50">
        <v>301</v>
      </c>
      <c r="F97" s="159" t="s">
        <v>239</v>
      </c>
      <c r="G97" s="24">
        <f t="shared" si="65"/>
        <v>120000000</v>
      </c>
      <c r="H97" s="25">
        <v>200000000</v>
      </c>
      <c r="I97" s="25">
        <f t="shared" si="71"/>
        <v>80000000</v>
      </c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>
        <v>120000000</v>
      </c>
      <c r="AA97" s="74"/>
      <c r="AB97" s="74"/>
      <c r="AC97" s="24"/>
      <c r="AD97" s="74"/>
      <c r="AE97" s="74"/>
      <c r="AF97" s="74"/>
      <c r="AG97" s="27">
        <f t="shared" si="57"/>
        <v>0.91374999999999995</v>
      </c>
      <c r="AH97" s="24">
        <f t="shared" si="43"/>
        <v>109650000</v>
      </c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>
        <f>+'[2]Acuerdo PLAN INVERSIÓN 2021'!$Z$948</f>
        <v>109650000</v>
      </c>
      <c r="AZ97" s="74"/>
      <c r="BA97" s="74"/>
      <c r="BB97" s="74"/>
      <c r="BC97" s="74"/>
      <c r="BD97" s="74"/>
      <c r="BE97" s="74"/>
      <c r="BF97" s="27">
        <f t="shared" si="59"/>
        <v>8.6250000000000049E-2</v>
      </c>
      <c r="BG97" s="24">
        <f t="shared" si="66"/>
        <v>10350000</v>
      </c>
      <c r="BH97" s="24">
        <f t="shared" si="78"/>
        <v>0</v>
      </c>
      <c r="BI97" s="24">
        <f t="shared" si="78"/>
        <v>0</v>
      </c>
      <c r="BJ97" s="24">
        <f t="shared" si="78"/>
        <v>0</v>
      </c>
      <c r="BK97" s="24">
        <f t="shared" si="78"/>
        <v>0</v>
      </c>
      <c r="BL97" s="24">
        <f t="shared" si="78"/>
        <v>0</v>
      </c>
      <c r="BM97" s="24">
        <f t="shared" si="78"/>
        <v>0</v>
      </c>
      <c r="BN97" s="24">
        <f t="shared" si="78"/>
        <v>0</v>
      </c>
      <c r="BO97" s="24">
        <f t="shared" si="78"/>
        <v>0</v>
      </c>
      <c r="BP97" s="24">
        <f t="shared" si="78"/>
        <v>0</v>
      </c>
      <c r="BQ97" s="24">
        <f t="shared" si="78"/>
        <v>0</v>
      </c>
      <c r="BR97" s="24">
        <f t="shared" si="78"/>
        <v>0</v>
      </c>
      <c r="BS97" s="24">
        <f t="shared" si="78"/>
        <v>0</v>
      </c>
      <c r="BT97" s="24">
        <f t="shared" si="78"/>
        <v>0</v>
      </c>
      <c r="BU97" s="24">
        <f t="shared" si="78"/>
        <v>0</v>
      </c>
      <c r="BV97" s="24">
        <f t="shared" si="78"/>
        <v>0</v>
      </c>
      <c r="BW97" s="24">
        <f t="shared" si="76"/>
        <v>0</v>
      </c>
      <c r="BX97" s="24">
        <f t="shared" si="68"/>
        <v>10350000</v>
      </c>
      <c r="BY97" s="24">
        <f t="shared" si="68"/>
        <v>0</v>
      </c>
      <c r="BZ97" s="24">
        <f t="shared" si="68"/>
        <v>0</v>
      </c>
      <c r="CA97" s="24">
        <f t="shared" si="68"/>
        <v>0</v>
      </c>
      <c r="CB97" s="24">
        <f t="shared" si="68"/>
        <v>0</v>
      </c>
      <c r="CC97" s="24">
        <f t="shared" si="68"/>
        <v>0</v>
      </c>
      <c r="CD97" s="24">
        <f t="shared" si="68"/>
        <v>0</v>
      </c>
      <c r="CE97" s="27">
        <f t="shared" si="47"/>
        <v>0.90702777499999998</v>
      </c>
      <c r="CF97" s="24">
        <f t="shared" si="72"/>
        <v>108843333</v>
      </c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>
        <f>+'[2]Acuerdo PLAN INVERSIÓN 2021'!$H$946</f>
        <v>108843333</v>
      </c>
      <c r="CX97" s="74"/>
      <c r="CY97" s="74"/>
      <c r="CZ97" s="74"/>
      <c r="DA97" s="74"/>
      <c r="DB97" s="74"/>
      <c r="DC97" s="74"/>
      <c r="DD97" s="27">
        <f t="shared" si="58"/>
        <v>9.2972225000000019E-2</v>
      </c>
      <c r="DE97" s="24">
        <f t="shared" si="49"/>
        <v>11156667</v>
      </c>
      <c r="DF97" s="24">
        <f t="shared" si="79"/>
        <v>0</v>
      </c>
      <c r="DG97" s="24">
        <f t="shared" si="79"/>
        <v>0</v>
      </c>
      <c r="DH97" s="24">
        <f t="shared" si="79"/>
        <v>0</v>
      </c>
      <c r="DI97" s="24">
        <f t="shared" si="79"/>
        <v>0</v>
      </c>
      <c r="DJ97" s="24">
        <f t="shared" si="79"/>
        <v>0</v>
      </c>
      <c r="DK97" s="24">
        <f t="shared" si="79"/>
        <v>0</v>
      </c>
      <c r="DL97" s="24">
        <f t="shared" si="79"/>
        <v>0</v>
      </c>
      <c r="DM97" s="24">
        <f t="shared" si="79"/>
        <v>0</v>
      </c>
      <c r="DN97" s="24">
        <f t="shared" si="79"/>
        <v>0</v>
      </c>
      <c r="DO97" s="24">
        <f t="shared" si="79"/>
        <v>0</v>
      </c>
      <c r="DP97" s="24">
        <f t="shared" si="79"/>
        <v>0</v>
      </c>
      <c r="DQ97" s="24">
        <f t="shared" si="79"/>
        <v>0</v>
      </c>
      <c r="DR97" s="24">
        <f t="shared" si="79"/>
        <v>0</v>
      </c>
      <c r="DS97" s="24">
        <f t="shared" si="79"/>
        <v>0</v>
      </c>
      <c r="DT97" s="24">
        <f t="shared" si="79"/>
        <v>0</v>
      </c>
      <c r="DU97" s="24">
        <f t="shared" si="77"/>
        <v>0</v>
      </c>
      <c r="DV97" s="24">
        <f t="shared" si="70"/>
        <v>11156667</v>
      </c>
      <c r="DW97" s="24">
        <f t="shared" si="70"/>
        <v>0</v>
      </c>
      <c r="DX97" s="24">
        <f t="shared" si="70"/>
        <v>0</v>
      </c>
      <c r="DY97" s="24">
        <f t="shared" si="70"/>
        <v>0</v>
      </c>
      <c r="DZ97" s="24">
        <f t="shared" si="70"/>
        <v>0</v>
      </c>
      <c r="EA97" s="24">
        <f t="shared" si="70"/>
        <v>0</v>
      </c>
      <c r="EB97" s="24">
        <f t="shared" si="70"/>
        <v>0</v>
      </c>
      <c r="EE97" s="170">
        <f t="shared" si="73"/>
        <v>120000000</v>
      </c>
      <c r="EF97" s="170">
        <f t="shared" si="74"/>
        <v>108843333</v>
      </c>
      <c r="EG97" s="171">
        <f t="shared" si="75"/>
        <v>0.90702777499999998</v>
      </c>
    </row>
    <row r="98" spans="1:137" s="45" customFormat="1" ht="19.5" customHeight="1" thickTop="1" thickBot="1" x14ac:dyDescent="0.3">
      <c r="A98" s="66"/>
      <c r="B98" s="274" t="s">
        <v>284</v>
      </c>
      <c r="C98" s="274"/>
      <c r="D98" s="274"/>
      <c r="E98" s="274"/>
      <c r="F98" s="167"/>
      <c r="G98" s="59">
        <f t="shared" ref="G98:AF98" si="80">SUM(G79:G97)</f>
        <v>3407524829</v>
      </c>
      <c r="H98" s="59">
        <f t="shared" si="80"/>
        <v>4682573500</v>
      </c>
      <c r="I98" s="59">
        <f t="shared" si="80"/>
        <v>1275048671</v>
      </c>
      <c r="J98" s="59">
        <f t="shared" si="80"/>
        <v>804086833</v>
      </c>
      <c r="K98" s="59">
        <f t="shared" si="80"/>
        <v>248478958</v>
      </c>
      <c r="L98" s="59">
        <f t="shared" si="80"/>
        <v>0</v>
      </c>
      <c r="M98" s="59">
        <f t="shared" si="80"/>
        <v>0</v>
      </c>
      <c r="N98" s="59">
        <f t="shared" si="80"/>
        <v>0</v>
      </c>
      <c r="O98" s="59">
        <f t="shared" si="80"/>
        <v>0</v>
      </c>
      <c r="P98" s="59">
        <f t="shared" si="80"/>
        <v>0</v>
      </c>
      <c r="Q98" s="59">
        <f t="shared" si="80"/>
        <v>0</v>
      </c>
      <c r="R98" s="59">
        <f t="shared" si="80"/>
        <v>0</v>
      </c>
      <c r="S98" s="59">
        <f t="shared" si="80"/>
        <v>0</v>
      </c>
      <c r="T98" s="59">
        <f t="shared" si="80"/>
        <v>0</v>
      </c>
      <c r="U98" s="59">
        <f t="shared" si="80"/>
        <v>0</v>
      </c>
      <c r="V98" s="59">
        <f t="shared" si="80"/>
        <v>0</v>
      </c>
      <c r="W98" s="59">
        <f t="shared" si="80"/>
        <v>0</v>
      </c>
      <c r="X98" s="59">
        <f t="shared" si="80"/>
        <v>0</v>
      </c>
      <c r="Y98" s="59">
        <f t="shared" si="80"/>
        <v>0</v>
      </c>
      <c r="Z98" s="59">
        <f t="shared" si="80"/>
        <v>456521042</v>
      </c>
      <c r="AA98" s="59">
        <f t="shared" si="80"/>
        <v>0</v>
      </c>
      <c r="AB98" s="59">
        <f t="shared" si="80"/>
        <v>0</v>
      </c>
      <c r="AC98" s="59">
        <f t="shared" si="80"/>
        <v>1853354458</v>
      </c>
      <c r="AD98" s="59">
        <f t="shared" si="80"/>
        <v>0</v>
      </c>
      <c r="AE98" s="59">
        <f t="shared" si="80"/>
        <v>0</v>
      </c>
      <c r="AF98" s="59">
        <f t="shared" si="80"/>
        <v>45083538</v>
      </c>
      <c r="AG98" s="68">
        <f t="shared" si="57"/>
        <v>0.21260994515265497</v>
      </c>
      <c r="AH98" s="59">
        <f>SUM(AH79:AH97)</f>
        <v>724473667</v>
      </c>
      <c r="AI98" s="59">
        <f>SUM(AI79:AI97)</f>
        <v>0</v>
      </c>
      <c r="AJ98" s="59">
        <f>SUM(AJ79:AJ97)</f>
        <v>129183334</v>
      </c>
      <c r="AK98" s="59">
        <f>SUM(AK79:AK97)</f>
        <v>0</v>
      </c>
      <c r="AL98" s="59">
        <f>SUM(AL79:AL97)</f>
        <v>0</v>
      </c>
      <c r="AM98" s="59">
        <f t="shared" ref="AM98:BE98" si="81">SUM(AM79:AM97)</f>
        <v>0</v>
      </c>
      <c r="AN98" s="59">
        <f t="shared" si="81"/>
        <v>0</v>
      </c>
      <c r="AO98" s="59">
        <f t="shared" si="81"/>
        <v>0</v>
      </c>
      <c r="AP98" s="59">
        <f t="shared" si="81"/>
        <v>0</v>
      </c>
      <c r="AQ98" s="59">
        <f t="shared" si="81"/>
        <v>0</v>
      </c>
      <c r="AR98" s="59">
        <f t="shared" si="81"/>
        <v>0</v>
      </c>
      <c r="AS98" s="59">
        <f t="shared" si="81"/>
        <v>0</v>
      </c>
      <c r="AT98" s="59">
        <f t="shared" si="81"/>
        <v>0</v>
      </c>
      <c r="AU98" s="59">
        <f t="shared" si="81"/>
        <v>0</v>
      </c>
      <c r="AV98" s="59">
        <f t="shared" si="81"/>
        <v>0</v>
      </c>
      <c r="AW98" s="59">
        <f t="shared" si="81"/>
        <v>0</v>
      </c>
      <c r="AX98" s="59">
        <f t="shared" si="81"/>
        <v>0</v>
      </c>
      <c r="AY98" s="59">
        <f t="shared" si="81"/>
        <v>174282000</v>
      </c>
      <c r="AZ98" s="59">
        <f t="shared" si="81"/>
        <v>0</v>
      </c>
      <c r="BA98" s="59">
        <f t="shared" si="81"/>
        <v>0</v>
      </c>
      <c r="BB98" s="59">
        <f t="shared" si="81"/>
        <v>403008333</v>
      </c>
      <c r="BC98" s="59">
        <f t="shared" si="81"/>
        <v>0</v>
      </c>
      <c r="BD98" s="59">
        <f t="shared" si="81"/>
        <v>0</v>
      </c>
      <c r="BE98" s="59">
        <f t="shared" si="81"/>
        <v>18000000</v>
      </c>
      <c r="BF98" s="68">
        <f t="shared" si="59"/>
        <v>0.78739005484734503</v>
      </c>
      <c r="BG98" s="59">
        <f t="shared" ref="BG98:CD98" si="82">SUM(BG79:BG97)</f>
        <v>2683051162</v>
      </c>
      <c r="BH98" s="59">
        <f t="shared" si="82"/>
        <v>804086833</v>
      </c>
      <c r="BI98" s="59">
        <f t="shared" si="82"/>
        <v>119295624</v>
      </c>
      <c r="BJ98" s="59">
        <f t="shared" si="82"/>
        <v>0</v>
      </c>
      <c r="BK98" s="59">
        <f t="shared" si="82"/>
        <v>0</v>
      </c>
      <c r="BL98" s="59">
        <f t="shared" si="82"/>
        <v>0</v>
      </c>
      <c r="BM98" s="59">
        <f t="shared" si="82"/>
        <v>0</v>
      </c>
      <c r="BN98" s="59">
        <f t="shared" si="82"/>
        <v>0</v>
      </c>
      <c r="BO98" s="59">
        <f t="shared" si="82"/>
        <v>0</v>
      </c>
      <c r="BP98" s="59">
        <f t="shared" si="82"/>
        <v>0</v>
      </c>
      <c r="BQ98" s="59">
        <f t="shared" si="82"/>
        <v>0</v>
      </c>
      <c r="BR98" s="59">
        <f t="shared" si="82"/>
        <v>0</v>
      </c>
      <c r="BS98" s="59">
        <f t="shared" si="82"/>
        <v>0</v>
      </c>
      <c r="BT98" s="59">
        <f t="shared" si="82"/>
        <v>0</v>
      </c>
      <c r="BU98" s="59">
        <f t="shared" si="82"/>
        <v>0</v>
      </c>
      <c r="BV98" s="59">
        <f t="shared" si="82"/>
        <v>0</v>
      </c>
      <c r="BW98" s="59">
        <f t="shared" si="82"/>
        <v>0</v>
      </c>
      <c r="BX98" s="59">
        <f t="shared" si="82"/>
        <v>282239042</v>
      </c>
      <c r="BY98" s="59">
        <f t="shared" si="82"/>
        <v>0</v>
      </c>
      <c r="BZ98" s="59">
        <f t="shared" si="82"/>
        <v>0</v>
      </c>
      <c r="CA98" s="59">
        <f t="shared" si="82"/>
        <v>1450346125</v>
      </c>
      <c r="CB98" s="59">
        <f t="shared" si="82"/>
        <v>0</v>
      </c>
      <c r="CC98" s="59">
        <f t="shared" si="82"/>
        <v>0</v>
      </c>
      <c r="CD98" s="59">
        <f t="shared" si="82"/>
        <v>27083538</v>
      </c>
      <c r="CE98" s="68">
        <f t="shared" si="47"/>
        <v>0.20399166429668883</v>
      </c>
      <c r="CF98" s="59">
        <f>SUM(CF79:CF97)</f>
        <v>695106661</v>
      </c>
      <c r="CG98" s="59">
        <f>SUM(CG79:CG97)</f>
        <v>0</v>
      </c>
      <c r="CH98" s="59">
        <f t="shared" ref="CH98:DB98" si="83">SUM(CH79:CH97)</f>
        <v>129016663</v>
      </c>
      <c r="CI98" s="59">
        <f t="shared" si="83"/>
        <v>0</v>
      </c>
      <c r="CJ98" s="59">
        <f t="shared" si="83"/>
        <v>0</v>
      </c>
      <c r="CK98" s="59">
        <f t="shared" si="83"/>
        <v>0</v>
      </c>
      <c r="CL98" s="59">
        <f t="shared" si="83"/>
        <v>0</v>
      </c>
      <c r="CM98" s="59">
        <f t="shared" si="83"/>
        <v>0</v>
      </c>
      <c r="CN98" s="59">
        <f t="shared" si="83"/>
        <v>0</v>
      </c>
      <c r="CO98" s="59">
        <f t="shared" si="83"/>
        <v>0</v>
      </c>
      <c r="CP98" s="59">
        <f t="shared" si="83"/>
        <v>0</v>
      </c>
      <c r="CQ98" s="59">
        <f t="shared" si="83"/>
        <v>0</v>
      </c>
      <c r="CR98" s="59">
        <f t="shared" si="83"/>
        <v>0</v>
      </c>
      <c r="CS98" s="59">
        <f t="shared" si="83"/>
        <v>0</v>
      </c>
      <c r="CT98" s="59">
        <f t="shared" si="83"/>
        <v>0</v>
      </c>
      <c r="CU98" s="59">
        <f t="shared" si="83"/>
        <v>0</v>
      </c>
      <c r="CV98" s="59">
        <f t="shared" si="83"/>
        <v>0</v>
      </c>
      <c r="CW98" s="59">
        <f>SUM(CW79:CW97)</f>
        <v>169243333</v>
      </c>
      <c r="CX98" s="59">
        <f t="shared" si="83"/>
        <v>0</v>
      </c>
      <c r="CY98" s="59">
        <f>SUM(CY79:CY97)</f>
        <v>0</v>
      </c>
      <c r="CZ98" s="59">
        <f t="shared" si="83"/>
        <v>396846665</v>
      </c>
      <c r="DA98" s="59">
        <f t="shared" si="83"/>
        <v>0</v>
      </c>
      <c r="DB98" s="59">
        <f t="shared" si="83"/>
        <v>0</v>
      </c>
      <c r="DC98" s="59">
        <f>SUM(DC79:DC97)</f>
        <v>0</v>
      </c>
      <c r="DD98" s="68">
        <f t="shared" si="58"/>
        <v>0.7960083357033112</v>
      </c>
      <c r="DE98" s="59">
        <f t="shared" ref="DE98:EB98" si="84">SUM(DE79:DE97)</f>
        <v>2712418168</v>
      </c>
      <c r="DF98" s="59">
        <f t="shared" si="84"/>
        <v>804086833</v>
      </c>
      <c r="DG98" s="59">
        <f t="shared" si="84"/>
        <v>119462295</v>
      </c>
      <c r="DH98" s="59">
        <f t="shared" si="84"/>
        <v>0</v>
      </c>
      <c r="DI98" s="59">
        <f t="shared" si="84"/>
        <v>0</v>
      </c>
      <c r="DJ98" s="59">
        <f t="shared" si="84"/>
        <v>0</v>
      </c>
      <c r="DK98" s="59">
        <f t="shared" si="84"/>
        <v>0</v>
      </c>
      <c r="DL98" s="59">
        <f t="shared" si="84"/>
        <v>0</v>
      </c>
      <c r="DM98" s="59">
        <f t="shared" si="84"/>
        <v>0</v>
      </c>
      <c r="DN98" s="59">
        <f t="shared" si="84"/>
        <v>0</v>
      </c>
      <c r="DO98" s="59">
        <f t="shared" si="84"/>
        <v>0</v>
      </c>
      <c r="DP98" s="59">
        <f t="shared" si="84"/>
        <v>0</v>
      </c>
      <c r="DQ98" s="59">
        <f t="shared" si="84"/>
        <v>0</v>
      </c>
      <c r="DR98" s="59">
        <f t="shared" si="84"/>
        <v>0</v>
      </c>
      <c r="DS98" s="59">
        <f t="shared" si="84"/>
        <v>0</v>
      </c>
      <c r="DT98" s="59">
        <f t="shared" si="84"/>
        <v>0</v>
      </c>
      <c r="DU98" s="59">
        <f t="shared" si="84"/>
        <v>0</v>
      </c>
      <c r="DV98" s="59">
        <f t="shared" si="84"/>
        <v>287277709</v>
      </c>
      <c r="DW98" s="59">
        <f t="shared" si="84"/>
        <v>0</v>
      </c>
      <c r="DX98" s="59">
        <f t="shared" si="84"/>
        <v>0</v>
      </c>
      <c r="DY98" s="59">
        <f t="shared" si="84"/>
        <v>1456507793</v>
      </c>
      <c r="DZ98" s="59">
        <f t="shared" si="84"/>
        <v>0</v>
      </c>
      <c r="EA98" s="59">
        <f t="shared" si="84"/>
        <v>0</v>
      </c>
      <c r="EB98" s="59">
        <f t="shared" si="84"/>
        <v>45083538</v>
      </c>
      <c r="ED98" s="154" t="s">
        <v>384</v>
      </c>
      <c r="EE98" s="170">
        <f t="shared" si="73"/>
        <v>3407524829</v>
      </c>
      <c r="EF98" s="170">
        <f t="shared" si="74"/>
        <v>695106661</v>
      </c>
      <c r="EG98" s="171">
        <f t="shared" si="75"/>
        <v>0.20399166429668883</v>
      </c>
    </row>
    <row r="99" spans="1:137" ht="20.45" hidden="1" customHeight="1" thickTop="1" x14ac:dyDescent="0.25">
      <c r="A99" s="202"/>
      <c r="B99" s="224" t="s">
        <v>285</v>
      </c>
      <c r="C99" s="162" t="s">
        <v>286</v>
      </c>
      <c r="D99" s="50" t="s">
        <v>287</v>
      </c>
      <c r="E99" s="165">
        <v>111</v>
      </c>
      <c r="F99" s="159" t="s">
        <v>239</v>
      </c>
      <c r="G99" s="24">
        <f t="shared" ref="G99:G129" si="85">SUM(J99:AF99)</f>
        <v>6856843769</v>
      </c>
      <c r="H99" s="25">
        <v>2559000000</v>
      </c>
      <c r="I99" s="25">
        <f>H99-G99</f>
        <v>-4297843769</v>
      </c>
      <c r="J99" s="24"/>
      <c r="K99" s="24"/>
      <c r="L99" s="24"/>
      <c r="M99" s="24"/>
      <c r="N99" s="24">
        <v>6856843769</v>
      </c>
      <c r="O99" s="24"/>
      <c r="P99" s="24"/>
      <c r="Q99" s="24"/>
      <c r="R99" s="26"/>
      <c r="S99" s="26"/>
      <c r="T99" s="26"/>
      <c r="U99" s="24"/>
      <c r="V99" s="24"/>
      <c r="W99" s="24"/>
      <c r="X99" s="24"/>
      <c r="Y99" s="24"/>
      <c r="Z99" s="24"/>
      <c r="AA99" s="26"/>
      <c r="AB99" s="26"/>
      <c r="AC99" s="26"/>
      <c r="AD99" s="26"/>
      <c r="AE99" s="26"/>
      <c r="AF99" s="26"/>
      <c r="AG99" s="48">
        <f t="shared" si="57"/>
        <v>0</v>
      </c>
      <c r="AH99" s="24">
        <f t="shared" si="43"/>
        <v>0</v>
      </c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7">
        <f t="shared" si="59"/>
        <v>1</v>
      </c>
      <c r="BG99" s="24">
        <f t="shared" si="66"/>
        <v>6856843769</v>
      </c>
      <c r="BH99" s="24">
        <f t="shared" ref="BH99:BW114" si="86">+J99-AI99</f>
        <v>0</v>
      </c>
      <c r="BI99" s="24">
        <f t="shared" si="86"/>
        <v>0</v>
      </c>
      <c r="BJ99" s="24">
        <f t="shared" si="86"/>
        <v>0</v>
      </c>
      <c r="BK99" s="24">
        <f t="shared" si="86"/>
        <v>0</v>
      </c>
      <c r="BL99" s="24">
        <f t="shared" si="86"/>
        <v>6856843769</v>
      </c>
      <c r="BM99" s="24">
        <f t="shared" si="86"/>
        <v>0</v>
      </c>
      <c r="BN99" s="24">
        <f t="shared" si="86"/>
        <v>0</v>
      </c>
      <c r="BO99" s="24">
        <f t="shared" si="86"/>
        <v>0</v>
      </c>
      <c r="BP99" s="24">
        <f t="shared" si="86"/>
        <v>0</v>
      </c>
      <c r="BQ99" s="24">
        <f t="shared" si="86"/>
        <v>0</v>
      </c>
      <c r="BR99" s="24">
        <f t="shared" si="86"/>
        <v>0</v>
      </c>
      <c r="BS99" s="24">
        <f t="shared" si="86"/>
        <v>0</v>
      </c>
      <c r="BT99" s="24">
        <f t="shared" si="86"/>
        <v>0</v>
      </c>
      <c r="BU99" s="24">
        <f t="shared" si="86"/>
        <v>0</v>
      </c>
      <c r="BV99" s="24">
        <f t="shared" si="86"/>
        <v>0</v>
      </c>
      <c r="BW99" s="24">
        <f t="shared" si="86"/>
        <v>0</v>
      </c>
      <c r="BX99" s="24">
        <f t="shared" ref="BX99:CD129" si="87">+Z99-AY99</f>
        <v>0</v>
      </c>
      <c r="BY99" s="24">
        <f t="shared" si="87"/>
        <v>0</v>
      </c>
      <c r="BZ99" s="24">
        <f t="shared" si="87"/>
        <v>0</v>
      </c>
      <c r="CA99" s="24">
        <f t="shared" si="87"/>
        <v>0</v>
      </c>
      <c r="CB99" s="24">
        <f t="shared" si="87"/>
        <v>0</v>
      </c>
      <c r="CC99" s="24">
        <f t="shared" si="87"/>
        <v>0</v>
      </c>
      <c r="CD99" s="24">
        <f t="shared" si="87"/>
        <v>0</v>
      </c>
      <c r="CE99" s="48">
        <f t="shared" si="47"/>
        <v>0</v>
      </c>
      <c r="CF99" s="24">
        <f t="shared" si="48"/>
        <v>0</v>
      </c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7">
        <f t="shared" si="58"/>
        <v>1</v>
      </c>
      <c r="DE99" s="24">
        <f t="shared" ref="DE99:DE129" si="88">SUM(DF99:EB99)</f>
        <v>6856843769</v>
      </c>
      <c r="DF99" s="24">
        <f t="shared" ref="DF99:DU114" si="89">+J99-CG99</f>
        <v>0</v>
      </c>
      <c r="DG99" s="24">
        <f t="shared" si="89"/>
        <v>0</v>
      </c>
      <c r="DH99" s="24">
        <f t="shared" si="89"/>
        <v>0</v>
      </c>
      <c r="DI99" s="24">
        <f t="shared" si="89"/>
        <v>0</v>
      </c>
      <c r="DJ99" s="24">
        <f t="shared" si="89"/>
        <v>6856843769</v>
      </c>
      <c r="DK99" s="24">
        <f t="shared" si="89"/>
        <v>0</v>
      </c>
      <c r="DL99" s="24">
        <f t="shared" si="89"/>
        <v>0</v>
      </c>
      <c r="DM99" s="24">
        <f t="shared" si="89"/>
        <v>0</v>
      </c>
      <c r="DN99" s="24">
        <f t="shared" si="89"/>
        <v>0</v>
      </c>
      <c r="DO99" s="24">
        <f t="shared" si="89"/>
        <v>0</v>
      </c>
      <c r="DP99" s="24">
        <f t="shared" si="89"/>
        <v>0</v>
      </c>
      <c r="DQ99" s="24">
        <f t="shared" si="89"/>
        <v>0</v>
      </c>
      <c r="DR99" s="24">
        <f t="shared" si="89"/>
        <v>0</v>
      </c>
      <c r="DS99" s="24">
        <f t="shared" si="89"/>
        <v>0</v>
      </c>
      <c r="DT99" s="24">
        <f t="shared" si="89"/>
        <v>0</v>
      </c>
      <c r="DU99" s="24">
        <f t="shared" si="89"/>
        <v>0</v>
      </c>
      <c r="DV99" s="24">
        <f t="shared" ref="DV99:EB129" si="90">+Z99-CW99</f>
        <v>0</v>
      </c>
      <c r="DW99" s="24">
        <f t="shared" si="90"/>
        <v>0</v>
      </c>
      <c r="DX99" s="24">
        <f t="shared" si="90"/>
        <v>0</v>
      </c>
      <c r="DY99" s="24">
        <f t="shared" si="90"/>
        <v>0</v>
      </c>
      <c r="DZ99" s="24">
        <f t="shared" si="90"/>
        <v>0</v>
      </c>
      <c r="EA99" s="24">
        <f t="shared" si="90"/>
        <v>0</v>
      </c>
      <c r="EB99" s="24">
        <f t="shared" si="90"/>
        <v>0</v>
      </c>
      <c r="EE99" s="170">
        <f t="shared" si="73"/>
        <v>6856843769</v>
      </c>
      <c r="EF99" s="170">
        <f t="shared" si="74"/>
        <v>0</v>
      </c>
      <c r="EG99" s="171">
        <f t="shared" si="75"/>
        <v>0</v>
      </c>
    </row>
    <row r="100" spans="1:137" s="79" customFormat="1" ht="19.899999999999999" hidden="1" customHeight="1" x14ac:dyDescent="0.25">
      <c r="A100" s="202"/>
      <c r="B100" s="224"/>
      <c r="C100" s="162" t="s">
        <v>288</v>
      </c>
      <c r="D100" s="50" t="s">
        <v>289</v>
      </c>
      <c r="E100" s="166">
        <v>111</v>
      </c>
      <c r="F100" s="159" t="s">
        <v>239</v>
      </c>
      <c r="G100" s="24">
        <f t="shared" si="85"/>
        <v>0</v>
      </c>
      <c r="H100" s="25">
        <v>500136000</v>
      </c>
      <c r="I100" s="25">
        <f t="shared" ref="I100:I129" si="91">H100-G100</f>
        <v>500136000</v>
      </c>
      <c r="J100" s="24"/>
      <c r="K100" s="24"/>
      <c r="L100" s="24"/>
      <c r="M100" s="24"/>
      <c r="N100" s="24"/>
      <c r="O100" s="24"/>
      <c r="P100" s="24"/>
      <c r="Q100" s="24"/>
      <c r="R100" s="26"/>
      <c r="S100" s="26"/>
      <c r="T100" s="26"/>
      <c r="U100" s="24"/>
      <c r="V100" s="24"/>
      <c r="W100" s="24"/>
      <c r="X100" s="24"/>
      <c r="Y100" s="24"/>
      <c r="Z100" s="24"/>
      <c r="AA100" s="26"/>
      <c r="AB100" s="26"/>
      <c r="AC100" s="26"/>
      <c r="AD100" s="26"/>
      <c r="AE100" s="26"/>
      <c r="AF100" s="26"/>
      <c r="AG100" s="27">
        <v>0</v>
      </c>
      <c r="AH100" s="24">
        <f t="shared" si="43"/>
        <v>0</v>
      </c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7">
        <v>0</v>
      </c>
      <c r="BG100" s="24">
        <f t="shared" si="66"/>
        <v>0</v>
      </c>
      <c r="BH100" s="24">
        <f t="shared" si="86"/>
        <v>0</v>
      </c>
      <c r="BI100" s="24">
        <f t="shared" si="86"/>
        <v>0</v>
      </c>
      <c r="BJ100" s="24">
        <f t="shared" si="86"/>
        <v>0</v>
      </c>
      <c r="BK100" s="24">
        <f t="shared" si="86"/>
        <v>0</v>
      </c>
      <c r="BL100" s="24">
        <f t="shared" si="86"/>
        <v>0</v>
      </c>
      <c r="BM100" s="24">
        <f t="shared" si="86"/>
        <v>0</v>
      </c>
      <c r="BN100" s="24">
        <f t="shared" si="86"/>
        <v>0</v>
      </c>
      <c r="BO100" s="24">
        <f t="shared" si="86"/>
        <v>0</v>
      </c>
      <c r="BP100" s="24">
        <f t="shared" si="86"/>
        <v>0</v>
      </c>
      <c r="BQ100" s="24">
        <f t="shared" si="86"/>
        <v>0</v>
      </c>
      <c r="BR100" s="24">
        <f t="shared" si="86"/>
        <v>0</v>
      </c>
      <c r="BS100" s="24">
        <f t="shared" si="86"/>
        <v>0</v>
      </c>
      <c r="BT100" s="24">
        <f t="shared" si="86"/>
        <v>0</v>
      </c>
      <c r="BU100" s="24">
        <f t="shared" si="86"/>
        <v>0</v>
      </c>
      <c r="BV100" s="24">
        <f t="shared" si="86"/>
        <v>0</v>
      </c>
      <c r="BW100" s="24">
        <f t="shared" si="86"/>
        <v>0</v>
      </c>
      <c r="BX100" s="24">
        <f t="shared" si="87"/>
        <v>0</v>
      </c>
      <c r="BY100" s="24">
        <f t="shared" si="87"/>
        <v>0</v>
      </c>
      <c r="BZ100" s="24">
        <f t="shared" si="87"/>
        <v>0</v>
      </c>
      <c r="CA100" s="24">
        <f t="shared" si="87"/>
        <v>0</v>
      </c>
      <c r="CB100" s="24">
        <f t="shared" si="87"/>
        <v>0</v>
      </c>
      <c r="CC100" s="24">
        <f t="shared" si="87"/>
        <v>0</v>
      </c>
      <c r="CD100" s="24">
        <f t="shared" si="87"/>
        <v>0</v>
      </c>
      <c r="CE100" s="27">
        <v>0</v>
      </c>
      <c r="CF100" s="24">
        <f t="shared" si="48"/>
        <v>0</v>
      </c>
      <c r="CG100" s="26"/>
      <c r="CH100" s="26"/>
      <c r="CI100" s="26"/>
      <c r="CJ100" s="26"/>
      <c r="CK100" s="26"/>
      <c r="CL100" s="26"/>
      <c r="CM100" s="26"/>
      <c r="CN100" s="24"/>
      <c r="CO100" s="24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7">
        <v>0</v>
      </c>
      <c r="DE100" s="24">
        <f t="shared" si="88"/>
        <v>0</v>
      </c>
      <c r="DF100" s="24">
        <f t="shared" si="89"/>
        <v>0</v>
      </c>
      <c r="DG100" s="24">
        <f t="shared" si="89"/>
        <v>0</v>
      </c>
      <c r="DH100" s="24">
        <f t="shared" si="89"/>
        <v>0</v>
      </c>
      <c r="DI100" s="24">
        <f t="shared" si="89"/>
        <v>0</v>
      </c>
      <c r="DJ100" s="24">
        <f t="shared" si="89"/>
        <v>0</v>
      </c>
      <c r="DK100" s="24">
        <f t="shared" si="89"/>
        <v>0</v>
      </c>
      <c r="DL100" s="24">
        <f t="shared" si="89"/>
        <v>0</v>
      </c>
      <c r="DM100" s="24">
        <f t="shared" si="89"/>
        <v>0</v>
      </c>
      <c r="DN100" s="24">
        <f t="shared" si="89"/>
        <v>0</v>
      </c>
      <c r="DO100" s="24">
        <f t="shared" si="89"/>
        <v>0</v>
      </c>
      <c r="DP100" s="24">
        <f t="shared" si="89"/>
        <v>0</v>
      </c>
      <c r="DQ100" s="24">
        <f t="shared" si="89"/>
        <v>0</v>
      </c>
      <c r="DR100" s="24">
        <f t="shared" si="89"/>
        <v>0</v>
      </c>
      <c r="DS100" s="24">
        <f t="shared" si="89"/>
        <v>0</v>
      </c>
      <c r="DT100" s="24">
        <f t="shared" si="89"/>
        <v>0</v>
      </c>
      <c r="DU100" s="24">
        <f t="shared" si="89"/>
        <v>0</v>
      </c>
      <c r="DV100" s="24">
        <f t="shared" si="90"/>
        <v>0</v>
      </c>
      <c r="DW100" s="24">
        <f t="shared" si="90"/>
        <v>0</v>
      </c>
      <c r="DX100" s="24">
        <f t="shared" si="90"/>
        <v>0</v>
      </c>
      <c r="DY100" s="24">
        <f t="shared" si="90"/>
        <v>0</v>
      </c>
      <c r="DZ100" s="24">
        <f t="shared" si="90"/>
        <v>0</v>
      </c>
      <c r="EA100" s="24">
        <f t="shared" si="90"/>
        <v>0</v>
      </c>
      <c r="EB100" s="24">
        <f t="shared" si="90"/>
        <v>0</v>
      </c>
      <c r="ED100"/>
      <c r="EE100" s="170">
        <f t="shared" si="73"/>
        <v>0</v>
      </c>
      <c r="EF100" s="170">
        <f t="shared" si="74"/>
        <v>0</v>
      </c>
      <c r="EG100" s="171">
        <f t="shared" si="75"/>
        <v>0</v>
      </c>
    </row>
    <row r="101" spans="1:137" ht="19.899999999999999" hidden="1" customHeight="1" x14ac:dyDescent="0.25">
      <c r="A101" s="202"/>
      <c r="B101" s="224"/>
      <c r="C101" s="162" t="s">
        <v>290</v>
      </c>
      <c r="D101" s="50" t="s">
        <v>291</v>
      </c>
      <c r="E101" s="166">
        <v>111</v>
      </c>
      <c r="F101" s="159" t="s">
        <v>239</v>
      </c>
      <c r="G101" s="24">
        <f t="shared" si="85"/>
        <v>0</v>
      </c>
      <c r="H101" s="25">
        <v>350000000</v>
      </c>
      <c r="I101" s="25">
        <f t="shared" si="91"/>
        <v>350000000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6"/>
      <c r="AB101" s="26"/>
      <c r="AC101" s="26"/>
      <c r="AD101" s="26"/>
      <c r="AE101" s="26"/>
      <c r="AF101" s="26"/>
      <c r="AG101" s="27">
        <v>0</v>
      </c>
      <c r="AH101" s="24">
        <f t="shared" si="43"/>
        <v>0</v>
      </c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7">
        <v>0</v>
      </c>
      <c r="BG101" s="24">
        <f t="shared" si="66"/>
        <v>0</v>
      </c>
      <c r="BH101" s="24">
        <f t="shared" si="86"/>
        <v>0</v>
      </c>
      <c r="BI101" s="24">
        <f t="shared" si="86"/>
        <v>0</v>
      </c>
      <c r="BJ101" s="24">
        <f t="shared" si="86"/>
        <v>0</v>
      </c>
      <c r="BK101" s="24">
        <f t="shared" si="86"/>
        <v>0</v>
      </c>
      <c r="BL101" s="24">
        <f t="shared" si="86"/>
        <v>0</v>
      </c>
      <c r="BM101" s="24">
        <f t="shared" si="86"/>
        <v>0</v>
      </c>
      <c r="BN101" s="24">
        <f t="shared" si="86"/>
        <v>0</v>
      </c>
      <c r="BO101" s="24">
        <f t="shared" si="86"/>
        <v>0</v>
      </c>
      <c r="BP101" s="24">
        <f t="shared" si="86"/>
        <v>0</v>
      </c>
      <c r="BQ101" s="24">
        <f t="shared" si="86"/>
        <v>0</v>
      </c>
      <c r="BR101" s="24">
        <f t="shared" si="86"/>
        <v>0</v>
      </c>
      <c r="BS101" s="24">
        <f t="shared" si="86"/>
        <v>0</v>
      </c>
      <c r="BT101" s="24">
        <f t="shared" si="86"/>
        <v>0</v>
      </c>
      <c r="BU101" s="24">
        <f t="shared" si="86"/>
        <v>0</v>
      </c>
      <c r="BV101" s="24">
        <f t="shared" si="86"/>
        <v>0</v>
      </c>
      <c r="BW101" s="24">
        <f t="shared" si="86"/>
        <v>0</v>
      </c>
      <c r="BX101" s="24">
        <f t="shared" si="87"/>
        <v>0</v>
      </c>
      <c r="BY101" s="24">
        <f t="shared" si="87"/>
        <v>0</v>
      </c>
      <c r="BZ101" s="24">
        <f t="shared" si="87"/>
        <v>0</v>
      </c>
      <c r="CA101" s="24">
        <f t="shared" si="87"/>
        <v>0</v>
      </c>
      <c r="CB101" s="24">
        <f t="shared" si="87"/>
        <v>0</v>
      </c>
      <c r="CC101" s="24">
        <f t="shared" si="87"/>
        <v>0</v>
      </c>
      <c r="CD101" s="24">
        <f t="shared" si="87"/>
        <v>0</v>
      </c>
      <c r="CE101" s="27">
        <v>0</v>
      </c>
      <c r="CF101" s="24">
        <f t="shared" si="48"/>
        <v>0</v>
      </c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6"/>
      <c r="DD101" s="27">
        <v>0</v>
      </c>
      <c r="DE101" s="24">
        <f t="shared" si="88"/>
        <v>0</v>
      </c>
      <c r="DF101" s="24">
        <f t="shared" si="89"/>
        <v>0</v>
      </c>
      <c r="DG101" s="24">
        <f t="shared" si="89"/>
        <v>0</v>
      </c>
      <c r="DH101" s="24">
        <f t="shared" si="89"/>
        <v>0</v>
      </c>
      <c r="DI101" s="24">
        <f t="shared" si="89"/>
        <v>0</v>
      </c>
      <c r="DJ101" s="24">
        <f t="shared" si="89"/>
        <v>0</v>
      </c>
      <c r="DK101" s="24">
        <f t="shared" si="89"/>
        <v>0</v>
      </c>
      <c r="DL101" s="24">
        <f t="shared" si="89"/>
        <v>0</v>
      </c>
      <c r="DM101" s="24">
        <f t="shared" si="89"/>
        <v>0</v>
      </c>
      <c r="DN101" s="24">
        <f t="shared" si="89"/>
        <v>0</v>
      </c>
      <c r="DO101" s="24">
        <f t="shared" si="89"/>
        <v>0</v>
      </c>
      <c r="DP101" s="24">
        <f t="shared" si="89"/>
        <v>0</v>
      </c>
      <c r="DQ101" s="24">
        <f t="shared" si="89"/>
        <v>0</v>
      </c>
      <c r="DR101" s="24">
        <f t="shared" si="89"/>
        <v>0</v>
      </c>
      <c r="DS101" s="24">
        <f t="shared" si="89"/>
        <v>0</v>
      </c>
      <c r="DT101" s="24">
        <f t="shared" si="89"/>
        <v>0</v>
      </c>
      <c r="DU101" s="24">
        <f t="shared" si="89"/>
        <v>0</v>
      </c>
      <c r="DV101" s="24">
        <f t="shared" si="90"/>
        <v>0</v>
      </c>
      <c r="DW101" s="24">
        <f t="shared" si="90"/>
        <v>0</v>
      </c>
      <c r="DX101" s="24">
        <f t="shared" si="90"/>
        <v>0</v>
      </c>
      <c r="DY101" s="24">
        <f t="shared" si="90"/>
        <v>0</v>
      </c>
      <c r="DZ101" s="24">
        <f t="shared" si="90"/>
        <v>0</v>
      </c>
      <c r="EA101" s="24">
        <f t="shared" si="90"/>
        <v>0</v>
      </c>
      <c r="EB101" s="24">
        <f t="shared" si="90"/>
        <v>0</v>
      </c>
      <c r="EE101" s="170">
        <f t="shared" si="73"/>
        <v>0</v>
      </c>
      <c r="EF101" s="170">
        <f t="shared" si="74"/>
        <v>0</v>
      </c>
      <c r="EG101" s="171">
        <f t="shared" si="75"/>
        <v>0</v>
      </c>
    </row>
    <row r="102" spans="1:137" ht="28.5" hidden="1" customHeight="1" x14ac:dyDescent="0.25">
      <c r="A102" s="202"/>
      <c r="B102" s="224"/>
      <c r="C102" s="162" t="s">
        <v>292</v>
      </c>
      <c r="D102" s="50" t="s">
        <v>293</v>
      </c>
      <c r="E102" s="166">
        <v>111</v>
      </c>
      <c r="F102" s="159" t="s">
        <v>294</v>
      </c>
      <c r="G102" s="24">
        <f t="shared" si="85"/>
        <v>473385230</v>
      </c>
      <c r="H102" s="25">
        <v>100000000</v>
      </c>
      <c r="I102" s="25">
        <f t="shared" si="91"/>
        <v>-373385230</v>
      </c>
      <c r="J102" s="24"/>
      <c r="K102" s="24"/>
      <c r="L102" s="24"/>
      <c r="M102" s="24"/>
      <c r="N102" s="24"/>
      <c r="O102" s="24"/>
      <c r="P102" s="24"/>
      <c r="Q102" s="24"/>
      <c r="R102" s="24">
        <v>336385230</v>
      </c>
      <c r="S102" s="24">
        <v>50000000</v>
      </c>
      <c r="T102" s="24"/>
      <c r="U102" s="24"/>
      <c r="V102" s="24">
        <v>72000000</v>
      </c>
      <c r="W102" s="24"/>
      <c r="X102" s="24"/>
      <c r="Y102" s="24"/>
      <c r="Z102" s="24"/>
      <c r="AA102" s="26"/>
      <c r="AB102" s="26"/>
      <c r="AC102" s="26"/>
      <c r="AD102" s="26"/>
      <c r="AE102" s="26"/>
      <c r="AF102" s="24">
        <v>15000000</v>
      </c>
      <c r="AG102" s="27">
        <f t="shared" si="57"/>
        <v>0</v>
      </c>
      <c r="AH102" s="24">
        <f t="shared" si="43"/>
        <v>0</v>
      </c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7">
        <f t="shared" si="59"/>
        <v>1</v>
      </c>
      <c r="BG102" s="24">
        <f t="shared" si="66"/>
        <v>473385230</v>
      </c>
      <c r="BH102" s="24">
        <f t="shared" si="86"/>
        <v>0</v>
      </c>
      <c r="BI102" s="24">
        <f t="shared" si="86"/>
        <v>0</v>
      </c>
      <c r="BJ102" s="24">
        <f t="shared" si="86"/>
        <v>0</v>
      </c>
      <c r="BK102" s="24">
        <f t="shared" si="86"/>
        <v>0</v>
      </c>
      <c r="BL102" s="24">
        <f t="shared" si="86"/>
        <v>0</v>
      </c>
      <c r="BM102" s="24">
        <f t="shared" si="86"/>
        <v>0</v>
      </c>
      <c r="BN102" s="24">
        <f t="shared" si="86"/>
        <v>0</v>
      </c>
      <c r="BO102" s="24">
        <f t="shared" si="86"/>
        <v>0</v>
      </c>
      <c r="BP102" s="24">
        <f t="shared" si="86"/>
        <v>336385230</v>
      </c>
      <c r="BQ102" s="24">
        <f t="shared" si="86"/>
        <v>50000000</v>
      </c>
      <c r="BR102" s="24">
        <f t="shared" si="86"/>
        <v>0</v>
      </c>
      <c r="BS102" s="24">
        <f t="shared" si="86"/>
        <v>0</v>
      </c>
      <c r="BT102" s="24">
        <f t="shared" si="86"/>
        <v>72000000</v>
      </c>
      <c r="BU102" s="24">
        <f t="shared" si="86"/>
        <v>0</v>
      </c>
      <c r="BV102" s="24">
        <f t="shared" si="86"/>
        <v>0</v>
      </c>
      <c r="BW102" s="24">
        <f t="shared" si="86"/>
        <v>0</v>
      </c>
      <c r="BX102" s="24">
        <f t="shared" si="87"/>
        <v>0</v>
      </c>
      <c r="BY102" s="24">
        <f t="shared" si="87"/>
        <v>0</v>
      </c>
      <c r="BZ102" s="24">
        <f t="shared" si="87"/>
        <v>0</v>
      </c>
      <c r="CA102" s="24">
        <f t="shared" si="87"/>
        <v>0</v>
      </c>
      <c r="CB102" s="24">
        <f t="shared" si="87"/>
        <v>0</v>
      </c>
      <c r="CC102" s="24">
        <f t="shared" si="87"/>
        <v>0</v>
      </c>
      <c r="CD102" s="24">
        <f t="shared" si="87"/>
        <v>15000000</v>
      </c>
      <c r="CE102" s="27">
        <f t="shared" si="47"/>
        <v>0</v>
      </c>
      <c r="CF102" s="24">
        <f t="shared" si="48"/>
        <v>0</v>
      </c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7">
        <f t="shared" si="58"/>
        <v>1</v>
      </c>
      <c r="DE102" s="24">
        <f t="shared" si="88"/>
        <v>473385230</v>
      </c>
      <c r="DF102" s="24">
        <f t="shared" si="89"/>
        <v>0</v>
      </c>
      <c r="DG102" s="24">
        <f t="shared" si="89"/>
        <v>0</v>
      </c>
      <c r="DH102" s="24">
        <f t="shared" si="89"/>
        <v>0</v>
      </c>
      <c r="DI102" s="24">
        <f t="shared" si="89"/>
        <v>0</v>
      </c>
      <c r="DJ102" s="24">
        <f t="shared" si="89"/>
        <v>0</v>
      </c>
      <c r="DK102" s="24">
        <f t="shared" si="89"/>
        <v>0</v>
      </c>
      <c r="DL102" s="24">
        <f t="shared" si="89"/>
        <v>0</v>
      </c>
      <c r="DM102" s="24">
        <f t="shared" si="89"/>
        <v>0</v>
      </c>
      <c r="DN102" s="24">
        <f t="shared" si="89"/>
        <v>336385230</v>
      </c>
      <c r="DO102" s="24">
        <f t="shared" si="89"/>
        <v>50000000</v>
      </c>
      <c r="DP102" s="24">
        <f t="shared" si="89"/>
        <v>0</v>
      </c>
      <c r="DQ102" s="24">
        <f t="shared" si="89"/>
        <v>0</v>
      </c>
      <c r="DR102" s="24">
        <f t="shared" si="89"/>
        <v>72000000</v>
      </c>
      <c r="DS102" s="24">
        <f t="shared" si="89"/>
        <v>0</v>
      </c>
      <c r="DT102" s="24">
        <f t="shared" si="89"/>
        <v>0</v>
      </c>
      <c r="DU102" s="24">
        <f t="shared" si="89"/>
        <v>0</v>
      </c>
      <c r="DV102" s="24">
        <f t="shared" si="90"/>
        <v>0</v>
      </c>
      <c r="DW102" s="24">
        <f t="shared" si="90"/>
        <v>0</v>
      </c>
      <c r="DX102" s="24">
        <f t="shared" si="90"/>
        <v>0</v>
      </c>
      <c r="DY102" s="24">
        <f t="shared" si="90"/>
        <v>0</v>
      </c>
      <c r="DZ102" s="24">
        <f t="shared" si="90"/>
        <v>0</v>
      </c>
      <c r="EA102" s="24">
        <f t="shared" si="90"/>
        <v>0</v>
      </c>
      <c r="EB102" s="24">
        <f t="shared" si="90"/>
        <v>15000000</v>
      </c>
      <c r="EE102" s="170">
        <f t="shared" si="73"/>
        <v>473385230</v>
      </c>
      <c r="EF102" s="170">
        <f t="shared" si="74"/>
        <v>0</v>
      </c>
      <c r="EG102" s="171">
        <f t="shared" si="75"/>
        <v>0</v>
      </c>
    </row>
    <row r="103" spans="1:137" s="79" customFormat="1" ht="24" hidden="1" customHeight="1" x14ac:dyDescent="0.25">
      <c r="A103" s="202"/>
      <c r="B103" s="224"/>
      <c r="C103" s="162" t="s">
        <v>295</v>
      </c>
      <c r="D103" s="161" t="s">
        <v>296</v>
      </c>
      <c r="E103" s="166">
        <v>111</v>
      </c>
      <c r="F103" s="159" t="s">
        <v>239</v>
      </c>
      <c r="G103" s="24">
        <f t="shared" si="85"/>
        <v>251385230</v>
      </c>
      <c r="H103" s="25">
        <v>300000000</v>
      </c>
      <c r="I103" s="25">
        <f t="shared" si="91"/>
        <v>48614770</v>
      </c>
      <c r="J103" s="47"/>
      <c r="K103" s="24"/>
      <c r="L103" s="24"/>
      <c r="M103" s="24"/>
      <c r="N103" s="24"/>
      <c r="O103" s="24"/>
      <c r="P103" s="24"/>
      <c r="Q103" s="24"/>
      <c r="R103" s="24"/>
      <c r="S103" s="24"/>
      <c r="T103" s="24">
        <v>251385230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7">
        <f t="shared" si="57"/>
        <v>0</v>
      </c>
      <c r="AH103" s="24">
        <f t="shared" si="43"/>
        <v>0</v>
      </c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7">
        <f t="shared" si="59"/>
        <v>1</v>
      </c>
      <c r="BG103" s="24">
        <f t="shared" si="66"/>
        <v>251385230</v>
      </c>
      <c r="BH103" s="24">
        <f t="shared" si="86"/>
        <v>0</v>
      </c>
      <c r="BI103" s="24">
        <f t="shared" si="86"/>
        <v>0</v>
      </c>
      <c r="BJ103" s="24">
        <f t="shared" si="86"/>
        <v>0</v>
      </c>
      <c r="BK103" s="24">
        <f t="shared" si="86"/>
        <v>0</v>
      </c>
      <c r="BL103" s="24">
        <f t="shared" si="86"/>
        <v>0</v>
      </c>
      <c r="BM103" s="24">
        <f t="shared" si="86"/>
        <v>0</v>
      </c>
      <c r="BN103" s="24">
        <f t="shared" si="86"/>
        <v>0</v>
      </c>
      <c r="BO103" s="24">
        <f t="shared" si="86"/>
        <v>0</v>
      </c>
      <c r="BP103" s="24">
        <f t="shared" si="86"/>
        <v>0</v>
      </c>
      <c r="BQ103" s="24">
        <f t="shared" si="86"/>
        <v>0</v>
      </c>
      <c r="BR103" s="24">
        <f t="shared" si="86"/>
        <v>251385230</v>
      </c>
      <c r="BS103" s="24">
        <f t="shared" si="86"/>
        <v>0</v>
      </c>
      <c r="BT103" s="24">
        <f t="shared" si="86"/>
        <v>0</v>
      </c>
      <c r="BU103" s="24">
        <f t="shared" si="86"/>
        <v>0</v>
      </c>
      <c r="BV103" s="24">
        <f t="shared" si="86"/>
        <v>0</v>
      </c>
      <c r="BW103" s="24">
        <f t="shared" si="86"/>
        <v>0</v>
      </c>
      <c r="BX103" s="24">
        <f t="shared" si="87"/>
        <v>0</v>
      </c>
      <c r="BY103" s="24">
        <f t="shared" si="87"/>
        <v>0</v>
      </c>
      <c r="BZ103" s="24">
        <f t="shared" si="87"/>
        <v>0</v>
      </c>
      <c r="CA103" s="24">
        <f t="shared" si="87"/>
        <v>0</v>
      </c>
      <c r="CB103" s="24">
        <f t="shared" si="87"/>
        <v>0</v>
      </c>
      <c r="CC103" s="24">
        <f t="shared" si="87"/>
        <v>0</v>
      </c>
      <c r="CD103" s="24">
        <f t="shared" si="87"/>
        <v>0</v>
      </c>
      <c r="CE103" s="27">
        <f t="shared" si="47"/>
        <v>0</v>
      </c>
      <c r="CF103" s="24">
        <f t="shared" si="48"/>
        <v>0</v>
      </c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7">
        <f t="shared" si="58"/>
        <v>1</v>
      </c>
      <c r="DE103" s="24">
        <f t="shared" si="88"/>
        <v>251385230</v>
      </c>
      <c r="DF103" s="24">
        <f t="shared" si="89"/>
        <v>0</v>
      </c>
      <c r="DG103" s="24">
        <f t="shared" si="89"/>
        <v>0</v>
      </c>
      <c r="DH103" s="24">
        <f t="shared" si="89"/>
        <v>0</v>
      </c>
      <c r="DI103" s="24">
        <f t="shared" si="89"/>
        <v>0</v>
      </c>
      <c r="DJ103" s="24">
        <f t="shared" si="89"/>
        <v>0</v>
      </c>
      <c r="DK103" s="24">
        <f t="shared" si="89"/>
        <v>0</v>
      </c>
      <c r="DL103" s="24">
        <f t="shared" si="89"/>
        <v>0</v>
      </c>
      <c r="DM103" s="24">
        <f t="shared" si="89"/>
        <v>0</v>
      </c>
      <c r="DN103" s="24">
        <f t="shared" si="89"/>
        <v>0</v>
      </c>
      <c r="DO103" s="24">
        <f t="shared" si="89"/>
        <v>0</v>
      </c>
      <c r="DP103" s="24">
        <f t="shared" si="89"/>
        <v>251385230</v>
      </c>
      <c r="DQ103" s="24">
        <f t="shared" si="89"/>
        <v>0</v>
      </c>
      <c r="DR103" s="24">
        <f t="shared" si="89"/>
        <v>0</v>
      </c>
      <c r="DS103" s="24">
        <f t="shared" si="89"/>
        <v>0</v>
      </c>
      <c r="DT103" s="24">
        <f t="shared" si="89"/>
        <v>0</v>
      </c>
      <c r="DU103" s="24">
        <f t="shared" si="89"/>
        <v>0</v>
      </c>
      <c r="DV103" s="24">
        <f t="shared" si="90"/>
        <v>0</v>
      </c>
      <c r="DW103" s="24">
        <f t="shared" si="90"/>
        <v>0</v>
      </c>
      <c r="DX103" s="24">
        <f t="shared" si="90"/>
        <v>0</v>
      </c>
      <c r="DY103" s="24">
        <f t="shared" si="90"/>
        <v>0</v>
      </c>
      <c r="DZ103" s="24">
        <f t="shared" si="90"/>
        <v>0</v>
      </c>
      <c r="EA103" s="24">
        <f t="shared" si="90"/>
        <v>0</v>
      </c>
      <c r="EB103" s="24">
        <f t="shared" si="90"/>
        <v>0</v>
      </c>
      <c r="ED103"/>
      <c r="EE103" s="170">
        <f t="shared" si="73"/>
        <v>251385230</v>
      </c>
      <c r="EF103" s="170">
        <f t="shared" si="74"/>
        <v>0</v>
      </c>
      <c r="EG103" s="171">
        <f t="shared" si="75"/>
        <v>0</v>
      </c>
    </row>
    <row r="104" spans="1:137" ht="36" hidden="1" customHeight="1" x14ac:dyDescent="0.25">
      <c r="A104" s="202"/>
      <c r="B104" s="224" t="s">
        <v>297</v>
      </c>
      <c r="C104" s="162" t="s">
        <v>298</v>
      </c>
      <c r="D104" s="50" t="s">
        <v>299</v>
      </c>
      <c r="E104" s="165">
        <v>211</v>
      </c>
      <c r="F104" s="159" t="s">
        <v>300</v>
      </c>
      <c r="G104" s="24">
        <f t="shared" si="85"/>
        <v>241385230</v>
      </c>
      <c r="H104" s="25">
        <v>1200000000</v>
      </c>
      <c r="I104" s="25">
        <f t="shared" si="91"/>
        <v>958614770</v>
      </c>
      <c r="J104" s="24"/>
      <c r="K104" s="24"/>
      <c r="L104" s="24"/>
      <c r="M104" s="80"/>
      <c r="N104" s="24"/>
      <c r="O104" s="24"/>
      <c r="P104" s="24"/>
      <c r="Q104" s="24"/>
      <c r="R104" s="24"/>
      <c r="S104" s="24">
        <v>61385230</v>
      </c>
      <c r="T104" s="24">
        <v>70000000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>
        <v>110000000</v>
      </c>
      <c r="AG104" s="27">
        <f t="shared" si="57"/>
        <v>0</v>
      </c>
      <c r="AH104" s="24">
        <f t="shared" si="43"/>
        <v>0</v>
      </c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6"/>
      <c r="BF104" s="27">
        <f t="shared" si="59"/>
        <v>1</v>
      </c>
      <c r="BG104" s="24">
        <f t="shared" si="66"/>
        <v>241385230</v>
      </c>
      <c r="BH104" s="24">
        <f t="shared" si="86"/>
        <v>0</v>
      </c>
      <c r="BI104" s="24">
        <f t="shared" si="86"/>
        <v>0</v>
      </c>
      <c r="BJ104" s="24">
        <f t="shared" si="86"/>
        <v>0</v>
      </c>
      <c r="BK104" s="24">
        <f t="shared" si="86"/>
        <v>0</v>
      </c>
      <c r="BL104" s="24">
        <f t="shared" si="86"/>
        <v>0</v>
      </c>
      <c r="BM104" s="24">
        <f t="shared" si="86"/>
        <v>0</v>
      </c>
      <c r="BN104" s="24">
        <f t="shared" si="86"/>
        <v>0</v>
      </c>
      <c r="BO104" s="24">
        <f t="shared" si="86"/>
        <v>0</v>
      </c>
      <c r="BP104" s="24">
        <f t="shared" si="86"/>
        <v>0</v>
      </c>
      <c r="BQ104" s="24">
        <f t="shared" si="86"/>
        <v>61385230</v>
      </c>
      <c r="BR104" s="24">
        <f t="shared" si="86"/>
        <v>70000000</v>
      </c>
      <c r="BS104" s="24">
        <f t="shared" si="86"/>
        <v>0</v>
      </c>
      <c r="BT104" s="24">
        <f t="shared" si="86"/>
        <v>0</v>
      </c>
      <c r="BU104" s="24">
        <f t="shared" si="86"/>
        <v>0</v>
      </c>
      <c r="BV104" s="24">
        <f t="shared" si="86"/>
        <v>0</v>
      </c>
      <c r="BW104" s="24">
        <f t="shared" si="86"/>
        <v>0</v>
      </c>
      <c r="BX104" s="24">
        <f t="shared" si="87"/>
        <v>0</v>
      </c>
      <c r="BY104" s="24">
        <f t="shared" si="87"/>
        <v>0</v>
      </c>
      <c r="BZ104" s="24">
        <f t="shared" si="87"/>
        <v>0</v>
      </c>
      <c r="CA104" s="24">
        <f t="shared" si="87"/>
        <v>0</v>
      </c>
      <c r="CB104" s="24">
        <f t="shared" si="87"/>
        <v>0</v>
      </c>
      <c r="CC104" s="24">
        <f t="shared" si="87"/>
        <v>0</v>
      </c>
      <c r="CD104" s="24">
        <f t="shared" si="87"/>
        <v>110000000</v>
      </c>
      <c r="CE104" s="27">
        <f t="shared" si="47"/>
        <v>0</v>
      </c>
      <c r="CF104" s="24">
        <f t="shared" si="48"/>
        <v>0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7">
        <f t="shared" si="58"/>
        <v>1</v>
      </c>
      <c r="DE104" s="24">
        <f t="shared" si="88"/>
        <v>241385230</v>
      </c>
      <c r="DF104" s="24">
        <f t="shared" si="89"/>
        <v>0</v>
      </c>
      <c r="DG104" s="24">
        <f t="shared" si="89"/>
        <v>0</v>
      </c>
      <c r="DH104" s="24">
        <f t="shared" si="89"/>
        <v>0</v>
      </c>
      <c r="DI104" s="24">
        <f t="shared" si="89"/>
        <v>0</v>
      </c>
      <c r="DJ104" s="24">
        <f t="shared" si="89"/>
        <v>0</v>
      </c>
      <c r="DK104" s="24">
        <f t="shared" si="89"/>
        <v>0</v>
      </c>
      <c r="DL104" s="24">
        <f t="shared" si="89"/>
        <v>0</v>
      </c>
      <c r="DM104" s="24">
        <f t="shared" si="89"/>
        <v>0</v>
      </c>
      <c r="DN104" s="24">
        <f t="shared" si="89"/>
        <v>0</v>
      </c>
      <c r="DO104" s="24">
        <f t="shared" si="89"/>
        <v>61385230</v>
      </c>
      <c r="DP104" s="24">
        <f t="shared" si="89"/>
        <v>70000000</v>
      </c>
      <c r="DQ104" s="24">
        <f t="shared" si="89"/>
        <v>0</v>
      </c>
      <c r="DR104" s="24">
        <f t="shared" si="89"/>
        <v>0</v>
      </c>
      <c r="DS104" s="24">
        <f t="shared" si="89"/>
        <v>0</v>
      </c>
      <c r="DT104" s="24">
        <f t="shared" si="89"/>
        <v>0</v>
      </c>
      <c r="DU104" s="24">
        <f t="shared" si="89"/>
        <v>0</v>
      </c>
      <c r="DV104" s="24">
        <f t="shared" si="90"/>
        <v>0</v>
      </c>
      <c r="DW104" s="24">
        <f t="shared" si="90"/>
        <v>0</v>
      </c>
      <c r="DX104" s="24">
        <f t="shared" si="90"/>
        <v>0</v>
      </c>
      <c r="DY104" s="24">
        <f t="shared" si="90"/>
        <v>0</v>
      </c>
      <c r="DZ104" s="24">
        <f t="shared" si="90"/>
        <v>0</v>
      </c>
      <c r="EA104" s="24">
        <f t="shared" si="90"/>
        <v>0</v>
      </c>
      <c r="EB104" s="24">
        <f t="shared" si="90"/>
        <v>110000000</v>
      </c>
      <c r="EE104" s="170">
        <f t="shared" si="73"/>
        <v>241385230</v>
      </c>
      <c r="EF104" s="170">
        <f t="shared" si="74"/>
        <v>0</v>
      </c>
      <c r="EG104" s="171">
        <f t="shared" si="75"/>
        <v>0</v>
      </c>
    </row>
    <row r="105" spans="1:137" ht="43.5" hidden="1" customHeight="1" x14ac:dyDescent="0.25">
      <c r="A105" s="202"/>
      <c r="B105" s="224"/>
      <c r="C105" s="162" t="s">
        <v>301</v>
      </c>
      <c r="D105" s="50" t="s">
        <v>302</v>
      </c>
      <c r="E105" s="165">
        <v>211</v>
      </c>
      <c r="F105" s="159" t="s">
        <v>303</v>
      </c>
      <c r="G105" s="24">
        <f t="shared" si="85"/>
        <v>103303390</v>
      </c>
      <c r="H105" s="25">
        <v>600000000</v>
      </c>
      <c r="I105" s="25">
        <f t="shared" si="91"/>
        <v>496696610</v>
      </c>
      <c r="J105" s="47"/>
      <c r="K105" s="24">
        <v>92303390</v>
      </c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>
        <v>11000000</v>
      </c>
      <c r="AG105" s="27">
        <f t="shared" si="57"/>
        <v>0</v>
      </c>
      <c r="AH105" s="24">
        <f t="shared" si="43"/>
        <v>0</v>
      </c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7">
        <f t="shared" si="59"/>
        <v>1</v>
      </c>
      <c r="BG105" s="24">
        <f t="shared" si="66"/>
        <v>103303390</v>
      </c>
      <c r="BH105" s="24">
        <f t="shared" si="86"/>
        <v>0</v>
      </c>
      <c r="BI105" s="24">
        <f t="shared" si="86"/>
        <v>92303390</v>
      </c>
      <c r="BJ105" s="24">
        <f t="shared" si="86"/>
        <v>0</v>
      </c>
      <c r="BK105" s="24">
        <f t="shared" si="86"/>
        <v>0</v>
      </c>
      <c r="BL105" s="24">
        <f t="shared" si="86"/>
        <v>0</v>
      </c>
      <c r="BM105" s="24">
        <f t="shared" si="86"/>
        <v>0</v>
      </c>
      <c r="BN105" s="24">
        <f t="shared" si="86"/>
        <v>0</v>
      </c>
      <c r="BO105" s="24">
        <f t="shared" si="86"/>
        <v>0</v>
      </c>
      <c r="BP105" s="24">
        <f t="shared" si="86"/>
        <v>0</v>
      </c>
      <c r="BQ105" s="24">
        <f t="shared" si="86"/>
        <v>0</v>
      </c>
      <c r="BR105" s="24">
        <f t="shared" si="86"/>
        <v>0</v>
      </c>
      <c r="BS105" s="24">
        <f t="shared" si="86"/>
        <v>0</v>
      </c>
      <c r="BT105" s="24">
        <f t="shared" si="86"/>
        <v>0</v>
      </c>
      <c r="BU105" s="24">
        <f t="shared" si="86"/>
        <v>0</v>
      </c>
      <c r="BV105" s="24">
        <f t="shared" si="86"/>
        <v>0</v>
      </c>
      <c r="BW105" s="24">
        <f t="shared" si="86"/>
        <v>0</v>
      </c>
      <c r="BX105" s="24">
        <f t="shared" si="87"/>
        <v>0</v>
      </c>
      <c r="BY105" s="24">
        <f t="shared" si="87"/>
        <v>0</v>
      </c>
      <c r="BZ105" s="24">
        <f t="shared" si="87"/>
        <v>0</v>
      </c>
      <c r="CA105" s="24">
        <f t="shared" si="87"/>
        <v>0</v>
      </c>
      <c r="CB105" s="24">
        <f t="shared" si="87"/>
        <v>0</v>
      </c>
      <c r="CC105" s="24">
        <f t="shared" si="87"/>
        <v>0</v>
      </c>
      <c r="CD105" s="24">
        <f t="shared" si="87"/>
        <v>11000000</v>
      </c>
      <c r="CE105" s="27">
        <f t="shared" si="47"/>
        <v>0</v>
      </c>
      <c r="CF105" s="24">
        <f t="shared" si="48"/>
        <v>0</v>
      </c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7">
        <f t="shared" si="58"/>
        <v>1</v>
      </c>
      <c r="DE105" s="24">
        <f t="shared" si="88"/>
        <v>103303390</v>
      </c>
      <c r="DF105" s="24">
        <f t="shared" si="89"/>
        <v>0</v>
      </c>
      <c r="DG105" s="24">
        <f t="shared" si="89"/>
        <v>92303390</v>
      </c>
      <c r="DH105" s="24">
        <f t="shared" si="89"/>
        <v>0</v>
      </c>
      <c r="DI105" s="24">
        <f t="shared" si="89"/>
        <v>0</v>
      </c>
      <c r="DJ105" s="24">
        <f t="shared" si="89"/>
        <v>0</v>
      </c>
      <c r="DK105" s="24">
        <f t="shared" si="89"/>
        <v>0</v>
      </c>
      <c r="DL105" s="24">
        <f t="shared" si="89"/>
        <v>0</v>
      </c>
      <c r="DM105" s="24">
        <f t="shared" si="89"/>
        <v>0</v>
      </c>
      <c r="DN105" s="24">
        <f t="shared" si="89"/>
        <v>0</v>
      </c>
      <c r="DO105" s="24">
        <f t="shared" si="89"/>
        <v>0</v>
      </c>
      <c r="DP105" s="24">
        <f t="shared" si="89"/>
        <v>0</v>
      </c>
      <c r="DQ105" s="24">
        <f t="shared" si="89"/>
        <v>0</v>
      </c>
      <c r="DR105" s="24">
        <f t="shared" si="89"/>
        <v>0</v>
      </c>
      <c r="DS105" s="24">
        <f t="shared" si="89"/>
        <v>0</v>
      </c>
      <c r="DT105" s="24">
        <f t="shared" si="89"/>
        <v>0</v>
      </c>
      <c r="DU105" s="24">
        <f t="shared" si="89"/>
        <v>0</v>
      </c>
      <c r="DV105" s="24">
        <f t="shared" si="90"/>
        <v>0</v>
      </c>
      <c r="DW105" s="24">
        <f t="shared" si="90"/>
        <v>0</v>
      </c>
      <c r="DX105" s="24">
        <f t="shared" si="90"/>
        <v>0</v>
      </c>
      <c r="DY105" s="24">
        <f t="shared" si="90"/>
        <v>0</v>
      </c>
      <c r="DZ105" s="24">
        <f t="shared" si="90"/>
        <v>0</v>
      </c>
      <c r="EA105" s="24">
        <f t="shared" si="90"/>
        <v>0</v>
      </c>
      <c r="EB105" s="24">
        <f t="shared" si="90"/>
        <v>11000000</v>
      </c>
      <c r="EE105" s="170">
        <f t="shared" si="73"/>
        <v>103303390</v>
      </c>
      <c r="EF105" s="170">
        <f t="shared" si="74"/>
        <v>0</v>
      </c>
      <c r="EG105" s="171">
        <f t="shared" si="75"/>
        <v>0</v>
      </c>
    </row>
    <row r="106" spans="1:137" ht="30" hidden="1" customHeight="1" x14ac:dyDescent="0.25">
      <c r="A106" s="202"/>
      <c r="B106" s="224"/>
      <c r="C106" s="162" t="s">
        <v>304</v>
      </c>
      <c r="D106" s="50" t="s">
        <v>305</v>
      </c>
      <c r="E106" s="165">
        <v>211</v>
      </c>
      <c r="F106" s="159" t="s">
        <v>239</v>
      </c>
      <c r="G106" s="24">
        <f t="shared" si="85"/>
        <v>10000000</v>
      </c>
      <c r="H106" s="25">
        <v>300000000</v>
      </c>
      <c r="I106" s="25">
        <f t="shared" si="91"/>
        <v>290000000</v>
      </c>
      <c r="J106" s="47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>
        <v>10000000</v>
      </c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7">
        <f t="shared" si="57"/>
        <v>0</v>
      </c>
      <c r="AH106" s="24">
        <f t="shared" si="43"/>
        <v>0</v>
      </c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7">
        <f t="shared" si="59"/>
        <v>1</v>
      </c>
      <c r="BG106" s="24">
        <f t="shared" si="66"/>
        <v>10000000</v>
      </c>
      <c r="BH106" s="24">
        <f t="shared" si="86"/>
        <v>0</v>
      </c>
      <c r="BI106" s="24">
        <f t="shared" si="86"/>
        <v>0</v>
      </c>
      <c r="BJ106" s="24">
        <f t="shared" si="86"/>
        <v>0</v>
      </c>
      <c r="BK106" s="24">
        <f t="shared" si="86"/>
        <v>0</v>
      </c>
      <c r="BL106" s="24">
        <f t="shared" si="86"/>
        <v>0</v>
      </c>
      <c r="BM106" s="24">
        <f t="shared" si="86"/>
        <v>0</v>
      </c>
      <c r="BN106" s="24">
        <f t="shared" si="86"/>
        <v>0</v>
      </c>
      <c r="BO106" s="24">
        <f t="shared" si="86"/>
        <v>0</v>
      </c>
      <c r="BP106" s="24">
        <f t="shared" si="86"/>
        <v>0</v>
      </c>
      <c r="BQ106" s="24">
        <f t="shared" si="86"/>
        <v>0</v>
      </c>
      <c r="BR106" s="24">
        <f t="shared" si="86"/>
        <v>0</v>
      </c>
      <c r="BS106" s="24">
        <f t="shared" si="86"/>
        <v>10000000</v>
      </c>
      <c r="BT106" s="24">
        <f t="shared" si="86"/>
        <v>0</v>
      </c>
      <c r="BU106" s="24">
        <f t="shared" si="86"/>
        <v>0</v>
      </c>
      <c r="BV106" s="24">
        <f t="shared" si="86"/>
        <v>0</v>
      </c>
      <c r="BW106" s="24">
        <f t="shared" si="86"/>
        <v>0</v>
      </c>
      <c r="BX106" s="24">
        <f t="shared" si="87"/>
        <v>0</v>
      </c>
      <c r="BY106" s="24">
        <f t="shared" si="87"/>
        <v>0</v>
      </c>
      <c r="BZ106" s="24">
        <f t="shared" si="87"/>
        <v>0</v>
      </c>
      <c r="CA106" s="24">
        <f t="shared" si="87"/>
        <v>0</v>
      </c>
      <c r="CB106" s="24">
        <f t="shared" si="87"/>
        <v>0</v>
      </c>
      <c r="CC106" s="24">
        <f t="shared" si="87"/>
        <v>0</v>
      </c>
      <c r="CD106" s="24">
        <f t="shared" si="87"/>
        <v>0</v>
      </c>
      <c r="CE106" s="27">
        <f t="shared" si="47"/>
        <v>0</v>
      </c>
      <c r="CF106" s="24">
        <f t="shared" si="48"/>
        <v>0</v>
      </c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7">
        <f t="shared" si="58"/>
        <v>1</v>
      </c>
      <c r="DE106" s="24">
        <f t="shared" si="88"/>
        <v>10000000</v>
      </c>
      <c r="DF106" s="24">
        <f t="shared" si="89"/>
        <v>0</v>
      </c>
      <c r="DG106" s="24">
        <f t="shared" si="89"/>
        <v>0</v>
      </c>
      <c r="DH106" s="24">
        <f t="shared" si="89"/>
        <v>0</v>
      </c>
      <c r="DI106" s="24">
        <f t="shared" si="89"/>
        <v>0</v>
      </c>
      <c r="DJ106" s="24">
        <f t="shared" si="89"/>
        <v>0</v>
      </c>
      <c r="DK106" s="24">
        <f t="shared" si="89"/>
        <v>0</v>
      </c>
      <c r="DL106" s="24">
        <f t="shared" si="89"/>
        <v>0</v>
      </c>
      <c r="DM106" s="24">
        <f t="shared" si="89"/>
        <v>0</v>
      </c>
      <c r="DN106" s="24">
        <f t="shared" si="89"/>
        <v>0</v>
      </c>
      <c r="DO106" s="24">
        <f t="shared" si="89"/>
        <v>0</v>
      </c>
      <c r="DP106" s="24">
        <f t="shared" si="89"/>
        <v>0</v>
      </c>
      <c r="DQ106" s="24">
        <f t="shared" si="89"/>
        <v>10000000</v>
      </c>
      <c r="DR106" s="24">
        <f t="shared" si="89"/>
        <v>0</v>
      </c>
      <c r="DS106" s="24">
        <f t="shared" si="89"/>
        <v>0</v>
      </c>
      <c r="DT106" s="24">
        <f t="shared" si="89"/>
        <v>0</v>
      </c>
      <c r="DU106" s="24">
        <f t="shared" si="89"/>
        <v>0</v>
      </c>
      <c r="DV106" s="24">
        <f t="shared" si="90"/>
        <v>0</v>
      </c>
      <c r="DW106" s="24">
        <f t="shared" si="90"/>
        <v>0</v>
      </c>
      <c r="DX106" s="24">
        <f t="shared" si="90"/>
        <v>0</v>
      </c>
      <c r="DY106" s="24">
        <f t="shared" si="90"/>
        <v>0</v>
      </c>
      <c r="DZ106" s="24">
        <f t="shared" si="90"/>
        <v>0</v>
      </c>
      <c r="EA106" s="24">
        <f t="shared" si="90"/>
        <v>0</v>
      </c>
      <c r="EB106" s="24">
        <f t="shared" si="90"/>
        <v>0</v>
      </c>
      <c r="ED106" s="154" t="s">
        <v>384</v>
      </c>
      <c r="EE106" s="170">
        <f t="shared" si="73"/>
        <v>10000000</v>
      </c>
      <c r="EF106" s="170">
        <f t="shared" si="74"/>
        <v>0</v>
      </c>
      <c r="EG106" s="171">
        <f t="shared" si="75"/>
        <v>0</v>
      </c>
    </row>
    <row r="107" spans="1:137" ht="28.15" hidden="1" customHeight="1" x14ac:dyDescent="0.25">
      <c r="A107" s="56"/>
      <c r="B107" s="224"/>
      <c r="C107" s="162" t="s">
        <v>306</v>
      </c>
      <c r="D107" s="50" t="s">
        <v>307</v>
      </c>
      <c r="E107" s="165">
        <v>211</v>
      </c>
      <c r="F107" s="159" t="s">
        <v>239</v>
      </c>
      <c r="G107" s="24">
        <f t="shared" si="85"/>
        <v>20000000</v>
      </c>
      <c r="H107" s="25">
        <v>1500000000</v>
      </c>
      <c r="I107" s="25">
        <f t="shared" si="91"/>
        <v>1480000000</v>
      </c>
      <c r="J107" s="24"/>
      <c r="K107" s="24"/>
      <c r="L107" s="24"/>
      <c r="M107" s="24"/>
      <c r="N107" s="24"/>
      <c r="O107" s="26"/>
      <c r="P107" s="26"/>
      <c r="Q107" s="26"/>
      <c r="R107" s="24"/>
      <c r="S107" s="24"/>
      <c r="T107" s="24"/>
      <c r="U107" s="24">
        <v>20000000</v>
      </c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7">
        <f t="shared" si="57"/>
        <v>0</v>
      </c>
      <c r="AH107" s="24">
        <f t="shared" si="43"/>
        <v>0</v>
      </c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7">
        <f t="shared" si="59"/>
        <v>1</v>
      </c>
      <c r="BG107" s="24">
        <f t="shared" si="66"/>
        <v>20000000</v>
      </c>
      <c r="BH107" s="24">
        <f t="shared" si="86"/>
        <v>0</v>
      </c>
      <c r="BI107" s="24">
        <f t="shared" si="86"/>
        <v>0</v>
      </c>
      <c r="BJ107" s="24">
        <f t="shared" si="86"/>
        <v>0</v>
      </c>
      <c r="BK107" s="24">
        <f t="shared" si="86"/>
        <v>0</v>
      </c>
      <c r="BL107" s="24">
        <f t="shared" si="86"/>
        <v>0</v>
      </c>
      <c r="BM107" s="24">
        <f t="shared" si="86"/>
        <v>0</v>
      </c>
      <c r="BN107" s="24">
        <f t="shared" si="86"/>
        <v>0</v>
      </c>
      <c r="BO107" s="24">
        <f t="shared" si="86"/>
        <v>0</v>
      </c>
      <c r="BP107" s="24">
        <f t="shared" si="86"/>
        <v>0</v>
      </c>
      <c r="BQ107" s="24">
        <f t="shared" si="86"/>
        <v>0</v>
      </c>
      <c r="BR107" s="24">
        <f t="shared" si="86"/>
        <v>0</v>
      </c>
      <c r="BS107" s="24">
        <f t="shared" si="86"/>
        <v>20000000</v>
      </c>
      <c r="BT107" s="24">
        <f t="shared" si="86"/>
        <v>0</v>
      </c>
      <c r="BU107" s="24">
        <f t="shared" si="86"/>
        <v>0</v>
      </c>
      <c r="BV107" s="24">
        <f t="shared" si="86"/>
        <v>0</v>
      </c>
      <c r="BW107" s="24">
        <f t="shared" si="86"/>
        <v>0</v>
      </c>
      <c r="BX107" s="24">
        <f t="shared" si="87"/>
        <v>0</v>
      </c>
      <c r="BY107" s="24">
        <f t="shared" si="87"/>
        <v>0</v>
      </c>
      <c r="BZ107" s="24">
        <f t="shared" si="87"/>
        <v>0</v>
      </c>
      <c r="CA107" s="24">
        <f t="shared" si="87"/>
        <v>0</v>
      </c>
      <c r="CB107" s="24">
        <f t="shared" si="87"/>
        <v>0</v>
      </c>
      <c r="CC107" s="24">
        <f t="shared" si="87"/>
        <v>0</v>
      </c>
      <c r="CD107" s="24">
        <f t="shared" si="87"/>
        <v>0</v>
      </c>
      <c r="CE107" s="27">
        <f t="shared" si="47"/>
        <v>0</v>
      </c>
      <c r="CF107" s="24">
        <f t="shared" si="48"/>
        <v>0</v>
      </c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7">
        <f t="shared" si="58"/>
        <v>1</v>
      </c>
      <c r="DE107" s="24">
        <f t="shared" si="88"/>
        <v>20000000</v>
      </c>
      <c r="DF107" s="24">
        <f t="shared" si="89"/>
        <v>0</v>
      </c>
      <c r="DG107" s="24">
        <f t="shared" si="89"/>
        <v>0</v>
      </c>
      <c r="DH107" s="24">
        <f t="shared" si="89"/>
        <v>0</v>
      </c>
      <c r="DI107" s="24">
        <f t="shared" si="89"/>
        <v>0</v>
      </c>
      <c r="DJ107" s="24">
        <f t="shared" si="89"/>
        <v>0</v>
      </c>
      <c r="DK107" s="24">
        <f t="shared" si="89"/>
        <v>0</v>
      </c>
      <c r="DL107" s="24">
        <f t="shared" si="89"/>
        <v>0</v>
      </c>
      <c r="DM107" s="24">
        <f t="shared" si="89"/>
        <v>0</v>
      </c>
      <c r="DN107" s="24">
        <f t="shared" si="89"/>
        <v>0</v>
      </c>
      <c r="DO107" s="24">
        <f t="shared" si="89"/>
        <v>0</v>
      </c>
      <c r="DP107" s="24">
        <f t="shared" si="89"/>
        <v>0</v>
      </c>
      <c r="DQ107" s="24">
        <f t="shared" si="89"/>
        <v>20000000</v>
      </c>
      <c r="DR107" s="24">
        <f t="shared" si="89"/>
        <v>0</v>
      </c>
      <c r="DS107" s="24">
        <f t="shared" si="89"/>
        <v>0</v>
      </c>
      <c r="DT107" s="24">
        <f t="shared" si="89"/>
        <v>0</v>
      </c>
      <c r="DU107" s="24">
        <f t="shared" si="89"/>
        <v>0</v>
      </c>
      <c r="DV107" s="24">
        <f t="shared" si="90"/>
        <v>0</v>
      </c>
      <c r="DW107" s="24">
        <f t="shared" si="90"/>
        <v>0</v>
      </c>
      <c r="DX107" s="24">
        <f t="shared" si="90"/>
        <v>0</v>
      </c>
      <c r="DY107" s="24">
        <f t="shared" si="90"/>
        <v>0</v>
      </c>
      <c r="DZ107" s="24">
        <f t="shared" si="90"/>
        <v>0</v>
      </c>
      <c r="EA107" s="24">
        <f t="shared" si="90"/>
        <v>0</v>
      </c>
      <c r="EB107" s="24">
        <f t="shared" si="90"/>
        <v>0</v>
      </c>
      <c r="ED107" s="154" t="s">
        <v>384</v>
      </c>
      <c r="EE107" s="170">
        <f t="shared" si="73"/>
        <v>20000000</v>
      </c>
      <c r="EF107" s="170">
        <f t="shared" si="74"/>
        <v>0</v>
      </c>
      <c r="EG107" s="171">
        <f t="shared" si="75"/>
        <v>0</v>
      </c>
    </row>
    <row r="108" spans="1:137" ht="30" hidden="1" customHeight="1" x14ac:dyDescent="0.25">
      <c r="A108" s="56"/>
      <c r="B108" s="224"/>
      <c r="C108" s="162" t="s">
        <v>308</v>
      </c>
      <c r="D108" s="50" t="s">
        <v>309</v>
      </c>
      <c r="E108" s="165">
        <v>211</v>
      </c>
      <c r="F108" s="159" t="s">
        <v>239</v>
      </c>
      <c r="G108" s="24">
        <f t="shared" si="85"/>
        <v>43951027</v>
      </c>
      <c r="H108" s="25">
        <v>340000000</v>
      </c>
      <c r="I108" s="25">
        <f t="shared" si="91"/>
        <v>296048973</v>
      </c>
      <c r="J108" s="47"/>
      <c r="K108" s="24">
        <v>43951027</v>
      </c>
      <c r="L108" s="24"/>
      <c r="M108" s="24"/>
      <c r="N108" s="24"/>
      <c r="O108" s="26"/>
      <c r="P108" s="26"/>
      <c r="Q108" s="26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7">
        <f t="shared" si="57"/>
        <v>0</v>
      </c>
      <c r="AH108" s="24">
        <f t="shared" si="43"/>
        <v>0</v>
      </c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7">
        <f t="shared" si="59"/>
        <v>1</v>
      </c>
      <c r="BG108" s="24">
        <f t="shared" si="66"/>
        <v>43951027</v>
      </c>
      <c r="BH108" s="24">
        <f t="shared" si="86"/>
        <v>0</v>
      </c>
      <c r="BI108" s="24">
        <f t="shared" si="86"/>
        <v>43951027</v>
      </c>
      <c r="BJ108" s="24">
        <f t="shared" si="86"/>
        <v>0</v>
      </c>
      <c r="BK108" s="24">
        <f t="shared" si="86"/>
        <v>0</v>
      </c>
      <c r="BL108" s="24">
        <f t="shared" si="86"/>
        <v>0</v>
      </c>
      <c r="BM108" s="24">
        <f t="shared" si="86"/>
        <v>0</v>
      </c>
      <c r="BN108" s="24">
        <f t="shared" si="86"/>
        <v>0</v>
      </c>
      <c r="BO108" s="24">
        <f t="shared" si="86"/>
        <v>0</v>
      </c>
      <c r="BP108" s="24">
        <f t="shared" si="86"/>
        <v>0</v>
      </c>
      <c r="BQ108" s="24">
        <f t="shared" si="86"/>
        <v>0</v>
      </c>
      <c r="BR108" s="24">
        <f t="shared" si="86"/>
        <v>0</v>
      </c>
      <c r="BS108" s="24">
        <f t="shared" si="86"/>
        <v>0</v>
      </c>
      <c r="BT108" s="24">
        <f t="shared" si="86"/>
        <v>0</v>
      </c>
      <c r="BU108" s="24">
        <f t="shared" si="86"/>
        <v>0</v>
      </c>
      <c r="BV108" s="24">
        <f t="shared" si="86"/>
        <v>0</v>
      </c>
      <c r="BW108" s="24">
        <f t="shared" si="86"/>
        <v>0</v>
      </c>
      <c r="BX108" s="24">
        <f t="shared" si="87"/>
        <v>0</v>
      </c>
      <c r="BY108" s="24">
        <f t="shared" si="87"/>
        <v>0</v>
      </c>
      <c r="BZ108" s="24">
        <f t="shared" si="87"/>
        <v>0</v>
      </c>
      <c r="CA108" s="24">
        <f t="shared" si="87"/>
        <v>0</v>
      </c>
      <c r="CB108" s="24">
        <f t="shared" si="87"/>
        <v>0</v>
      </c>
      <c r="CC108" s="24">
        <f t="shared" si="87"/>
        <v>0</v>
      </c>
      <c r="CD108" s="24">
        <f t="shared" si="87"/>
        <v>0</v>
      </c>
      <c r="CE108" s="27">
        <f t="shared" si="47"/>
        <v>0</v>
      </c>
      <c r="CF108" s="24">
        <f t="shared" si="48"/>
        <v>0</v>
      </c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7">
        <f t="shared" si="58"/>
        <v>1</v>
      </c>
      <c r="DE108" s="24">
        <f t="shared" si="88"/>
        <v>43951027</v>
      </c>
      <c r="DF108" s="24">
        <f t="shared" si="89"/>
        <v>0</v>
      </c>
      <c r="DG108" s="24">
        <f t="shared" si="89"/>
        <v>43951027</v>
      </c>
      <c r="DH108" s="24">
        <f t="shared" si="89"/>
        <v>0</v>
      </c>
      <c r="DI108" s="24">
        <f t="shared" si="89"/>
        <v>0</v>
      </c>
      <c r="DJ108" s="24">
        <f t="shared" si="89"/>
        <v>0</v>
      </c>
      <c r="DK108" s="24">
        <f t="shared" si="89"/>
        <v>0</v>
      </c>
      <c r="DL108" s="24">
        <f t="shared" si="89"/>
        <v>0</v>
      </c>
      <c r="DM108" s="24">
        <f t="shared" si="89"/>
        <v>0</v>
      </c>
      <c r="DN108" s="24">
        <f t="shared" si="89"/>
        <v>0</v>
      </c>
      <c r="DO108" s="24">
        <f t="shared" si="89"/>
        <v>0</v>
      </c>
      <c r="DP108" s="24">
        <f t="shared" si="89"/>
        <v>0</v>
      </c>
      <c r="DQ108" s="24">
        <f t="shared" si="89"/>
        <v>0</v>
      </c>
      <c r="DR108" s="24">
        <f t="shared" si="89"/>
        <v>0</v>
      </c>
      <c r="DS108" s="24">
        <f t="shared" si="89"/>
        <v>0</v>
      </c>
      <c r="DT108" s="24">
        <f t="shared" si="89"/>
        <v>0</v>
      </c>
      <c r="DU108" s="24">
        <f t="shared" si="89"/>
        <v>0</v>
      </c>
      <c r="DV108" s="24">
        <f t="shared" si="90"/>
        <v>0</v>
      </c>
      <c r="DW108" s="24">
        <f t="shared" si="90"/>
        <v>0</v>
      </c>
      <c r="DX108" s="24">
        <f t="shared" si="90"/>
        <v>0</v>
      </c>
      <c r="DY108" s="24">
        <f t="shared" si="90"/>
        <v>0</v>
      </c>
      <c r="DZ108" s="24">
        <f t="shared" si="90"/>
        <v>0</v>
      </c>
      <c r="EA108" s="24">
        <f t="shared" si="90"/>
        <v>0</v>
      </c>
      <c r="EB108" s="24">
        <f t="shared" si="90"/>
        <v>0</v>
      </c>
      <c r="EE108" s="170">
        <f t="shared" si="73"/>
        <v>43951027</v>
      </c>
      <c r="EF108" s="170">
        <f t="shared" si="74"/>
        <v>0</v>
      </c>
      <c r="EG108" s="171">
        <f t="shared" si="75"/>
        <v>0</v>
      </c>
    </row>
    <row r="109" spans="1:137" ht="30.6" hidden="1" customHeight="1" x14ac:dyDescent="0.25">
      <c r="A109" s="202" t="s">
        <v>310</v>
      </c>
      <c r="B109" s="224"/>
      <c r="C109" s="162" t="s">
        <v>311</v>
      </c>
      <c r="D109" s="50" t="s">
        <v>312</v>
      </c>
      <c r="E109" s="165">
        <v>211</v>
      </c>
      <c r="F109" s="159" t="s">
        <v>239</v>
      </c>
      <c r="G109" s="24">
        <f t="shared" si="85"/>
        <v>20000000</v>
      </c>
      <c r="H109" s="25">
        <v>270000000</v>
      </c>
      <c r="I109" s="25">
        <f t="shared" si="91"/>
        <v>250000000</v>
      </c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>
        <v>20000000</v>
      </c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7">
        <f t="shared" si="57"/>
        <v>0</v>
      </c>
      <c r="AH109" s="24">
        <f t="shared" si="43"/>
        <v>0</v>
      </c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7">
        <f t="shared" si="59"/>
        <v>1</v>
      </c>
      <c r="BG109" s="24">
        <f t="shared" si="66"/>
        <v>20000000</v>
      </c>
      <c r="BH109" s="24">
        <f t="shared" si="86"/>
        <v>0</v>
      </c>
      <c r="BI109" s="24">
        <f t="shared" si="86"/>
        <v>0</v>
      </c>
      <c r="BJ109" s="24">
        <f t="shared" si="86"/>
        <v>0</v>
      </c>
      <c r="BK109" s="24">
        <f t="shared" si="86"/>
        <v>0</v>
      </c>
      <c r="BL109" s="24">
        <f t="shared" si="86"/>
        <v>0</v>
      </c>
      <c r="BM109" s="24">
        <f t="shared" si="86"/>
        <v>0</v>
      </c>
      <c r="BN109" s="24">
        <f t="shared" si="86"/>
        <v>0</v>
      </c>
      <c r="BO109" s="24">
        <f t="shared" si="86"/>
        <v>0</v>
      </c>
      <c r="BP109" s="24">
        <f t="shared" si="86"/>
        <v>0</v>
      </c>
      <c r="BQ109" s="24">
        <f t="shared" si="86"/>
        <v>0</v>
      </c>
      <c r="BR109" s="24">
        <f t="shared" si="86"/>
        <v>0</v>
      </c>
      <c r="BS109" s="24">
        <f t="shared" si="86"/>
        <v>20000000</v>
      </c>
      <c r="BT109" s="24">
        <f t="shared" si="86"/>
        <v>0</v>
      </c>
      <c r="BU109" s="24">
        <f t="shared" si="86"/>
        <v>0</v>
      </c>
      <c r="BV109" s="24">
        <f t="shared" si="86"/>
        <v>0</v>
      </c>
      <c r="BW109" s="24">
        <f t="shared" si="86"/>
        <v>0</v>
      </c>
      <c r="BX109" s="24">
        <f t="shared" si="87"/>
        <v>0</v>
      </c>
      <c r="BY109" s="24">
        <f t="shared" si="87"/>
        <v>0</v>
      </c>
      <c r="BZ109" s="24">
        <f t="shared" si="87"/>
        <v>0</v>
      </c>
      <c r="CA109" s="24">
        <f t="shared" si="87"/>
        <v>0</v>
      </c>
      <c r="CB109" s="24">
        <f t="shared" si="87"/>
        <v>0</v>
      </c>
      <c r="CC109" s="24">
        <f t="shared" si="87"/>
        <v>0</v>
      </c>
      <c r="CD109" s="24">
        <f t="shared" si="87"/>
        <v>0</v>
      </c>
      <c r="CE109" s="27">
        <f t="shared" si="47"/>
        <v>0</v>
      </c>
      <c r="CF109" s="24">
        <f t="shared" si="48"/>
        <v>0</v>
      </c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7">
        <f t="shared" si="58"/>
        <v>1</v>
      </c>
      <c r="DE109" s="24">
        <f t="shared" si="88"/>
        <v>20000000</v>
      </c>
      <c r="DF109" s="24">
        <f t="shared" si="89"/>
        <v>0</v>
      </c>
      <c r="DG109" s="24">
        <f t="shared" si="89"/>
        <v>0</v>
      </c>
      <c r="DH109" s="24">
        <f t="shared" si="89"/>
        <v>0</v>
      </c>
      <c r="DI109" s="24">
        <f t="shared" si="89"/>
        <v>0</v>
      </c>
      <c r="DJ109" s="24">
        <f t="shared" si="89"/>
        <v>0</v>
      </c>
      <c r="DK109" s="24">
        <f t="shared" si="89"/>
        <v>0</v>
      </c>
      <c r="DL109" s="24">
        <f t="shared" si="89"/>
        <v>0</v>
      </c>
      <c r="DM109" s="24">
        <f t="shared" si="89"/>
        <v>0</v>
      </c>
      <c r="DN109" s="24">
        <f t="shared" si="89"/>
        <v>0</v>
      </c>
      <c r="DO109" s="24">
        <f t="shared" si="89"/>
        <v>0</v>
      </c>
      <c r="DP109" s="24">
        <f t="shared" si="89"/>
        <v>0</v>
      </c>
      <c r="DQ109" s="24">
        <f t="shared" si="89"/>
        <v>20000000</v>
      </c>
      <c r="DR109" s="24">
        <f t="shared" si="89"/>
        <v>0</v>
      </c>
      <c r="DS109" s="24">
        <f t="shared" si="89"/>
        <v>0</v>
      </c>
      <c r="DT109" s="24">
        <f t="shared" si="89"/>
        <v>0</v>
      </c>
      <c r="DU109" s="24">
        <f t="shared" si="89"/>
        <v>0</v>
      </c>
      <c r="DV109" s="24">
        <f t="shared" si="90"/>
        <v>0</v>
      </c>
      <c r="DW109" s="24">
        <f t="shared" si="90"/>
        <v>0</v>
      </c>
      <c r="DX109" s="24">
        <f t="shared" si="90"/>
        <v>0</v>
      </c>
      <c r="DY109" s="24">
        <f t="shared" si="90"/>
        <v>0</v>
      </c>
      <c r="DZ109" s="24">
        <f t="shared" si="90"/>
        <v>0</v>
      </c>
      <c r="EA109" s="24">
        <f t="shared" si="90"/>
        <v>0</v>
      </c>
      <c r="EB109" s="24">
        <f t="shared" si="90"/>
        <v>0</v>
      </c>
      <c r="ED109" s="79"/>
      <c r="EE109" s="170">
        <f t="shared" si="73"/>
        <v>20000000</v>
      </c>
      <c r="EF109" s="170">
        <f t="shared" si="74"/>
        <v>0</v>
      </c>
      <c r="EG109" s="171">
        <f t="shared" si="75"/>
        <v>0</v>
      </c>
    </row>
    <row r="110" spans="1:137" ht="40.15" hidden="1" customHeight="1" x14ac:dyDescent="0.25">
      <c r="A110" s="202"/>
      <c r="B110" s="224"/>
      <c r="C110" s="162" t="s">
        <v>313</v>
      </c>
      <c r="D110" s="50" t="s">
        <v>314</v>
      </c>
      <c r="E110" s="165">
        <v>211</v>
      </c>
      <c r="F110" s="159" t="s">
        <v>315</v>
      </c>
      <c r="G110" s="24">
        <f t="shared" si="85"/>
        <v>140000000</v>
      </c>
      <c r="H110" s="25">
        <v>1955000000</v>
      </c>
      <c r="I110" s="25">
        <f t="shared" si="91"/>
        <v>1815000000</v>
      </c>
      <c r="J110" s="47"/>
      <c r="K110" s="24"/>
      <c r="L110" s="24"/>
      <c r="M110" s="80"/>
      <c r="N110" s="24"/>
      <c r="O110" s="24"/>
      <c r="P110" s="24"/>
      <c r="Q110" s="24"/>
      <c r="R110" s="24"/>
      <c r="S110" s="24">
        <v>100000000</v>
      </c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>
        <v>40000000</v>
      </c>
      <c r="AG110" s="27">
        <f t="shared" si="57"/>
        <v>0</v>
      </c>
      <c r="AH110" s="24">
        <f t="shared" si="43"/>
        <v>0</v>
      </c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7">
        <f t="shared" si="59"/>
        <v>1</v>
      </c>
      <c r="BG110" s="24">
        <f t="shared" si="66"/>
        <v>140000000</v>
      </c>
      <c r="BH110" s="24">
        <f t="shared" si="86"/>
        <v>0</v>
      </c>
      <c r="BI110" s="24">
        <f t="shared" si="86"/>
        <v>0</v>
      </c>
      <c r="BJ110" s="24">
        <f t="shared" si="86"/>
        <v>0</v>
      </c>
      <c r="BK110" s="24">
        <f t="shared" si="86"/>
        <v>0</v>
      </c>
      <c r="BL110" s="24">
        <f t="shared" si="86"/>
        <v>0</v>
      </c>
      <c r="BM110" s="24">
        <f t="shared" si="86"/>
        <v>0</v>
      </c>
      <c r="BN110" s="24">
        <f t="shared" si="86"/>
        <v>0</v>
      </c>
      <c r="BO110" s="24">
        <f t="shared" si="86"/>
        <v>0</v>
      </c>
      <c r="BP110" s="24">
        <f t="shared" si="86"/>
        <v>0</v>
      </c>
      <c r="BQ110" s="24">
        <f t="shared" si="86"/>
        <v>100000000</v>
      </c>
      <c r="BR110" s="24">
        <f t="shared" si="86"/>
        <v>0</v>
      </c>
      <c r="BS110" s="24">
        <f t="shared" si="86"/>
        <v>0</v>
      </c>
      <c r="BT110" s="24">
        <f t="shared" si="86"/>
        <v>0</v>
      </c>
      <c r="BU110" s="24">
        <f t="shared" si="86"/>
        <v>0</v>
      </c>
      <c r="BV110" s="24">
        <f t="shared" si="86"/>
        <v>0</v>
      </c>
      <c r="BW110" s="24">
        <f t="shared" si="86"/>
        <v>0</v>
      </c>
      <c r="BX110" s="24">
        <f t="shared" si="87"/>
        <v>0</v>
      </c>
      <c r="BY110" s="24">
        <f t="shared" si="87"/>
        <v>0</v>
      </c>
      <c r="BZ110" s="24">
        <f t="shared" si="87"/>
        <v>0</v>
      </c>
      <c r="CA110" s="24">
        <f t="shared" si="87"/>
        <v>0</v>
      </c>
      <c r="CB110" s="24">
        <f t="shared" si="87"/>
        <v>0</v>
      </c>
      <c r="CC110" s="24">
        <f t="shared" si="87"/>
        <v>0</v>
      </c>
      <c r="CD110" s="24">
        <f t="shared" si="87"/>
        <v>40000000</v>
      </c>
      <c r="CE110" s="27">
        <f t="shared" si="47"/>
        <v>0</v>
      </c>
      <c r="CF110" s="24">
        <f t="shared" si="48"/>
        <v>0</v>
      </c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7">
        <f t="shared" si="58"/>
        <v>1</v>
      </c>
      <c r="DE110" s="24">
        <f t="shared" si="88"/>
        <v>140000000</v>
      </c>
      <c r="DF110" s="24">
        <f t="shared" si="89"/>
        <v>0</v>
      </c>
      <c r="DG110" s="24">
        <f t="shared" si="89"/>
        <v>0</v>
      </c>
      <c r="DH110" s="24">
        <f t="shared" si="89"/>
        <v>0</v>
      </c>
      <c r="DI110" s="24">
        <f t="shared" si="89"/>
        <v>0</v>
      </c>
      <c r="DJ110" s="24">
        <f t="shared" si="89"/>
        <v>0</v>
      </c>
      <c r="DK110" s="24">
        <f t="shared" si="89"/>
        <v>0</v>
      </c>
      <c r="DL110" s="24">
        <f t="shared" si="89"/>
        <v>0</v>
      </c>
      <c r="DM110" s="24">
        <f t="shared" si="89"/>
        <v>0</v>
      </c>
      <c r="DN110" s="24">
        <f t="shared" si="89"/>
        <v>0</v>
      </c>
      <c r="DO110" s="24">
        <f t="shared" si="89"/>
        <v>100000000</v>
      </c>
      <c r="DP110" s="24">
        <f t="shared" si="89"/>
        <v>0</v>
      </c>
      <c r="DQ110" s="24">
        <f t="shared" si="89"/>
        <v>0</v>
      </c>
      <c r="DR110" s="24">
        <f t="shared" si="89"/>
        <v>0</v>
      </c>
      <c r="DS110" s="24">
        <f t="shared" si="89"/>
        <v>0</v>
      </c>
      <c r="DT110" s="24">
        <f t="shared" si="89"/>
        <v>0</v>
      </c>
      <c r="DU110" s="24">
        <f t="shared" si="89"/>
        <v>0</v>
      </c>
      <c r="DV110" s="24">
        <f t="shared" si="90"/>
        <v>0</v>
      </c>
      <c r="DW110" s="24">
        <f t="shared" si="90"/>
        <v>0</v>
      </c>
      <c r="DX110" s="24">
        <f t="shared" si="90"/>
        <v>0</v>
      </c>
      <c r="DY110" s="24">
        <f t="shared" si="90"/>
        <v>0</v>
      </c>
      <c r="DZ110" s="24">
        <f t="shared" si="90"/>
        <v>0</v>
      </c>
      <c r="EA110" s="24">
        <f t="shared" si="90"/>
        <v>0</v>
      </c>
      <c r="EB110" s="24">
        <f t="shared" si="90"/>
        <v>40000000</v>
      </c>
      <c r="EE110" s="170">
        <f t="shared" si="73"/>
        <v>140000000</v>
      </c>
      <c r="EF110" s="170">
        <f t="shared" si="74"/>
        <v>0</v>
      </c>
      <c r="EG110" s="171">
        <f t="shared" si="75"/>
        <v>0</v>
      </c>
    </row>
    <row r="111" spans="1:137" ht="20.45" hidden="1" customHeight="1" x14ac:dyDescent="0.25">
      <c r="A111" s="202"/>
      <c r="B111" s="224"/>
      <c r="C111" s="162" t="s">
        <v>316</v>
      </c>
      <c r="D111" s="50" t="s">
        <v>317</v>
      </c>
      <c r="E111" s="165">
        <v>211</v>
      </c>
      <c r="F111" s="159" t="s">
        <v>239</v>
      </c>
      <c r="G111" s="24">
        <f t="shared" si="85"/>
        <v>0</v>
      </c>
      <c r="H111" s="25">
        <v>100000000</v>
      </c>
      <c r="I111" s="25">
        <f t="shared" si="91"/>
        <v>100000000</v>
      </c>
      <c r="J111" s="47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7">
        <v>0</v>
      </c>
      <c r="AH111" s="24">
        <f t="shared" si="43"/>
        <v>0</v>
      </c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7">
        <v>0</v>
      </c>
      <c r="BG111" s="24">
        <f t="shared" si="66"/>
        <v>0</v>
      </c>
      <c r="BH111" s="24">
        <f t="shared" si="86"/>
        <v>0</v>
      </c>
      <c r="BI111" s="24">
        <f t="shared" si="86"/>
        <v>0</v>
      </c>
      <c r="BJ111" s="24">
        <f t="shared" si="86"/>
        <v>0</v>
      </c>
      <c r="BK111" s="24">
        <f t="shared" si="86"/>
        <v>0</v>
      </c>
      <c r="BL111" s="24">
        <f t="shared" si="86"/>
        <v>0</v>
      </c>
      <c r="BM111" s="24">
        <f t="shared" si="86"/>
        <v>0</v>
      </c>
      <c r="BN111" s="24">
        <f t="shared" si="86"/>
        <v>0</v>
      </c>
      <c r="BO111" s="24">
        <f t="shared" si="86"/>
        <v>0</v>
      </c>
      <c r="BP111" s="24">
        <f t="shared" si="86"/>
        <v>0</v>
      </c>
      <c r="BQ111" s="24">
        <f t="shared" si="86"/>
        <v>0</v>
      </c>
      <c r="BR111" s="24">
        <f t="shared" si="86"/>
        <v>0</v>
      </c>
      <c r="BS111" s="24">
        <f t="shared" si="86"/>
        <v>0</v>
      </c>
      <c r="BT111" s="24">
        <f t="shared" si="86"/>
        <v>0</v>
      </c>
      <c r="BU111" s="24">
        <f t="shared" si="86"/>
        <v>0</v>
      </c>
      <c r="BV111" s="24">
        <f t="shared" si="86"/>
        <v>0</v>
      </c>
      <c r="BW111" s="24">
        <f t="shared" si="86"/>
        <v>0</v>
      </c>
      <c r="BX111" s="24">
        <f t="shared" si="87"/>
        <v>0</v>
      </c>
      <c r="BY111" s="24">
        <f t="shared" si="87"/>
        <v>0</v>
      </c>
      <c r="BZ111" s="24">
        <f t="shared" si="87"/>
        <v>0</v>
      </c>
      <c r="CA111" s="24">
        <f t="shared" si="87"/>
        <v>0</v>
      </c>
      <c r="CB111" s="24">
        <f t="shared" si="87"/>
        <v>0</v>
      </c>
      <c r="CC111" s="24">
        <f t="shared" si="87"/>
        <v>0</v>
      </c>
      <c r="CD111" s="24">
        <f t="shared" si="87"/>
        <v>0</v>
      </c>
      <c r="CE111" s="27">
        <v>0</v>
      </c>
      <c r="CF111" s="24">
        <f t="shared" si="48"/>
        <v>0</v>
      </c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7">
        <v>0</v>
      </c>
      <c r="DE111" s="24">
        <f t="shared" si="88"/>
        <v>0</v>
      </c>
      <c r="DF111" s="24">
        <f t="shared" si="89"/>
        <v>0</v>
      </c>
      <c r="DG111" s="24">
        <f t="shared" si="89"/>
        <v>0</v>
      </c>
      <c r="DH111" s="24">
        <f t="shared" si="89"/>
        <v>0</v>
      </c>
      <c r="DI111" s="24">
        <f t="shared" si="89"/>
        <v>0</v>
      </c>
      <c r="DJ111" s="24">
        <f t="shared" si="89"/>
        <v>0</v>
      </c>
      <c r="DK111" s="24">
        <f t="shared" si="89"/>
        <v>0</v>
      </c>
      <c r="DL111" s="24">
        <f t="shared" si="89"/>
        <v>0</v>
      </c>
      <c r="DM111" s="24">
        <f t="shared" si="89"/>
        <v>0</v>
      </c>
      <c r="DN111" s="24">
        <f t="shared" si="89"/>
        <v>0</v>
      </c>
      <c r="DO111" s="24">
        <f t="shared" si="89"/>
        <v>0</v>
      </c>
      <c r="DP111" s="24">
        <f t="shared" si="89"/>
        <v>0</v>
      </c>
      <c r="DQ111" s="24">
        <f t="shared" si="89"/>
        <v>0</v>
      </c>
      <c r="DR111" s="24">
        <f t="shared" si="89"/>
        <v>0</v>
      </c>
      <c r="DS111" s="24">
        <f t="shared" si="89"/>
        <v>0</v>
      </c>
      <c r="DT111" s="24">
        <f t="shared" si="89"/>
        <v>0</v>
      </c>
      <c r="DU111" s="24">
        <f t="shared" si="89"/>
        <v>0</v>
      </c>
      <c r="DV111" s="24">
        <f t="shared" si="90"/>
        <v>0</v>
      </c>
      <c r="DW111" s="24">
        <f t="shared" si="90"/>
        <v>0</v>
      </c>
      <c r="DX111" s="24">
        <f t="shared" si="90"/>
        <v>0</v>
      </c>
      <c r="DY111" s="24">
        <f t="shared" si="90"/>
        <v>0</v>
      </c>
      <c r="DZ111" s="24">
        <f t="shared" si="90"/>
        <v>0</v>
      </c>
      <c r="EA111" s="24">
        <f t="shared" si="90"/>
        <v>0</v>
      </c>
      <c r="EB111" s="24">
        <f t="shared" si="90"/>
        <v>0</v>
      </c>
      <c r="EE111" s="170">
        <f t="shared" si="73"/>
        <v>0</v>
      </c>
      <c r="EF111" s="170">
        <f t="shared" si="74"/>
        <v>0</v>
      </c>
      <c r="EG111" s="171">
        <f t="shared" si="75"/>
        <v>0</v>
      </c>
    </row>
    <row r="112" spans="1:137" ht="42.75" hidden="1" customHeight="1" x14ac:dyDescent="0.25">
      <c r="A112" s="202"/>
      <c r="B112" s="224"/>
      <c r="C112" s="162" t="s">
        <v>318</v>
      </c>
      <c r="D112" s="50" t="s">
        <v>319</v>
      </c>
      <c r="E112" s="165">
        <v>211</v>
      </c>
      <c r="F112" s="159" t="s">
        <v>320</v>
      </c>
      <c r="G112" s="24">
        <f t="shared" si="85"/>
        <v>71771849</v>
      </c>
      <c r="H112" s="25">
        <v>504000000</v>
      </c>
      <c r="I112" s="25">
        <f t="shared" si="91"/>
        <v>432228151</v>
      </c>
      <c r="J112" s="47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>
        <v>71771849</v>
      </c>
      <c r="AG112" s="27">
        <f t="shared" si="57"/>
        <v>0</v>
      </c>
      <c r="AH112" s="24">
        <f t="shared" si="43"/>
        <v>0</v>
      </c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7">
        <f t="shared" si="59"/>
        <v>1</v>
      </c>
      <c r="BG112" s="24">
        <f t="shared" si="66"/>
        <v>71771849</v>
      </c>
      <c r="BH112" s="24">
        <f t="shared" si="86"/>
        <v>0</v>
      </c>
      <c r="BI112" s="24">
        <f t="shared" si="86"/>
        <v>0</v>
      </c>
      <c r="BJ112" s="24">
        <f t="shared" si="86"/>
        <v>0</v>
      </c>
      <c r="BK112" s="24">
        <f t="shared" si="86"/>
        <v>0</v>
      </c>
      <c r="BL112" s="24">
        <f t="shared" si="86"/>
        <v>0</v>
      </c>
      <c r="BM112" s="24">
        <f t="shared" si="86"/>
        <v>0</v>
      </c>
      <c r="BN112" s="24">
        <f t="shared" si="86"/>
        <v>0</v>
      </c>
      <c r="BO112" s="24">
        <f t="shared" si="86"/>
        <v>0</v>
      </c>
      <c r="BP112" s="24">
        <f t="shared" si="86"/>
        <v>0</v>
      </c>
      <c r="BQ112" s="24">
        <f t="shared" si="86"/>
        <v>0</v>
      </c>
      <c r="BR112" s="24">
        <f t="shared" si="86"/>
        <v>0</v>
      </c>
      <c r="BS112" s="24">
        <f t="shared" si="86"/>
        <v>0</v>
      </c>
      <c r="BT112" s="24">
        <f t="shared" si="86"/>
        <v>0</v>
      </c>
      <c r="BU112" s="24">
        <f t="shared" si="86"/>
        <v>0</v>
      </c>
      <c r="BV112" s="24">
        <f t="shared" si="86"/>
        <v>0</v>
      </c>
      <c r="BW112" s="24">
        <f t="shared" si="86"/>
        <v>0</v>
      </c>
      <c r="BX112" s="24">
        <f t="shared" si="87"/>
        <v>0</v>
      </c>
      <c r="BY112" s="24">
        <f t="shared" si="87"/>
        <v>0</v>
      </c>
      <c r="BZ112" s="24">
        <f t="shared" si="87"/>
        <v>0</v>
      </c>
      <c r="CA112" s="24">
        <f t="shared" si="87"/>
        <v>0</v>
      </c>
      <c r="CB112" s="24">
        <f t="shared" si="87"/>
        <v>0</v>
      </c>
      <c r="CC112" s="24">
        <f t="shared" si="87"/>
        <v>0</v>
      </c>
      <c r="CD112" s="24">
        <f t="shared" si="87"/>
        <v>71771849</v>
      </c>
      <c r="CE112" s="27">
        <f t="shared" si="47"/>
        <v>0</v>
      </c>
      <c r="CF112" s="24">
        <f t="shared" si="48"/>
        <v>0</v>
      </c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7">
        <f t="shared" si="58"/>
        <v>1</v>
      </c>
      <c r="DE112" s="24">
        <f t="shared" si="88"/>
        <v>71771849</v>
      </c>
      <c r="DF112" s="24">
        <f t="shared" si="89"/>
        <v>0</v>
      </c>
      <c r="DG112" s="24">
        <f t="shared" si="89"/>
        <v>0</v>
      </c>
      <c r="DH112" s="24">
        <f t="shared" si="89"/>
        <v>0</v>
      </c>
      <c r="DI112" s="24">
        <f t="shared" si="89"/>
        <v>0</v>
      </c>
      <c r="DJ112" s="24">
        <f t="shared" si="89"/>
        <v>0</v>
      </c>
      <c r="DK112" s="24">
        <f t="shared" si="89"/>
        <v>0</v>
      </c>
      <c r="DL112" s="24">
        <f t="shared" si="89"/>
        <v>0</v>
      </c>
      <c r="DM112" s="24">
        <f t="shared" si="89"/>
        <v>0</v>
      </c>
      <c r="DN112" s="24">
        <f t="shared" si="89"/>
        <v>0</v>
      </c>
      <c r="DO112" s="24">
        <f t="shared" si="89"/>
        <v>0</v>
      </c>
      <c r="DP112" s="24">
        <f t="shared" si="89"/>
        <v>0</v>
      </c>
      <c r="DQ112" s="24">
        <f t="shared" si="89"/>
        <v>0</v>
      </c>
      <c r="DR112" s="24">
        <f t="shared" si="89"/>
        <v>0</v>
      </c>
      <c r="DS112" s="24">
        <f t="shared" si="89"/>
        <v>0</v>
      </c>
      <c r="DT112" s="24">
        <f t="shared" si="89"/>
        <v>0</v>
      </c>
      <c r="DU112" s="24">
        <f t="shared" si="89"/>
        <v>0</v>
      </c>
      <c r="DV112" s="24">
        <f t="shared" si="90"/>
        <v>0</v>
      </c>
      <c r="DW112" s="24">
        <f t="shared" si="90"/>
        <v>0</v>
      </c>
      <c r="DX112" s="24">
        <f t="shared" si="90"/>
        <v>0</v>
      </c>
      <c r="DY112" s="24">
        <f t="shared" si="90"/>
        <v>0</v>
      </c>
      <c r="DZ112" s="24">
        <f t="shared" si="90"/>
        <v>0</v>
      </c>
      <c r="EA112" s="24">
        <f t="shared" si="90"/>
        <v>0</v>
      </c>
      <c r="EB112" s="24">
        <f t="shared" si="90"/>
        <v>71771849</v>
      </c>
      <c r="ED112" s="79"/>
      <c r="EE112" s="170">
        <f t="shared" si="73"/>
        <v>71771849</v>
      </c>
      <c r="EF112" s="170">
        <f t="shared" si="74"/>
        <v>0</v>
      </c>
      <c r="EG112" s="171">
        <f t="shared" si="75"/>
        <v>0</v>
      </c>
    </row>
    <row r="113" spans="1:137" ht="25.15" hidden="1" customHeight="1" x14ac:dyDescent="0.25">
      <c r="A113" s="202"/>
      <c r="B113" s="224"/>
      <c r="C113" s="162" t="s">
        <v>321</v>
      </c>
      <c r="D113" s="50" t="s">
        <v>322</v>
      </c>
      <c r="E113" s="165">
        <v>211</v>
      </c>
      <c r="F113" s="159" t="s">
        <v>323</v>
      </c>
      <c r="G113" s="24">
        <f t="shared" si="85"/>
        <v>0</v>
      </c>
      <c r="H113" s="25">
        <v>252000000</v>
      </c>
      <c r="I113" s="25">
        <f t="shared" si="91"/>
        <v>252000000</v>
      </c>
      <c r="J113" s="47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7">
        <v>0</v>
      </c>
      <c r="AH113" s="24">
        <f t="shared" si="43"/>
        <v>0</v>
      </c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7">
        <v>0</v>
      </c>
      <c r="BG113" s="24">
        <f t="shared" si="66"/>
        <v>0</v>
      </c>
      <c r="BH113" s="24">
        <f t="shared" si="86"/>
        <v>0</v>
      </c>
      <c r="BI113" s="24">
        <f t="shared" si="86"/>
        <v>0</v>
      </c>
      <c r="BJ113" s="24">
        <f t="shared" si="86"/>
        <v>0</v>
      </c>
      <c r="BK113" s="24">
        <f t="shared" si="86"/>
        <v>0</v>
      </c>
      <c r="BL113" s="24">
        <f t="shared" si="86"/>
        <v>0</v>
      </c>
      <c r="BM113" s="24">
        <f t="shared" si="86"/>
        <v>0</v>
      </c>
      <c r="BN113" s="24">
        <f t="shared" si="86"/>
        <v>0</v>
      </c>
      <c r="BO113" s="24">
        <f t="shared" si="86"/>
        <v>0</v>
      </c>
      <c r="BP113" s="24">
        <f t="shared" si="86"/>
        <v>0</v>
      </c>
      <c r="BQ113" s="24">
        <f t="shared" si="86"/>
        <v>0</v>
      </c>
      <c r="BR113" s="24">
        <f t="shared" si="86"/>
        <v>0</v>
      </c>
      <c r="BS113" s="24">
        <f t="shared" si="86"/>
        <v>0</v>
      </c>
      <c r="BT113" s="24">
        <f t="shared" si="86"/>
        <v>0</v>
      </c>
      <c r="BU113" s="24">
        <f t="shared" si="86"/>
        <v>0</v>
      </c>
      <c r="BV113" s="24">
        <f t="shared" si="86"/>
        <v>0</v>
      </c>
      <c r="BW113" s="24">
        <f t="shared" si="86"/>
        <v>0</v>
      </c>
      <c r="BX113" s="24">
        <f t="shared" si="87"/>
        <v>0</v>
      </c>
      <c r="BY113" s="24">
        <f t="shared" si="87"/>
        <v>0</v>
      </c>
      <c r="BZ113" s="24">
        <f t="shared" si="87"/>
        <v>0</v>
      </c>
      <c r="CA113" s="24">
        <f t="shared" si="87"/>
        <v>0</v>
      </c>
      <c r="CB113" s="24">
        <f t="shared" si="87"/>
        <v>0</v>
      </c>
      <c r="CC113" s="24">
        <f t="shared" si="87"/>
        <v>0</v>
      </c>
      <c r="CD113" s="24">
        <f t="shared" si="87"/>
        <v>0</v>
      </c>
      <c r="CE113" s="27">
        <v>0</v>
      </c>
      <c r="CF113" s="24">
        <f t="shared" si="48"/>
        <v>0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7">
        <v>0</v>
      </c>
      <c r="DE113" s="24">
        <f t="shared" si="88"/>
        <v>0</v>
      </c>
      <c r="DF113" s="24">
        <f t="shared" si="89"/>
        <v>0</v>
      </c>
      <c r="DG113" s="24">
        <f t="shared" si="89"/>
        <v>0</v>
      </c>
      <c r="DH113" s="24">
        <f t="shared" si="89"/>
        <v>0</v>
      </c>
      <c r="DI113" s="24">
        <f t="shared" si="89"/>
        <v>0</v>
      </c>
      <c r="DJ113" s="24">
        <f t="shared" si="89"/>
        <v>0</v>
      </c>
      <c r="DK113" s="24">
        <f t="shared" si="89"/>
        <v>0</v>
      </c>
      <c r="DL113" s="24">
        <f t="shared" si="89"/>
        <v>0</v>
      </c>
      <c r="DM113" s="24">
        <f t="shared" si="89"/>
        <v>0</v>
      </c>
      <c r="DN113" s="24">
        <f t="shared" si="89"/>
        <v>0</v>
      </c>
      <c r="DO113" s="24">
        <f t="shared" si="89"/>
        <v>0</v>
      </c>
      <c r="DP113" s="24">
        <f t="shared" si="89"/>
        <v>0</v>
      </c>
      <c r="DQ113" s="24">
        <f t="shared" si="89"/>
        <v>0</v>
      </c>
      <c r="DR113" s="24">
        <f t="shared" si="89"/>
        <v>0</v>
      </c>
      <c r="DS113" s="24">
        <f t="shared" si="89"/>
        <v>0</v>
      </c>
      <c r="DT113" s="24">
        <f t="shared" si="89"/>
        <v>0</v>
      </c>
      <c r="DU113" s="24">
        <f t="shared" si="89"/>
        <v>0</v>
      </c>
      <c r="DV113" s="24">
        <f t="shared" si="90"/>
        <v>0</v>
      </c>
      <c r="DW113" s="24">
        <f t="shared" si="90"/>
        <v>0</v>
      </c>
      <c r="DX113" s="24">
        <f t="shared" si="90"/>
        <v>0</v>
      </c>
      <c r="DY113" s="24">
        <f t="shared" si="90"/>
        <v>0</v>
      </c>
      <c r="DZ113" s="24">
        <f t="shared" si="90"/>
        <v>0</v>
      </c>
      <c r="EA113" s="24">
        <f t="shared" si="90"/>
        <v>0</v>
      </c>
      <c r="EB113" s="24">
        <f t="shared" si="90"/>
        <v>0</v>
      </c>
      <c r="EE113" s="170">
        <f t="shared" si="73"/>
        <v>0</v>
      </c>
      <c r="EF113" s="170">
        <f t="shared" si="74"/>
        <v>0</v>
      </c>
      <c r="EG113" s="171">
        <f t="shared" si="75"/>
        <v>0</v>
      </c>
    </row>
    <row r="114" spans="1:137" ht="84" hidden="1" customHeight="1" x14ac:dyDescent="0.25">
      <c r="A114" s="202"/>
      <c r="B114" s="224" t="s">
        <v>297</v>
      </c>
      <c r="C114" s="162" t="s">
        <v>324</v>
      </c>
      <c r="D114" s="50" t="s">
        <v>325</v>
      </c>
      <c r="E114" s="165">
        <v>211</v>
      </c>
      <c r="F114" s="159" t="s">
        <v>326</v>
      </c>
      <c r="G114" s="24">
        <f t="shared" si="85"/>
        <v>322700557</v>
      </c>
      <c r="H114" s="25">
        <v>246000000</v>
      </c>
      <c r="I114" s="25">
        <f t="shared" si="91"/>
        <v>-76700557</v>
      </c>
      <c r="J114" s="47"/>
      <c r="K114" s="24"/>
      <c r="L114" s="24"/>
      <c r="M114" s="24"/>
      <c r="N114" s="24"/>
      <c r="O114" s="24"/>
      <c r="P114" s="24">
        <v>112423035</v>
      </c>
      <c r="Q114" s="24"/>
      <c r="R114" s="26"/>
      <c r="S114" s="26">
        <v>50000000</v>
      </c>
      <c r="T114" s="26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>
        <v>160277522</v>
      </c>
      <c r="AG114" s="27">
        <f t="shared" si="57"/>
        <v>0</v>
      </c>
      <c r="AH114" s="24">
        <f t="shared" si="43"/>
        <v>0</v>
      </c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7">
        <f t="shared" si="59"/>
        <v>1</v>
      </c>
      <c r="BG114" s="24">
        <f t="shared" si="66"/>
        <v>322700557</v>
      </c>
      <c r="BH114" s="24">
        <f t="shared" si="86"/>
        <v>0</v>
      </c>
      <c r="BI114" s="24">
        <f t="shared" si="86"/>
        <v>0</v>
      </c>
      <c r="BJ114" s="24">
        <f t="shared" si="86"/>
        <v>0</v>
      </c>
      <c r="BK114" s="24">
        <f t="shared" si="86"/>
        <v>0</v>
      </c>
      <c r="BL114" s="24">
        <f t="shared" si="86"/>
        <v>0</v>
      </c>
      <c r="BM114" s="24">
        <f t="shared" si="86"/>
        <v>0</v>
      </c>
      <c r="BN114" s="24">
        <f t="shared" si="86"/>
        <v>112423035</v>
      </c>
      <c r="BO114" s="24">
        <f t="shared" si="86"/>
        <v>0</v>
      </c>
      <c r="BP114" s="24">
        <f t="shared" si="86"/>
        <v>0</v>
      </c>
      <c r="BQ114" s="24">
        <f t="shared" si="86"/>
        <v>50000000</v>
      </c>
      <c r="BR114" s="24">
        <f t="shared" si="86"/>
        <v>0</v>
      </c>
      <c r="BS114" s="24">
        <f t="shared" si="86"/>
        <v>0</v>
      </c>
      <c r="BT114" s="24">
        <f t="shared" si="86"/>
        <v>0</v>
      </c>
      <c r="BU114" s="24">
        <f t="shared" si="86"/>
        <v>0</v>
      </c>
      <c r="BV114" s="24">
        <f t="shared" si="86"/>
        <v>0</v>
      </c>
      <c r="BW114" s="24">
        <f t="shared" ref="BW114:BW129" si="92">+Y114-AX114</f>
        <v>0</v>
      </c>
      <c r="BX114" s="24">
        <f t="shared" si="87"/>
        <v>0</v>
      </c>
      <c r="BY114" s="24">
        <f t="shared" si="87"/>
        <v>0</v>
      </c>
      <c r="BZ114" s="24">
        <f t="shared" si="87"/>
        <v>0</v>
      </c>
      <c r="CA114" s="24">
        <f t="shared" si="87"/>
        <v>0</v>
      </c>
      <c r="CB114" s="24">
        <f t="shared" si="87"/>
        <v>0</v>
      </c>
      <c r="CC114" s="24">
        <f t="shared" si="87"/>
        <v>0</v>
      </c>
      <c r="CD114" s="81">
        <f t="shared" si="87"/>
        <v>160277522</v>
      </c>
      <c r="CE114" s="27">
        <f t="shared" si="47"/>
        <v>0</v>
      </c>
      <c r="CF114" s="24">
        <f t="shared" si="48"/>
        <v>0</v>
      </c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7">
        <f t="shared" si="58"/>
        <v>1</v>
      </c>
      <c r="DE114" s="24">
        <f t="shared" si="88"/>
        <v>322700557</v>
      </c>
      <c r="DF114" s="24">
        <f t="shared" si="89"/>
        <v>0</v>
      </c>
      <c r="DG114" s="24">
        <f t="shared" si="89"/>
        <v>0</v>
      </c>
      <c r="DH114" s="24">
        <f t="shared" si="89"/>
        <v>0</v>
      </c>
      <c r="DI114" s="24">
        <f t="shared" si="89"/>
        <v>0</v>
      </c>
      <c r="DJ114" s="24">
        <f t="shared" si="89"/>
        <v>0</v>
      </c>
      <c r="DK114" s="24">
        <f t="shared" si="89"/>
        <v>0</v>
      </c>
      <c r="DL114" s="24">
        <f t="shared" si="89"/>
        <v>112423035</v>
      </c>
      <c r="DM114" s="24">
        <f t="shared" si="89"/>
        <v>0</v>
      </c>
      <c r="DN114" s="24">
        <f t="shared" si="89"/>
        <v>0</v>
      </c>
      <c r="DO114" s="24">
        <f t="shared" si="89"/>
        <v>50000000</v>
      </c>
      <c r="DP114" s="24">
        <f t="shared" si="89"/>
        <v>0</v>
      </c>
      <c r="DQ114" s="24">
        <f t="shared" si="89"/>
        <v>0</v>
      </c>
      <c r="DR114" s="24">
        <f t="shared" si="89"/>
        <v>0</v>
      </c>
      <c r="DS114" s="24">
        <f t="shared" si="89"/>
        <v>0</v>
      </c>
      <c r="DT114" s="24">
        <f t="shared" si="89"/>
        <v>0</v>
      </c>
      <c r="DU114" s="24">
        <f t="shared" ref="DU114:DU129" si="93">+Y114-CV114</f>
        <v>0</v>
      </c>
      <c r="DV114" s="24">
        <f t="shared" si="90"/>
        <v>0</v>
      </c>
      <c r="DW114" s="24">
        <f t="shared" si="90"/>
        <v>0</v>
      </c>
      <c r="DX114" s="24">
        <f t="shared" si="90"/>
        <v>0</v>
      </c>
      <c r="DY114" s="24">
        <f t="shared" si="90"/>
        <v>0</v>
      </c>
      <c r="DZ114" s="24">
        <f t="shared" si="90"/>
        <v>0</v>
      </c>
      <c r="EA114" s="24">
        <f t="shared" si="90"/>
        <v>0</v>
      </c>
      <c r="EB114" s="24">
        <f t="shared" si="90"/>
        <v>160277522</v>
      </c>
      <c r="EE114" s="170">
        <f t="shared" si="73"/>
        <v>322700557</v>
      </c>
      <c r="EF114" s="170">
        <f t="shared" si="74"/>
        <v>0</v>
      </c>
      <c r="EG114" s="171">
        <f t="shared" si="75"/>
        <v>0</v>
      </c>
    </row>
    <row r="115" spans="1:137" ht="41.25" hidden="1" customHeight="1" x14ac:dyDescent="0.25">
      <c r="A115" s="202"/>
      <c r="B115" s="224"/>
      <c r="C115" s="162" t="s">
        <v>327</v>
      </c>
      <c r="D115" s="50" t="s">
        <v>328</v>
      </c>
      <c r="E115" s="165">
        <v>211</v>
      </c>
      <c r="F115" s="159" t="s">
        <v>329</v>
      </c>
      <c r="G115" s="24">
        <f t="shared" si="85"/>
        <v>387234367</v>
      </c>
      <c r="H115" s="25">
        <v>700000000</v>
      </c>
      <c r="I115" s="25">
        <f t="shared" si="91"/>
        <v>312765633</v>
      </c>
      <c r="J115" s="47"/>
      <c r="K115" s="24"/>
      <c r="L115" s="24"/>
      <c r="M115" s="24"/>
      <c r="N115" s="24"/>
      <c r="O115" s="24"/>
      <c r="P115" s="24">
        <v>100000000</v>
      </c>
      <c r="Q115" s="24"/>
      <c r="R115" s="24"/>
      <c r="S115" s="24"/>
      <c r="T115" s="24"/>
      <c r="U115" s="24">
        <v>270000000</v>
      </c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>
        <v>17234367</v>
      </c>
      <c r="AG115" s="27">
        <f t="shared" si="57"/>
        <v>0</v>
      </c>
      <c r="AH115" s="24">
        <f t="shared" si="43"/>
        <v>0</v>
      </c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7">
        <f t="shared" si="59"/>
        <v>1</v>
      </c>
      <c r="BG115" s="24">
        <f t="shared" si="66"/>
        <v>387234367</v>
      </c>
      <c r="BH115" s="24">
        <f t="shared" ref="BH115:BV129" si="94">+J115-AI115</f>
        <v>0</v>
      </c>
      <c r="BI115" s="24">
        <f t="shared" si="94"/>
        <v>0</v>
      </c>
      <c r="BJ115" s="24">
        <f t="shared" si="94"/>
        <v>0</v>
      </c>
      <c r="BK115" s="24">
        <f t="shared" si="94"/>
        <v>0</v>
      </c>
      <c r="BL115" s="24">
        <f t="shared" si="94"/>
        <v>0</v>
      </c>
      <c r="BM115" s="24">
        <f t="shared" si="94"/>
        <v>0</v>
      </c>
      <c r="BN115" s="24">
        <f t="shared" si="94"/>
        <v>100000000</v>
      </c>
      <c r="BO115" s="24">
        <f t="shared" si="94"/>
        <v>0</v>
      </c>
      <c r="BP115" s="24">
        <f t="shared" si="94"/>
        <v>0</v>
      </c>
      <c r="BQ115" s="24">
        <f t="shared" si="94"/>
        <v>0</v>
      </c>
      <c r="BR115" s="24">
        <f t="shared" si="94"/>
        <v>0</v>
      </c>
      <c r="BS115" s="24">
        <f t="shared" si="94"/>
        <v>270000000</v>
      </c>
      <c r="BT115" s="24">
        <f t="shared" si="94"/>
        <v>0</v>
      </c>
      <c r="BU115" s="24">
        <f t="shared" si="94"/>
        <v>0</v>
      </c>
      <c r="BV115" s="24">
        <f t="shared" si="94"/>
        <v>0</v>
      </c>
      <c r="BW115" s="24">
        <f t="shared" si="92"/>
        <v>0</v>
      </c>
      <c r="BX115" s="24">
        <f t="shared" si="87"/>
        <v>0</v>
      </c>
      <c r="BY115" s="24">
        <f t="shared" si="87"/>
        <v>0</v>
      </c>
      <c r="BZ115" s="24">
        <f t="shared" si="87"/>
        <v>0</v>
      </c>
      <c r="CA115" s="24">
        <f t="shared" si="87"/>
        <v>0</v>
      </c>
      <c r="CB115" s="24">
        <f t="shared" si="87"/>
        <v>0</v>
      </c>
      <c r="CC115" s="24">
        <f t="shared" si="87"/>
        <v>0</v>
      </c>
      <c r="CD115" s="24">
        <f t="shared" si="87"/>
        <v>17234367</v>
      </c>
      <c r="CE115" s="27">
        <f t="shared" si="47"/>
        <v>0</v>
      </c>
      <c r="CF115" s="24">
        <f t="shared" si="48"/>
        <v>0</v>
      </c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7">
        <f t="shared" si="58"/>
        <v>1</v>
      </c>
      <c r="DE115" s="24">
        <f t="shared" si="88"/>
        <v>387234367</v>
      </c>
      <c r="DF115" s="24">
        <f t="shared" ref="DF115:DT129" si="95">+J115-CG115</f>
        <v>0</v>
      </c>
      <c r="DG115" s="24">
        <f t="shared" si="95"/>
        <v>0</v>
      </c>
      <c r="DH115" s="24">
        <f t="shared" si="95"/>
        <v>0</v>
      </c>
      <c r="DI115" s="24">
        <f t="shared" si="95"/>
        <v>0</v>
      </c>
      <c r="DJ115" s="24">
        <f t="shared" si="95"/>
        <v>0</v>
      </c>
      <c r="DK115" s="24">
        <f t="shared" si="95"/>
        <v>0</v>
      </c>
      <c r="DL115" s="24">
        <f t="shared" si="95"/>
        <v>100000000</v>
      </c>
      <c r="DM115" s="24">
        <f t="shared" si="95"/>
        <v>0</v>
      </c>
      <c r="DN115" s="24">
        <f t="shared" si="95"/>
        <v>0</v>
      </c>
      <c r="DO115" s="24">
        <f t="shared" si="95"/>
        <v>0</v>
      </c>
      <c r="DP115" s="24">
        <f t="shared" si="95"/>
        <v>0</v>
      </c>
      <c r="DQ115" s="24">
        <f t="shared" si="95"/>
        <v>270000000</v>
      </c>
      <c r="DR115" s="24">
        <f t="shared" si="95"/>
        <v>0</v>
      </c>
      <c r="DS115" s="24">
        <f t="shared" si="95"/>
        <v>0</v>
      </c>
      <c r="DT115" s="24">
        <f t="shared" si="95"/>
        <v>0</v>
      </c>
      <c r="DU115" s="24">
        <f t="shared" si="93"/>
        <v>0</v>
      </c>
      <c r="DV115" s="24">
        <f t="shared" si="90"/>
        <v>0</v>
      </c>
      <c r="DW115" s="24">
        <f t="shared" si="90"/>
        <v>0</v>
      </c>
      <c r="DX115" s="24">
        <f t="shared" si="90"/>
        <v>0</v>
      </c>
      <c r="DY115" s="24">
        <f t="shared" si="90"/>
        <v>0</v>
      </c>
      <c r="DZ115" s="24">
        <f t="shared" si="90"/>
        <v>0</v>
      </c>
      <c r="EA115" s="24">
        <f t="shared" si="90"/>
        <v>0</v>
      </c>
      <c r="EB115" s="24">
        <f t="shared" si="90"/>
        <v>17234367</v>
      </c>
      <c r="EE115" s="170">
        <f t="shared" si="73"/>
        <v>387234367</v>
      </c>
      <c r="EF115" s="170">
        <f t="shared" si="74"/>
        <v>0</v>
      </c>
      <c r="EG115" s="171">
        <f t="shared" si="75"/>
        <v>0</v>
      </c>
    </row>
    <row r="116" spans="1:137" ht="32.25" hidden="1" customHeight="1" x14ac:dyDescent="0.25">
      <c r="A116" s="202"/>
      <c r="B116" s="50" t="s">
        <v>330</v>
      </c>
      <c r="C116" s="162" t="s">
        <v>331</v>
      </c>
      <c r="D116" s="161" t="s">
        <v>332</v>
      </c>
      <c r="E116" s="165">
        <v>211</v>
      </c>
      <c r="F116" s="159" t="s">
        <v>333</v>
      </c>
      <c r="G116" s="24">
        <f t="shared" si="85"/>
        <v>5000000</v>
      </c>
      <c r="H116" s="25">
        <v>585000000</v>
      </c>
      <c r="I116" s="25">
        <f t="shared" si="91"/>
        <v>580000000</v>
      </c>
      <c r="J116" s="47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82"/>
      <c r="AB116" s="24"/>
      <c r="AC116" s="24"/>
      <c r="AD116" s="24"/>
      <c r="AE116" s="24"/>
      <c r="AF116" s="24">
        <v>5000000</v>
      </c>
      <c r="AG116" s="27">
        <f t="shared" si="57"/>
        <v>0</v>
      </c>
      <c r="AH116" s="24">
        <f t="shared" ref="AH116:AH129" si="96">SUM(AI116:BE116)</f>
        <v>0</v>
      </c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7">
        <f t="shared" si="59"/>
        <v>1</v>
      </c>
      <c r="BG116" s="24">
        <f t="shared" si="66"/>
        <v>5000000</v>
      </c>
      <c r="BH116" s="24">
        <f t="shared" si="94"/>
        <v>0</v>
      </c>
      <c r="BI116" s="24">
        <f t="shared" si="94"/>
        <v>0</v>
      </c>
      <c r="BJ116" s="24">
        <f t="shared" si="94"/>
        <v>0</v>
      </c>
      <c r="BK116" s="24">
        <f t="shared" si="94"/>
        <v>0</v>
      </c>
      <c r="BL116" s="24">
        <f t="shared" si="94"/>
        <v>0</v>
      </c>
      <c r="BM116" s="24">
        <f t="shared" si="94"/>
        <v>0</v>
      </c>
      <c r="BN116" s="24">
        <f t="shared" si="94"/>
        <v>0</v>
      </c>
      <c r="BO116" s="24">
        <f t="shared" si="94"/>
        <v>0</v>
      </c>
      <c r="BP116" s="24">
        <f t="shared" si="94"/>
        <v>0</v>
      </c>
      <c r="BQ116" s="24">
        <f t="shared" si="94"/>
        <v>0</v>
      </c>
      <c r="BR116" s="24">
        <f t="shared" si="94"/>
        <v>0</v>
      </c>
      <c r="BS116" s="24">
        <f t="shared" si="94"/>
        <v>0</v>
      </c>
      <c r="BT116" s="24">
        <f t="shared" si="94"/>
        <v>0</v>
      </c>
      <c r="BU116" s="24">
        <f t="shared" si="94"/>
        <v>0</v>
      </c>
      <c r="BV116" s="24">
        <f t="shared" si="94"/>
        <v>0</v>
      </c>
      <c r="BW116" s="24">
        <f t="shared" si="92"/>
        <v>0</v>
      </c>
      <c r="BX116" s="24">
        <f t="shared" si="87"/>
        <v>0</v>
      </c>
      <c r="BY116" s="24">
        <f t="shared" si="87"/>
        <v>0</v>
      </c>
      <c r="BZ116" s="24">
        <f t="shared" si="87"/>
        <v>0</v>
      </c>
      <c r="CA116" s="24">
        <f t="shared" si="87"/>
        <v>0</v>
      </c>
      <c r="CB116" s="24">
        <f t="shared" si="87"/>
        <v>0</v>
      </c>
      <c r="CC116" s="24">
        <f t="shared" si="87"/>
        <v>0</v>
      </c>
      <c r="CD116" s="24">
        <f t="shared" si="87"/>
        <v>5000000</v>
      </c>
      <c r="CE116" s="27">
        <f t="shared" ref="CE116:CE130" si="97">CF116/G116</f>
        <v>0</v>
      </c>
      <c r="CF116" s="24">
        <f t="shared" ref="CF116:CF129" si="98">SUM(CG116:DC116)</f>
        <v>0</v>
      </c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7">
        <f t="shared" si="58"/>
        <v>1</v>
      </c>
      <c r="DE116" s="24">
        <f t="shared" si="88"/>
        <v>5000000</v>
      </c>
      <c r="DF116" s="24">
        <f t="shared" si="95"/>
        <v>0</v>
      </c>
      <c r="DG116" s="24">
        <f t="shared" si="95"/>
        <v>0</v>
      </c>
      <c r="DH116" s="24">
        <f t="shared" si="95"/>
        <v>0</v>
      </c>
      <c r="DI116" s="24">
        <f t="shared" si="95"/>
        <v>0</v>
      </c>
      <c r="DJ116" s="24">
        <f t="shared" si="95"/>
        <v>0</v>
      </c>
      <c r="DK116" s="24">
        <f t="shared" si="95"/>
        <v>0</v>
      </c>
      <c r="DL116" s="24">
        <f t="shared" si="95"/>
        <v>0</v>
      </c>
      <c r="DM116" s="24">
        <f t="shared" si="95"/>
        <v>0</v>
      </c>
      <c r="DN116" s="24">
        <f t="shared" si="95"/>
        <v>0</v>
      </c>
      <c r="DO116" s="24">
        <f t="shared" si="95"/>
        <v>0</v>
      </c>
      <c r="DP116" s="24">
        <f t="shared" si="95"/>
        <v>0</v>
      </c>
      <c r="DQ116" s="24">
        <f t="shared" si="95"/>
        <v>0</v>
      </c>
      <c r="DR116" s="24">
        <f t="shared" si="95"/>
        <v>0</v>
      </c>
      <c r="DS116" s="24">
        <f t="shared" si="95"/>
        <v>0</v>
      </c>
      <c r="DT116" s="24">
        <f t="shared" si="95"/>
        <v>0</v>
      </c>
      <c r="DU116" s="24">
        <f t="shared" si="93"/>
        <v>0</v>
      </c>
      <c r="DV116" s="24">
        <f t="shared" si="90"/>
        <v>0</v>
      </c>
      <c r="DW116" s="24">
        <f t="shared" si="90"/>
        <v>0</v>
      </c>
      <c r="DX116" s="24">
        <f t="shared" si="90"/>
        <v>0</v>
      </c>
      <c r="DY116" s="24">
        <f t="shared" si="90"/>
        <v>0</v>
      </c>
      <c r="DZ116" s="24">
        <f t="shared" si="90"/>
        <v>0</v>
      </c>
      <c r="EA116" s="24">
        <f t="shared" si="90"/>
        <v>0</v>
      </c>
      <c r="EB116" s="24">
        <f t="shared" si="90"/>
        <v>5000000</v>
      </c>
      <c r="EE116" s="170">
        <f t="shared" si="73"/>
        <v>5000000</v>
      </c>
      <c r="EF116" s="170">
        <f t="shared" si="74"/>
        <v>0</v>
      </c>
      <c r="EG116" s="171">
        <f t="shared" si="75"/>
        <v>0</v>
      </c>
    </row>
    <row r="117" spans="1:137" ht="30" hidden="1" customHeight="1" x14ac:dyDescent="0.25">
      <c r="A117" s="202"/>
      <c r="B117" s="224" t="s">
        <v>330</v>
      </c>
      <c r="C117" s="162" t="s">
        <v>334</v>
      </c>
      <c r="D117" s="161" t="s">
        <v>335</v>
      </c>
      <c r="E117" s="165">
        <v>211</v>
      </c>
      <c r="F117" s="159" t="s">
        <v>239</v>
      </c>
      <c r="G117" s="24">
        <f t="shared" si="85"/>
        <v>45000000</v>
      </c>
      <c r="H117" s="25">
        <v>380000000</v>
      </c>
      <c r="I117" s="25">
        <f t="shared" si="91"/>
        <v>335000000</v>
      </c>
      <c r="J117" s="47"/>
      <c r="K117" s="24">
        <v>45000000</v>
      </c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7">
        <f t="shared" si="57"/>
        <v>0.98877777777777776</v>
      </c>
      <c r="AH117" s="24">
        <f t="shared" si="96"/>
        <v>44495000</v>
      </c>
      <c r="AI117" s="24"/>
      <c r="AJ117" s="24">
        <f>+'[2]Acuerdo PLAN INVERSIÓN 2021'!$J$1060</f>
        <v>44495000</v>
      </c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7">
        <f t="shared" si="59"/>
        <v>1.1222222222222245E-2</v>
      </c>
      <c r="BG117" s="24">
        <f t="shared" si="66"/>
        <v>505000</v>
      </c>
      <c r="BH117" s="24">
        <f t="shared" si="94"/>
        <v>0</v>
      </c>
      <c r="BI117" s="24">
        <f t="shared" si="94"/>
        <v>505000</v>
      </c>
      <c r="BJ117" s="24">
        <f t="shared" si="94"/>
        <v>0</v>
      </c>
      <c r="BK117" s="24">
        <f t="shared" si="94"/>
        <v>0</v>
      </c>
      <c r="BL117" s="24">
        <f t="shared" si="94"/>
        <v>0</v>
      </c>
      <c r="BM117" s="24">
        <f t="shared" si="94"/>
        <v>0</v>
      </c>
      <c r="BN117" s="24">
        <f t="shared" si="94"/>
        <v>0</v>
      </c>
      <c r="BO117" s="24">
        <f t="shared" si="94"/>
        <v>0</v>
      </c>
      <c r="BP117" s="24">
        <f t="shared" si="94"/>
        <v>0</v>
      </c>
      <c r="BQ117" s="24">
        <f t="shared" si="94"/>
        <v>0</v>
      </c>
      <c r="BR117" s="24">
        <f t="shared" si="94"/>
        <v>0</v>
      </c>
      <c r="BS117" s="24">
        <f t="shared" si="94"/>
        <v>0</v>
      </c>
      <c r="BT117" s="24">
        <f t="shared" si="94"/>
        <v>0</v>
      </c>
      <c r="BU117" s="24">
        <f t="shared" si="94"/>
        <v>0</v>
      </c>
      <c r="BV117" s="24">
        <f t="shared" si="94"/>
        <v>0</v>
      </c>
      <c r="BW117" s="24">
        <f t="shared" si="92"/>
        <v>0</v>
      </c>
      <c r="BX117" s="24">
        <f t="shared" si="87"/>
        <v>0</v>
      </c>
      <c r="BY117" s="24">
        <f t="shared" si="87"/>
        <v>0</v>
      </c>
      <c r="BZ117" s="24">
        <f t="shared" si="87"/>
        <v>0</v>
      </c>
      <c r="CA117" s="24">
        <f t="shared" si="87"/>
        <v>0</v>
      </c>
      <c r="CB117" s="24">
        <f t="shared" si="87"/>
        <v>0</v>
      </c>
      <c r="CC117" s="24">
        <f t="shared" si="87"/>
        <v>0</v>
      </c>
      <c r="CD117" s="24">
        <f t="shared" si="87"/>
        <v>0</v>
      </c>
      <c r="CE117" s="27">
        <f t="shared" si="97"/>
        <v>0.98795244444444441</v>
      </c>
      <c r="CF117" s="24">
        <f t="shared" si="98"/>
        <v>44457860</v>
      </c>
      <c r="CG117" s="24"/>
      <c r="CH117" s="24">
        <f>+'[1]Acuerdo PLAN INVERSIÓN 2021'!$H$1327</f>
        <v>44457860</v>
      </c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7">
        <f t="shared" si="58"/>
        <v>1.2047555555555589E-2</v>
      </c>
      <c r="DE117" s="24">
        <f t="shared" si="88"/>
        <v>542140</v>
      </c>
      <c r="DF117" s="24">
        <f t="shared" si="95"/>
        <v>0</v>
      </c>
      <c r="DG117" s="24">
        <f t="shared" si="95"/>
        <v>542140</v>
      </c>
      <c r="DH117" s="24">
        <f t="shared" si="95"/>
        <v>0</v>
      </c>
      <c r="DI117" s="24">
        <f t="shared" si="95"/>
        <v>0</v>
      </c>
      <c r="DJ117" s="24">
        <f t="shared" si="95"/>
        <v>0</v>
      </c>
      <c r="DK117" s="24">
        <f t="shared" si="95"/>
        <v>0</v>
      </c>
      <c r="DL117" s="24">
        <f t="shared" si="95"/>
        <v>0</v>
      </c>
      <c r="DM117" s="24">
        <f t="shared" si="95"/>
        <v>0</v>
      </c>
      <c r="DN117" s="24">
        <f t="shared" si="95"/>
        <v>0</v>
      </c>
      <c r="DO117" s="24">
        <f t="shared" si="95"/>
        <v>0</v>
      </c>
      <c r="DP117" s="24">
        <f t="shared" si="95"/>
        <v>0</v>
      </c>
      <c r="DQ117" s="24">
        <f t="shared" si="95"/>
        <v>0</v>
      </c>
      <c r="DR117" s="24">
        <f t="shared" si="95"/>
        <v>0</v>
      </c>
      <c r="DS117" s="24">
        <f t="shared" si="95"/>
        <v>0</v>
      </c>
      <c r="DT117" s="24">
        <f t="shared" si="95"/>
        <v>0</v>
      </c>
      <c r="DU117" s="24">
        <f t="shared" si="93"/>
        <v>0</v>
      </c>
      <c r="DV117" s="24">
        <f t="shared" si="90"/>
        <v>0</v>
      </c>
      <c r="DW117" s="24">
        <f t="shared" si="90"/>
        <v>0</v>
      </c>
      <c r="DX117" s="24">
        <f t="shared" si="90"/>
        <v>0</v>
      </c>
      <c r="DY117" s="24">
        <f t="shared" si="90"/>
        <v>0</v>
      </c>
      <c r="DZ117" s="24">
        <f t="shared" si="90"/>
        <v>0</v>
      </c>
      <c r="EA117" s="24">
        <f t="shared" si="90"/>
        <v>0</v>
      </c>
      <c r="EB117" s="24">
        <f t="shared" si="90"/>
        <v>0</v>
      </c>
      <c r="EE117" s="170">
        <f t="shared" si="73"/>
        <v>45000000</v>
      </c>
      <c r="EF117" s="170">
        <f t="shared" si="74"/>
        <v>44457860</v>
      </c>
      <c r="EG117" s="171">
        <f t="shared" si="75"/>
        <v>0.98795244444444441</v>
      </c>
    </row>
    <row r="118" spans="1:137" ht="18" hidden="1" customHeight="1" x14ac:dyDescent="0.25">
      <c r="A118" s="202"/>
      <c r="B118" s="224"/>
      <c r="C118" s="162" t="s">
        <v>336</v>
      </c>
      <c r="D118" s="161" t="s">
        <v>337</v>
      </c>
      <c r="E118" s="165">
        <v>211</v>
      </c>
      <c r="F118" s="159" t="s">
        <v>239</v>
      </c>
      <c r="G118" s="24">
        <f t="shared" si="85"/>
        <v>55000000</v>
      </c>
      <c r="H118" s="25">
        <v>231000000</v>
      </c>
      <c r="I118" s="25">
        <f t="shared" si="91"/>
        <v>176000000</v>
      </c>
      <c r="J118" s="47"/>
      <c r="K118" s="24">
        <v>55000000</v>
      </c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7">
        <f t="shared" si="57"/>
        <v>0.99866096363636359</v>
      </c>
      <c r="AH118" s="24">
        <f t="shared" si="96"/>
        <v>54926353</v>
      </c>
      <c r="AI118" s="24"/>
      <c r="AJ118" s="24">
        <f>+'[2]Acuerdo PLAN INVERSIÓN 2021'!$J$1068</f>
        <v>54926353</v>
      </c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7">
        <f t="shared" si="59"/>
        <v>1.3390363636364144E-3</v>
      </c>
      <c r="BG118" s="24">
        <f t="shared" si="66"/>
        <v>73647</v>
      </c>
      <c r="BH118" s="24">
        <f t="shared" si="94"/>
        <v>0</v>
      </c>
      <c r="BI118" s="24">
        <f t="shared" si="94"/>
        <v>73647</v>
      </c>
      <c r="BJ118" s="24">
        <f t="shared" si="94"/>
        <v>0</v>
      </c>
      <c r="BK118" s="24">
        <f t="shared" si="94"/>
        <v>0</v>
      </c>
      <c r="BL118" s="24">
        <f t="shared" si="94"/>
        <v>0</v>
      </c>
      <c r="BM118" s="24">
        <f t="shared" si="94"/>
        <v>0</v>
      </c>
      <c r="BN118" s="24">
        <f t="shared" si="94"/>
        <v>0</v>
      </c>
      <c r="BO118" s="24">
        <f t="shared" si="94"/>
        <v>0</v>
      </c>
      <c r="BP118" s="24">
        <f t="shared" si="94"/>
        <v>0</v>
      </c>
      <c r="BQ118" s="24">
        <f t="shared" si="94"/>
        <v>0</v>
      </c>
      <c r="BR118" s="24">
        <f t="shared" si="94"/>
        <v>0</v>
      </c>
      <c r="BS118" s="24">
        <f t="shared" si="94"/>
        <v>0</v>
      </c>
      <c r="BT118" s="24">
        <f t="shared" si="94"/>
        <v>0</v>
      </c>
      <c r="BU118" s="24">
        <f t="shared" si="94"/>
        <v>0</v>
      </c>
      <c r="BV118" s="24">
        <f t="shared" si="94"/>
        <v>0</v>
      </c>
      <c r="BW118" s="24">
        <f t="shared" si="92"/>
        <v>0</v>
      </c>
      <c r="BX118" s="24">
        <f t="shared" si="87"/>
        <v>0</v>
      </c>
      <c r="BY118" s="24">
        <f t="shared" si="87"/>
        <v>0</v>
      </c>
      <c r="BZ118" s="24">
        <f t="shared" si="87"/>
        <v>0</v>
      </c>
      <c r="CA118" s="24">
        <f t="shared" si="87"/>
        <v>0</v>
      </c>
      <c r="CB118" s="24">
        <f t="shared" si="87"/>
        <v>0</v>
      </c>
      <c r="CC118" s="24">
        <f t="shared" si="87"/>
        <v>0</v>
      </c>
      <c r="CD118" s="24">
        <f t="shared" si="87"/>
        <v>0</v>
      </c>
      <c r="CE118" s="27">
        <f t="shared" si="97"/>
        <v>0.99835890909090907</v>
      </c>
      <c r="CF118" s="24">
        <f t="shared" si="98"/>
        <v>54909740</v>
      </c>
      <c r="CG118" s="24"/>
      <c r="CH118" s="24">
        <f>+'[1]Acuerdo PLAN INVERSIÓN 2021'!$H$1336</f>
        <v>54909740</v>
      </c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7">
        <f t="shared" si="58"/>
        <v>1.6410909090909254E-3</v>
      </c>
      <c r="DE118" s="24">
        <f t="shared" si="88"/>
        <v>90260</v>
      </c>
      <c r="DF118" s="24">
        <f t="shared" si="95"/>
        <v>0</v>
      </c>
      <c r="DG118" s="24">
        <f t="shared" si="95"/>
        <v>90260</v>
      </c>
      <c r="DH118" s="24">
        <f t="shared" si="95"/>
        <v>0</v>
      </c>
      <c r="DI118" s="24">
        <f t="shared" si="95"/>
        <v>0</v>
      </c>
      <c r="DJ118" s="24">
        <f t="shared" si="95"/>
        <v>0</v>
      </c>
      <c r="DK118" s="24">
        <f t="shared" si="95"/>
        <v>0</v>
      </c>
      <c r="DL118" s="24">
        <f t="shared" si="95"/>
        <v>0</v>
      </c>
      <c r="DM118" s="24">
        <f t="shared" si="95"/>
        <v>0</v>
      </c>
      <c r="DN118" s="24">
        <f t="shared" si="95"/>
        <v>0</v>
      </c>
      <c r="DO118" s="24">
        <f t="shared" si="95"/>
        <v>0</v>
      </c>
      <c r="DP118" s="24">
        <f t="shared" si="95"/>
        <v>0</v>
      </c>
      <c r="DQ118" s="24">
        <f t="shared" si="95"/>
        <v>0</v>
      </c>
      <c r="DR118" s="24">
        <f t="shared" si="95"/>
        <v>0</v>
      </c>
      <c r="DS118" s="24">
        <f t="shared" si="95"/>
        <v>0</v>
      </c>
      <c r="DT118" s="24">
        <f t="shared" si="95"/>
        <v>0</v>
      </c>
      <c r="DU118" s="24">
        <f t="shared" si="93"/>
        <v>0</v>
      </c>
      <c r="DV118" s="24">
        <f t="shared" si="90"/>
        <v>0</v>
      </c>
      <c r="DW118" s="24">
        <f t="shared" si="90"/>
        <v>0</v>
      </c>
      <c r="DX118" s="24">
        <f t="shared" si="90"/>
        <v>0</v>
      </c>
      <c r="DY118" s="24">
        <f t="shared" si="90"/>
        <v>0</v>
      </c>
      <c r="DZ118" s="24">
        <f t="shared" si="90"/>
        <v>0</v>
      </c>
      <c r="EA118" s="24">
        <f t="shared" si="90"/>
        <v>0</v>
      </c>
      <c r="EB118" s="24">
        <f t="shared" si="90"/>
        <v>0</v>
      </c>
      <c r="EE118" s="170">
        <f t="shared" si="73"/>
        <v>55000000</v>
      </c>
      <c r="EF118" s="170">
        <f t="shared" si="74"/>
        <v>54909740</v>
      </c>
      <c r="EG118" s="171">
        <f t="shared" si="75"/>
        <v>0.99835890909090907</v>
      </c>
    </row>
    <row r="119" spans="1:137" ht="19.5" hidden="1" customHeight="1" x14ac:dyDescent="0.25">
      <c r="A119" s="202"/>
      <c r="B119" s="224"/>
      <c r="C119" s="162" t="s">
        <v>338</v>
      </c>
      <c r="D119" s="161" t="s">
        <v>339</v>
      </c>
      <c r="E119" s="165">
        <v>211</v>
      </c>
      <c r="F119" s="159" t="s">
        <v>239</v>
      </c>
      <c r="G119" s="24">
        <f t="shared" si="85"/>
        <v>200000000</v>
      </c>
      <c r="H119" s="25">
        <v>416500000</v>
      </c>
      <c r="I119" s="25">
        <f t="shared" si="91"/>
        <v>216500000</v>
      </c>
      <c r="J119" s="47"/>
      <c r="K119" s="24">
        <v>200000000</v>
      </c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>
        <f t="shared" si="57"/>
        <v>0.99957790000000002</v>
      </c>
      <c r="AH119" s="24">
        <f t="shared" si="96"/>
        <v>199915580</v>
      </c>
      <c r="AI119" s="24"/>
      <c r="AJ119" s="24">
        <f>+'[2]Acuerdo PLAN INVERSIÓN 2021'!$G$1076</f>
        <v>199915580</v>
      </c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7">
        <f t="shared" si="59"/>
        <v>4.2209999999998082E-4</v>
      </c>
      <c r="BG119" s="24">
        <f t="shared" si="66"/>
        <v>84420</v>
      </c>
      <c r="BH119" s="24">
        <f t="shared" si="94"/>
        <v>0</v>
      </c>
      <c r="BI119" s="24">
        <f t="shared" si="94"/>
        <v>84420</v>
      </c>
      <c r="BJ119" s="24">
        <f t="shared" si="94"/>
        <v>0</v>
      </c>
      <c r="BK119" s="24">
        <f t="shared" si="94"/>
        <v>0</v>
      </c>
      <c r="BL119" s="24">
        <f t="shared" si="94"/>
        <v>0</v>
      </c>
      <c r="BM119" s="24">
        <f t="shared" si="94"/>
        <v>0</v>
      </c>
      <c r="BN119" s="24">
        <f t="shared" si="94"/>
        <v>0</v>
      </c>
      <c r="BO119" s="24">
        <f t="shared" si="94"/>
        <v>0</v>
      </c>
      <c r="BP119" s="24">
        <f t="shared" si="94"/>
        <v>0</v>
      </c>
      <c r="BQ119" s="24">
        <f t="shared" si="94"/>
        <v>0</v>
      </c>
      <c r="BR119" s="24">
        <f t="shared" si="94"/>
        <v>0</v>
      </c>
      <c r="BS119" s="24">
        <f t="shared" si="94"/>
        <v>0</v>
      </c>
      <c r="BT119" s="24">
        <f t="shared" si="94"/>
        <v>0</v>
      </c>
      <c r="BU119" s="24">
        <f t="shared" si="94"/>
        <v>0</v>
      </c>
      <c r="BV119" s="24">
        <f t="shared" si="94"/>
        <v>0</v>
      </c>
      <c r="BW119" s="24">
        <f t="shared" si="92"/>
        <v>0</v>
      </c>
      <c r="BX119" s="24">
        <f t="shared" si="87"/>
        <v>0</v>
      </c>
      <c r="BY119" s="24">
        <f t="shared" si="87"/>
        <v>0</v>
      </c>
      <c r="BZ119" s="24">
        <f t="shared" si="87"/>
        <v>0</v>
      </c>
      <c r="CA119" s="24">
        <f t="shared" si="87"/>
        <v>0</v>
      </c>
      <c r="CB119" s="24">
        <f t="shared" si="87"/>
        <v>0</v>
      </c>
      <c r="CC119" s="24">
        <f t="shared" si="87"/>
        <v>0</v>
      </c>
      <c r="CD119" s="24">
        <f t="shared" si="87"/>
        <v>0</v>
      </c>
      <c r="CE119" s="27">
        <f t="shared" si="97"/>
        <v>0.84295169999999997</v>
      </c>
      <c r="CF119" s="24">
        <f t="shared" si="98"/>
        <v>168590340</v>
      </c>
      <c r="CG119" s="24"/>
      <c r="CH119" s="24">
        <f>+'[1]Acuerdo PLAN INVERSIÓN 2021'!$H$1346</f>
        <v>168590340</v>
      </c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7">
        <f t="shared" si="58"/>
        <v>0.15704830000000003</v>
      </c>
      <c r="DE119" s="24">
        <f t="shared" si="88"/>
        <v>31409660</v>
      </c>
      <c r="DF119" s="24">
        <f t="shared" si="95"/>
        <v>0</v>
      </c>
      <c r="DG119" s="24">
        <f t="shared" si="95"/>
        <v>31409660</v>
      </c>
      <c r="DH119" s="24">
        <f t="shared" si="95"/>
        <v>0</v>
      </c>
      <c r="DI119" s="24">
        <f t="shared" si="95"/>
        <v>0</v>
      </c>
      <c r="DJ119" s="24">
        <f t="shared" si="95"/>
        <v>0</v>
      </c>
      <c r="DK119" s="24">
        <f t="shared" si="95"/>
        <v>0</v>
      </c>
      <c r="DL119" s="24">
        <f t="shared" si="95"/>
        <v>0</v>
      </c>
      <c r="DM119" s="24">
        <f t="shared" si="95"/>
        <v>0</v>
      </c>
      <c r="DN119" s="24">
        <f t="shared" si="95"/>
        <v>0</v>
      </c>
      <c r="DO119" s="24">
        <f t="shared" si="95"/>
        <v>0</v>
      </c>
      <c r="DP119" s="24">
        <f t="shared" si="95"/>
        <v>0</v>
      </c>
      <c r="DQ119" s="24">
        <f t="shared" si="95"/>
        <v>0</v>
      </c>
      <c r="DR119" s="24">
        <f t="shared" si="95"/>
        <v>0</v>
      </c>
      <c r="DS119" s="24">
        <f t="shared" si="95"/>
        <v>0</v>
      </c>
      <c r="DT119" s="24">
        <f t="shared" si="95"/>
        <v>0</v>
      </c>
      <c r="DU119" s="24">
        <f t="shared" si="93"/>
        <v>0</v>
      </c>
      <c r="DV119" s="24">
        <f t="shared" si="90"/>
        <v>0</v>
      </c>
      <c r="DW119" s="24">
        <f t="shared" si="90"/>
        <v>0</v>
      </c>
      <c r="DX119" s="24">
        <f t="shared" si="90"/>
        <v>0</v>
      </c>
      <c r="DY119" s="24">
        <f t="shared" si="90"/>
        <v>0</v>
      </c>
      <c r="DZ119" s="24">
        <f t="shared" si="90"/>
        <v>0</v>
      </c>
      <c r="EA119" s="24">
        <f t="shared" si="90"/>
        <v>0</v>
      </c>
      <c r="EB119" s="24">
        <f t="shared" si="90"/>
        <v>0</v>
      </c>
      <c r="EE119" s="170">
        <f t="shared" si="73"/>
        <v>200000000</v>
      </c>
      <c r="EF119" s="170">
        <f t="shared" si="74"/>
        <v>168590340</v>
      </c>
      <c r="EG119" s="171">
        <f t="shared" si="75"/>
        <v>0.84295169999999997</v>
      </c>
    </row>
    <row r="120" spans="1:137" ht="27.75" hidden="1" customHeight="1" x14ac:dyDescent="0.25">
      <c r="A120" s="202"/>
      <c r="B120" s="224"/>
      <c r="C120" s="162" t="s">
        <v>340</v>
      </c>
      <c r="D120" s="161" t="s">
        <v>341</v>
      </c>
      <c r="E120" s="165">
        <v>211</v>
      </c>
      <c r="F120" s="159" t="s">
        <v>342</v>
      </c>
      <c r="G120" s="24">
        <f t="shared" si="85"/>
        <v>208000000</v>
      </c>
      <c r="H120" s="25">
        <v>520000000</v>
      </c>
      <c r="I120" s="25">
        <f t="shared" si="91"/>
        <v>312000000</v>
      </c>
      <c r="J120" s="47"/>
      <c r="K120" s="24">
        <v>200000000</v>
      </c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>
        <v>8000000</v>
      </c>
      <c r="AG120" s="27">
        <f t="shared" si="57"/>
        <v>0.1286298076923077</v>
      </c>
      <c r="AH120" s="24">
        <f t="shared" si="96"/>
        <v>26755000</v>
      </c>
      <c r="AI120" s="24"/>
      <c r="AJ120" s="24">
        <f>+'[1]Acuerdo PLAN INVERSIÓN 2021'!$J$1368</f>
        <v>26755000</v>
      </c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7">
        <f t="shared" si="59"/>
        <v>0.8713701923076923</v>
      </c>
      <c r="BG120" s="24">
        <f t="shared" si="66"/>
        <v>181245000</v>
      </c>
      <c r="BH120" s="24">
        <f t="shared" si="94"/>
        <v>0</v>
      </c>
      <c r="BI120" s="24">
        <f t="shared" si="94"/>
        <v>173245000</v>
      </c>
      <c r="BJ120" s="24">
        <f t="shared" si="94"/>
        <v>0</v>
      </c>
      <c r="BK120" s="24">
        <f t="shared" si="94"/>
        <v>0</v>
      </c>
      <c r="BL120" s="24">
        <f t="shared" si="94"/>
        <v>0</v>
      </c>
      <c r="BM120" s="24">
        <f t="shared" si="94"/>
        <v>0</v>
      </c>
      <c r="BN120" s="24">
        <f t="shared" si="94"/>
        <v>0</v>
      </c>
      <c r="BO120" s="24">
        <f t="shared" si="94"/>
        <v>0</v>
      </c>
      <c r="BP120" s="24">
        <f t="shared" si="94"/>
        <v>0</v>
      </c>
      <c r="BQ120" s="24">
        <f t="shared" si="94"/>
        <v>0</v>
      </c>
      <c r="BR120" s="24">
        <f t="shared" si="94"/>
        <v>0</v>
      </c>
      <c r="BS120" s="24">
        <f t="shared" si="94"/>
        <v>0</v>
      </c>
      <c r="BT120" s="24">
        <f t="shared" si="94"/>
        <v>0</v>
      </c>
      <c r="BU120" s="24">
        <f t="shared" si="94"/>
        <v>0</v>
      </c>
      <c r="BV120" s="24">
        <f t="shared" si="94"/>
        <v>0</v>
      </c>
      <c r="BW120" s="24">
        <f t="shared" si="92"/>
        <v>0</v>
      </c>
      <c r="BX120" s="24">
        <f t="shared" si="87"/>
        <v>0</v>
      </c>
      <c r="BY120" s="24">
        <f t="shared" si="87"/>
        <v>0</v>
      </c>
      <c r="BZ120" s="24">
        <f t="shared" si="87"/>
        <v>0</v>
      </c>
      <c r="CA120" s="24">
        <f t="shared" si="87"/>
        <v>0</v>
      </c>
      <c r="CB120" s="24">
        <f t="shared" si="87"/>
        <v>0</v>
      </c>
      <c r="CC120" s="24">
        <f t="shared" si="87"/>
        <v>0</v>
      </c>
      <c r="CD120" s="24">
        <f t="shared" si="87"/>
        <v>8000000</v>
      </c>
      <c r="CE120" s="27">
        <f t="shared" si="97"/>
        <v>0</v>
      </c>
      <c r="CF120" s="24">
        <f t="shared" si="98"/>
        <v>0</v>
      </c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7">
        <f t="shared" si="58"/>
        <v>1</v>
      </c>
      <c r="DE120" s="24">
        <f t="shared" si="88"/>
        <v>208000000</v>
      </c>
      <c r="DF120" s="24">
        <f t="shared" si="95"/>
        <v>0</v>
      </c>
      <c r="DG120" s="24">
        <f t="shared" si="95"/>
        <v>200000000</v>
      </c>
      <c r="DH120" s="24">
        <f t="shared" si="95"/>
        <v>0</v>
      </c>
      <c r="DI120" s="24">
        <f t="shared" si="95"/>
        <v>0</v>
      </c>
      <c r="DJ120" s="24">
        <f t="shared" si="95"/>
        <v>0</v>
      </c>
      <c r="DK120" s="24">
        <f t="shared" si="95"/>
        <v>0</v>
      </c>
      <c r="DL120" s="24">
        <f t="shared" si="95"/>
        <v>0</v>
      </c>
      <c r="DM120" s="24">
        <f t="shared" si="95"/>
        <v>0</v>
      </c>
      <c r="DN120" s="24">
        <f t="shared" si="95"/>
        <v>0</v>
      </c>
      <c r="DO120" s="24">
        <f t="shared" si="95"/>
        <v>0</v>
      </c>
      <c r="DP120" s="24">
        <f t="shared" si="95"/>
        <v>0</v>
      </c>
      <c r="DQ120" s="24">
        <f t="shared" si="95"/>
        <v>0</v>
      </c>
      <c r="DR120" s="24">
        <f t="shared" si="95"/>
        <v>0</v>
      </c>
      <c r="DS120" s="24">
        <f t="shared" si="95"/>
        <v>0</v>
      </c>
      <c r="DT120" s="24">
        <f t="shared" si="95"/>
        <v>0</v>
      </c>
      <c r="DU120" s="24">
        <f t="shared" si="93"/>
        <v>0</v>
      </c>
      <c r="DV120" s="24">
        <f t="shared" si="90"/>
        <v>0</v>
      </c>
      <c r="DW120" s="24">
        <f t="shared" si="90"/>
        <v>0</v>
      </c>
      <c r="DX120" s="24">
        <f t="shared" si="90"/>
        <v>0</v>
      </c>
      <c r="DY120" s="24">
        <f t="shared" si="90"/>
        <v>0</v>
      </c>
      <c r="DZ120" s="24">
        <f t="shared" si="90"/>
        <v>0</v>
      </c>
      <c r="EA120" s="24">
        <f t="shared" si="90"/>
        <v>0</v>
      </c>
      <c r="EB120" s="24">
        <f t="shared" si="90"/>
        <v>8000000</v>
      </c>
      <c r="EE120" s="170">
        <f t="shared" si="73"/>
        <v>208000000</v>
      </c>
      <c r="EF120" s="170">
        <f t="shared" si="74"/>
        <v>0</v>
      </c>
      <c r="EG120" s="171">
        <f t="shared" si="75"/>
        <v>0</v>
      </c>
    </row>
    <row r="121" spans="1:137" ht="21" hidden="1" customHeight="1" x14ac:dyDescent="0.25">
      <c r="A121" s="202"/>
      <c r="B121" s="224" t="s">
        <v>343</v>
      </c>
      <c r="C121" s="162" t="s">
        <v>344</v>
      </c>
      <c r="D121" s="161" t="s">
        <v>345</v>
      </c>
      <c r="E121" s="165">
        <v>510</v>
      </c>
      <c r="F121" s="159" t="s">
        <v>239</v>
      </c>
      <c r="G121" s="24">
        <f t="shared" si="85"/>
        <v>100000000</v>
      </c>
      <c r="H121" s="25">
        <v>220000000</v>
      </c>
      <c r="I121" s="25">
        <f t="shared" si="91"/>
        <v>120000000</v>
      </c>
      <c r="J121" s="47"/>
      <c r="K121" s="24">
        <v>100000000</v>
      </c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7">
        <f t="shared" si="57"/>
        <v>0.86666666999999997</v>
      </c>
      <c r="AH121" s="24">
        <f t="shared" si="96"/>
        <v>86666667</v>
      </c>
      <c r="AI121" s="24"/>
      <c r="AJ121" s="24">
        <f>+'[2]Acuerdo PLAN INVERSIÓN 2021'!$J$1103</f>
        <v>86666667</v>
      </c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7">
        <f t="shared" si="59"/>
        <v>0.13333333000000003</v>
      </c>
      <c r="BG121" s="24">
        <f t="shared" si="66"/>
        <v>13333333</v>
      </c>
      <c r="BH121" s="24">
        <f t="shared" si="94"/>
        <v>0</v>
      </c>
      <c r="BI121" s="24">
        <f t="shared" si="94"/>
        <v>13333333</v>
      </c>
      <c r="BJ121" s="24">
        <f t="shared" si="94"/>
        <v>0</v>
      </c>
      <c r="BK121" s="24">
        <f t="shared" si="94"/>
        <v>0</v>
      </c>
      <c r="BL121" s="24">
        <f t="shared" si="94"/>
        <v>0</v>
      </c>
      <c r="BM121" s="24">
        <f t="shared" si="94"/>
        <v>0</v>
      </c>
      <c r="BN121" s="24">
        <f t="shared" si="94"/>
        <v>0</v>
      </c>
      <c r="BO121" s="24">
        <f t="shared" si="94"/>
        <v>0</v>
      </c>
      <c r="BP121" s="24">
        <f t="shared" si="94"/>
        <v>0</v>
      </c>
      <c r="BQ121" s="24">
        <f t="shared" si="94"/>
        <v>0</v>
      </c>
      <c r="BR121" s="24">
        <f t="shared" si="94"/>
        <v>0</v>
      </c>
      <c r="BS121" s="24">
        <f t="shared" si="94"/>
        <v>0</v>
      </c>
      <c r="BT121" s="24">
        <f t="shared" si="94"/>
        <v>0</v>
      </c>
      <c r="BU121" s="24">
        <f t="shared" si="94"/>
        <v>0</v>
      </c>
      <c r="BV121" s="24">
        <f t="shared" si="94"/>
        <v>0</v>
      </c>
      <c r="BW121" s="24">
        <f t="shared" si="92"/>
        <v>0</v>
      </c>
      <c r="BX121" s="24">
        <f t="shared" si="87"/>
        <v>0</v>
      </c>
      <c r="BY121" s="24">
        <f t="shared" si="87"/>
        <v>0</v>
      </c>
      <c r="BZ121" s="24">
        <f t="shared" si="87"/>
        <v>0</v>
      </c>
      <c r="CA121" s="24">
        <f t="shared" si="87"/>
        <v>0</v>
      </c>
      <c r="CB121" s="24">
        <f t="shared" si="87"/>
        <v>0</v>
      </c>
      <c r="CC121" s="24">
        <f t="shared" si="87"/>
        <v>0</v>
      </c>
      <c r="CD121" s="24">
        <f t="shared" si="87"/>
        <v>0</v>
      </c>
      <c r="CE121" s="27">
        <f t="shared" si="97"/>
        <v>0.68119996999999999</v>
      </c>
      <c r="CF121" s="24">
        <f t="shared" si="98"/>
        <v>68119997</v>
      </c>
      <c r="CG121" s="24"/>
      <c r="CH121" s="24">
        <f>+'[1]Acuerdo PLAN INVERSIÓN 2021'!$H$1372</f>
        <v>68119997</v>
      </c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7">
        <f t="shared" si="58"/>
        <v>0.31880003000000001</v>
      </c>
      <c r="DE121" s="24">
        <f t="shared" si="88"/>
        <v>31880003</v>
      </c>
      <c r="DF121" s="24">
        <f t="shared" si="95"/>
        <v>0</v>
      </c>
      <c r="DG121" s="24">
        <f t="shared" si="95"/>
        <v>31880003</v>
      </c>
      <c r="DH121" s="24">
        <f t="shared" si="95"/>
        <v>0</v>
      </c>
      <c r="DI121" s="24">
        <f t="shared" si="95"/>
        <v>0</v>
      </c>
      <c r="DJ121" s="24">
        <f t="shared" si="95"/>
        <v>0</v>
      </c>
      <c r="DK121" s="24">
        <f t="shared" si="95"/>
        <v>0</v>
      </c>
      <c r="DL121" s="24">
        <f t="shared" si="95"/>
        <v>0</v>
      </c>
      <c r="DM121" s="24">
        <f t="shared" si="95"/>
        <v>0</v>
      </c>
      <c r="DN121" s="24">
        <f t="shared" si="95"/>
        <v>0</v>
      </c>
      <c r="DO121" s="24">
        <f t="shared" si="95"/>
        <v>0</v>
      </c>
      <c r="DP121" s="24">
        <f t="shared" si="95"/>
        <v>0</v>
      </c>
      <c r="DQ121" s="24">
        <f t="shared" si="95"/>
        <v>0</v>
      </c>
      <c r="DR121" s="24">
        <f t="shared" si="95"/>
        <v>0</v>
      </c>
      <c r="DS121" s="24">
        <f t="shared" si="95"/>
        <v>0</v>
      </c>
      <c r="DT121" s="24">
        <f t="shared" si="95"/>
        <v>0</v>
      </c>
      <c r="DU121" s="24">
        <f t="shared" si="93"/>
        <v>0</v>
      </c>
      <c r="DV121" s="24">
        <f t="shared" si="90"/>
        <v>0</v>
      </c>
      <c r="DW121" s="24">
        <f t="shared" si="90"/>
        <v>0</v>
      </c>
      <c r="DX121" s="24">
        <f t="shared" si="90"/>
        <v>0</v>
      </c>
      <c r="DY121" s="24">
        <f t="shared" si="90"/>
        <v>0</v>
      </c>
      <c r="DZ121" s="24">
        <f t="shared" si="90"/>
        <v>0</v>
      </c>
      <c r="EA121" s="24">
        <f t="shared" si="90"/>
        <v>0</v>
      </c>
      <c r="EB121" s="24">
        <f t="shared" si="90"/>
        <v>0</v>
      </c>
      <c r="EE121" s="170">
        <f t="shared" si="73"/>
        <v>100000000</v>
      </c>
      <c r="EF121" s="170">
        <f t="shared" si="74"/>
        <v>68119997</v>
      </c>
      <c r="EG121" s="171">
        <f t="shared" si="75"/>
        <v>0.68119996999999999</v>
      </c>
    </row>
    <row r="122" spans="1:137" ht="31.5" hidden="1" customHeight="1" x14ac:dyDescent="0.25">
      <c r="A122" s="202"/>
      <c r="B122" s="224"/>
      <c r="C122" s="162" t="s">
        <v>346</v>
      </c>
      <c r="D122" s="161" t="s">
        <v>347</v>
      </c>
      <c r="E122" s="165">
        <v>510</v>
      </c>
      <c r="F122" s="159" t="s">
        <v>239</v>
      </c>
      <c r="G122" s="24">
        <f t="shared" si="85"/>
        <v>20000000</v>
      </c>
      <c r="H122" s="25">
        <v>80000000</v>
      </c>
      <c r="I122" s="25">
        <f t="shared" si="91"/>
        <v>60000000</v>
      </c>
      <c r="J122" s="47"/>
      <c r="K122" s="24">
        <v>20000000</v>
      </c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7">
        <f t="shared" si="57"/>
        <v>0</v>
      </c>
      <c r="AH122" s="24">
        <f t="shared" si="96"/>
        <v>0</v>
      </c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7">
        <f t="shared" si="59"/>
        <v>1</v>
      </c>
      <c r="BG122" s="24">
        <f t="shared" si="66"/>
        <v>20000000</v>
      </c>
      <c r="BH122" s="24">
        <f t="shared" si="94"/>
        <v>0</v>
      </c>
      <c r="BI122" s="24">
        <f t="shared" si="94"/>
        <v>20000000</v>
      </c>
      <c r="BJ122" s="24">
        <f t="shared" si="94"/>
        <v>0</v>
      </c>
      <c r="BK122" s="24">
        <f t="shared" si="94"/>
        <v>0</v>
      </c>
      <c r="BL122" s="24">
        <f t="shared" si="94"/>
        <v>0</v>
      </c>
      <c r="BM122" s="24">
        <f t="shared" si="94"/>
        <v>0</v>
      </c>
      <c r="BN122" s="24">
        <f t="shared" si="94"/>
        <v>0</v>
      </c>
      <c r="BO122" s="24">
        <f t="shared" si="94"/>
        <v>0</v>
      </c>
      <c r="BP122" s="24">
        <f t="shared" si="94"/>
        <v>0</v>
      </c>
      <c r="BQ122" s="24">
        <f t="shared" si="94"/>
        <v>0</v>
      </c>
      <c r="BR122" s="24">
        <f t="shared" si="94"/>
        <v>0</v>
      </c>
      <c r="BS122" s="24">
        <f t="shared" si="94"/>
        <v>0</v>
      </c>
      <c r="BT122" s="24">
        <f t="shared" si="94"/>
        <v>0</v>
      </c>
      <c r="BU122" s="24">
        <f t="shared" si="94"/>
        <v>0</v>
      </c>
      <c r="BV122" s="24">
        <f t="shared" si="94"/>
        <v>0</v>
      </c>
      <c r="BW122" s="24">
        <f t="shared" si="92"/>
        <v>0</v>
      </c>
      <c r="BX122" s="24">
        <f t="shared" si="87"/>
        <v>0</v>
      </c>
      <c r="BY122" s="24">
        <f t="shared" si="87"/>
        <v>0</v>
      </c>
      <c r="BZ122" s="24">
        <f t="shared" si="87"/>
        <v>0</v>
      </c>
      <c r="CA122" s="24">
        <f t="shared" si="87"/>
        <v>0</v>
      </c>
      <c r="CB122" s="24">
        <f t="shared" si="87"/>
        <v>0</v>
      </c>
      <c r="CC122" s="24">
        <f t="shared" si="87"/>
        <v>0</v>
      </c>
      <c r="CD122" s="24">
        <f t="shared" si="87"/>
        <v>0</v>
      </c>
      <c r="CE122" s="27">
        <f t="shared" si="97"/>
        <v>0</v>
      </c>
      <c r="CF122" s="24">
        <f t="shared" si="98"/>
        <v>0</v>
      </c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7">
        <f t="shared" si="58"/>
        <v>1</v>
      </c>
      <c r="DE122" s="24">
        <f t="shared" si="88"/>
        <v>20000000</v>
      </c>
      <c r="DF122" s="24">
        <f t="shared" si="95"/>
        <v>0</v>
      </c>
      <c r="DG122" s="24">
        <f t="shared" si="95"/>
        <v>20000000</v>
      </c>
      <c r="DH122" s="24">
        <f t="shared" si="95"/>
        <v>0</v>
      </c>
      <c r="DI122" s="24">
        <f t="shared" si="95"/>
        <v>0</v>
      </c>
      <c r="DJ122" s="24">
        <f t="shared" si="95"/>
        <v>0</v>
      </c>
      <c r="DK122" s="24">
        <f t="shared" si="95"/>
        <v>0</v>
      </c>
      <c r="DL122" s="24">
        <f t="shared" si="95"/>
        <v>0</v>
      </c>
      <c r="DM122" s="24">
        <f t="shared" si="95"/>
        <v>0</v>
      </c>
      <c r="DN122" s="24">
        <f t="shared" si="95"/>
        <v>0</v>
      </c>
      <c r="DO122" s="24">
        <f t="shared" si="95"/>
        <v>0</v>
      </c>
      <c r="DP122" s="24">
        <f t="shared" si="95"/>
        <v>0</v>
      </c>
      <c r="DQ122" s="24">
        <f t="shared" si="95"/>
        <v>0</v>
      </c>
      <c r="DR122" s="24">
        <f t="shared" si="95"/>
        <v>0</v>
      </c>
      <c r="DS122" s="24">
        <f t="shared" si="95"/>
        <v>0</v>
      </c>
      <c r="DT122" s="24">
        <f t="shared" si="95"/>
        <v>0</v>
      </c>
      <c r="DU122" s="24">
        <f t="shared" si="93"/>
        <v>0</v>
      </c>
      <c r="DV122" s="24">
        <f t="shared" si="90"/>
        <v>0</v>
      </c>
      <c r="DW122" s="24">
        <f t="shared" si="90"/>
        <v>0</v>
      </c>
      <c r="DX122" s="24">
        <f t="shared" si="90"/>
        <v>0</v>
      </c>
      <c r="DY122" s="24">
        <f t="shared" si="90"/>
        <v>0</v>
      </c>
      <c r="DZ122" s="24">
        <f t="shared" si="90"/>
        <v>0</v>
      </c>
      <c r="EA122" s="24">
        <f t="shared" si="90"/>
        <v>0</v>
      </c>
      <c r="EB122" s="24">
        <f t="shared" si="90"/>
        <v>0</v>
      </c>
      <c r="EE122" s="170">
        <f t="shared" si="73"/>
        <v>20000000</v>
      </c>
      <c r="EF122" s="170">
        <f t="shared" si="74"/>
        <v>0</v>
      </c>
      <c r="EG122" s="171">
        <f t="shared" si="75"/>
        <v>0</v>
      </c>
    </row>
    <row r="123" spans="1:137" ht="21" hidden="1" customHeight="1" x14ac:dyDescent="0.25">
      <c r="A123" s="202"/>
      <c r="B123" s="224"/>
      <c r="C123" s="162" t="s">
        <v>348</v>
      </c>
      <c r="D123" s="161" t="s">
        <v>349</v>
      </c>
      <c r="E123" s="165">
        <v>510</v>
      </c>
      <c r="F123" s="159" t="s">
        <v>239</v>
      </c>
      <c r="G123" s="24">
        <f t="shared" si="85"/>
        <v>100000000</v>
      </c>
      <c r="H123" s="25">
        <v>280000000</v>
      </c>
      <c r="I123" s="25">
        <f t="shared" si="91"/>
        <v>180000000</v>
      </c>
      <c r="J123" s="47"/>
      <c r="K123" s="24">
        <v>100000000</v>
      </c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7">
        <f t="shared" si="57"/>
        <v>0.90046667000000002</v>
      </c>
      <c r="AH123" s="24">
        <f t="shared" si="96"/>
        <v>90046667</v>
      </c>
      <c r="AI123" s="24"/>
      <c r="AJ123" s="24">
        <f>+'[2]Acuerdo PLAN INVERSIÓN 2021'!$J$1118</f>
        <v>90046667</v>
      </c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7">
        <f t="shared" si="59"/>
        <v>9.9533329999999975E-2</v>
      </c>
      <c r="BG123" s="24">
        <f t="shared" si="66"/>
        <v>9953333</v>
      </c>
      <c r="BH123" s="24">
        <f t="shared" si="94"/>
        <v>0</v>
      </c>
      <c r="BI123" s="24">
        <f t="shared" si="94"/>
        <v>9953333</v>
      </c>
      <c r="BJ123" s="24">
        <f t="shared" si="94"/>
        <v>0</v>
      </c>
      <c r="BK123" s="24">
        <f t="shared" si="94"/>
        <v>0</v>
      </c>
      <c r="BL123" s="24">
        <f t="shared" si="94"/>
        <v>0</v>
      </c>
      <c r="BM123" s="24">
        <f t="shared" si="94"/>
        <v>0</v>
      </c>
      <c r="BN123" s="24">
        <f t="shared" si="94"/>
        <v>0</v>
      </c>
      <c r="BO123" s="24">
        <f t="shared" si="94"/>
        <v>0</v>
      </c>
      <c r="BP123" s="24">
        <f t="shared" si="94"/>
        <v>0</v>
      </c>
      <c r="BQ123" s="24">
        <f t="shared" si="94"/>
        <v>0</v>
      </c>
      <c r="BR123" s="24">
        <f t="shared" si="94"/>
        <v>0</v>
      </c>
      <c r="BS123" s="24">
        <f t="shared" si="94"/>
        <v>0</v>
      </c>
      <c r="BT123" s="24">
        <f t="shared" si="94"/>
        <v>0</v>
      </c>
      <c r="BU123" s="24">
        <f t="shared" si="94"/>
        <v>0</v>
      </c>
      <c r="BV123" s="24">
        <f t="shared" si="94"/>
        <v>0</v>
      </c>
      <c r="BW123" s="24">
        <f t="shared" si="92"/>
        <v>0</v>
      </c>
      <c r="BX123" s="24">
        <f t="shared" si="87"/>
        <v>0</v>
      </c>
      <c r="BY123" s="24">
        <f t="shared" si="87"/>
        <v>0</v>
      </c>
      <c r="BZ123" s="24">
        <f t="shared" si="87"/>
        <v>0</v>
      </c>
      <c r="CA123" s="24">
        <f t="shared" si="87"/>
        <v>0</v>
      </c>
      <c r="CB123" s="24">
        <f t="shared" si="87"/>
        <v>0</v>
      </c>
      <c r="CC123" s="24">
        <f t="shared" si="87"/>
        <v>0</v>
      </c>
      <c r="CD123" s="24">
        <f t="shared" si="87"/>
        <v>0</v>
      </c>
      <c r="CE123" s="27">
        <f t="shared" si="97"/>
        <v>0.77913330000000003</v>
      </c>
      <c r="CF123" s="24">
        <f t="shared" si="98"/>
        <v>77913330</v>
      </c>
      <c r="CG123" s="24"/>
      <c r="CH123" s="24">
        <f>+'[2]Acuerdo PLAN INVERSIÓN 2021'!$H$1116</f>
        <v>77913330</v>
      </c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7">
        <f t="shared" si="58"/>
        <v>0.22086669999999997</v>
      </c>
      <c r="DE123" s="24">
        <f t="shared" si="88"/>
        <v>22086670</v>
      </c>
      <c r="DF123" s="24">
        <f t="shared" si="95"/>
        <v>0</v>
      </c>
      <c r="DG123" s="24">
        <f t="shared" si="95"/>
        <v>22086670</v>
      </c>
      <c r="DH123" s="24">
        <f t="shared" si="95"/>
        <v>0</v>
      </c>
      <c r="DI123" s="24">
        <f t="shared" si="95"/>
        <v>0</v>
      </c>
      <c r="DJ123" s="24">
        <f t="shared" si="95"/>
        <v>0</v>
      </c>
      <c r="DK123" s="24">
        <f t="shared" si="95"/>
        <v>0</v>
      </c>
      <c r="DL123" s="24">
        <f t="shared" si="95"/>
        <v>0</v>
      </c>
      <c r="DM123" s="24">
        <f t="shared" si="95"/>
        <v>0</v>
      </c>
      <c r="DN123" s="24">
        <f t="shared" si="95"/>
        <v>0</v>
      </c>
      <c r="DO123" s="24">
        <f t="shared" si="95"/>
        <v>0</v>
      </c>
      <c r="DP123" s="24">
        <f t="shared" si="95"/>
        <v>0</v>
      </c>
      <c r="DQ123" s="24">
        <f t="shared" si="95"/>
        <v>0</v>
      </c>
      <c r="DR123" s="24">
        <f t="shared" si="95"/>
        <v>0</v>
      </c>
      <c r="DS123" s="24">
        <f t="shared" si="95"/>
        <v>0</v>
      </c>
      <c r="DT123" s="24">
        <f t="shared" si="95"/>
        <v>0</v>
      </c>
      <c r="DU123" s="24">
        <f t="shared" si="93"/>
        <v>0</v>
      </c>
      <c r="DV123" s="24">
        <f t="shared" si="90"/>
        <v>0</v>
      </c>
      <c r="DW123" s="24">
        <f t="shared" si="90"/>
        <v>0</v>
      </c>
      <c r="DX123" s="24">
        <f t="shared" si="90"/>
        <v>0</v>
      </c>
      <c r="DY123" s="24">
        <f t="shared" si="90"/>
        <v>0</v>
      </c>
      <c r="DZ123" s="24">
        <f t="shared" si="90"/>
        <v>0</v>
      </c>
      <c r="EA123" s="24">
        <f t="shared" si="90"/>
        <v>0</v>
      </c>
      <c r="EB123" s="24">
        <f t="shared" si="90"/>
        <v>0</v>
      </c>
      <c r="EE123" s="170">
        <f t="shared" si="73"/>
        <v>100000000</v>
      </c>
      <c r="EF123" s="170">
        <f t="shared" si="74"/>
        <v>77913330</v>
      </c>
      <c r="EG123" s="171">
        <f t="shared" si="75"/>
        <v>0.77913330000000003</v>
      </c>
    </row>
    <row r="124" spans="1:137" ht="21.75" hidden="1" customHeight="1" x14ac:dyDescent="0.25">
      <c r="A124" s="202"/>
      <c r="B124" s="224"/>
      <c r="C124" s="162" t="s">
        <v>350</v>
      </c>
      <c r="D124" s="161" t="s">
        <v>351</v>
      </c>
      <c r="E124" s="165">
        <v>510</v>
      </c>
      <c r="F124" s="159" t="s">
        <v>239</v>
      </c>
      <c r="G124" s="24">
        <f t="shared" si="85"/>
        <v>90000000</v>
      </c>
      <c r="H124" s="25">
        <v>200000000</v>
      </c>
      <c r="I124" s="25">
        <f t="shared" si="91"/>
        <v>110000000</v>
      </c>
      <c r="J124" s="47"/>
      <c r="K124" s="24">
        <v>90000000</v>
      </c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7">
        <f t="shared" si="57"/>
        <v>0.96777777777777774</v>
      </c>
      <c r="AH124" s="24">
        <f t="shared" si="96"/>
        <v>87100000</v>
      </c>
      <c r="AI124" s="24"/>
      <c r="AJ124" s="24">
        <f>+'[2]Acuerdo PLAN INVERSIÓN 2021'!$G$1127</f>
        <v>87100000</v>
      </c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7">
        <f t="shared" si="59"/>
        <v>3.2222222222222263E-2</v>
      </c>
      <c r="BG124" s="24">
        <f t="shared" si="66"/>
        <v>2900000</v>
      </c>
      <c r="BH124" s="24">
        <f t="shared" si="94"/>
        <v>0</v>
      </c>
      <c r="BI124" s="24">
        <f t="shared" si="94"/>
        <v>2900000</v>
      </c>
      <c r="BJ124" s="24">
        <f t="shared" si="94"/>
        <v>0</v>
      </c>
      <c r="BK124" s="24">
        <f t="shared" si="94"/>
        <v>0</v>
      </c>
      <c r="BL124" s="24">
        <f t="shared" si="94"/>
        <v>0</v>
      </c>
      <c r="BM124" s="24">
        <f t="shared" si="94"/>
        <v>0</v>
      </c>
      <c r="BN124" s="24">
        <f t="shared" si="94"/>
        <v>0</v>
      </c>
      <c r="BO124" s="24">
        <f t="shared" si="94"/>
        <v>0</v>
      </c>
      <c r="BP124" s="24">
        <f t="shared" si="94"/>
        <v>0</v>
      </c>
      <c r="BQ124" s="24">
        <f t="shared" si="94"/>
        <v>0</v>
      </c>
      <c r="BR124" s="24">
        <f t="shared" si="94"/>
        <v>0</v>
      </c>
      <c r="BS124" s="24">
        <f t="shared" si="94"/>
        <v>0</v>
      </c>
      <c r="BT124" s="24">
        <f t="shared" si="94"/>
        <v>0</v>
      </c>
      <c r="BU124" s="24">
        <f t="shared" si="94"/>
        <v>0</v>
      </c>
      <c r="BV124" s="24">
        <f t="shared" si="94"/>
        <v>0</v>
      </c>
      <c r="BW124" s="24">
        <f t="shared" si="92"/>
        <v>0</v>
      </c>
      <c r="BX124" s="24">
        <f t="shared" si="87"/>
        <v>0</v>
      </c>
      <c r="BY124" s="24">
        <f t="shared" si="87"/>
        <v>0</v>
      </c>
      <c r="BZ124" s="24">
        <f t="shared" si="87"/>
        <v>0</v>
      </c>
      <c r="CA124" s="24">
        <f t="shared" si="87"/>
        <v>0</v>
      </c>
      <c r="CB124" s="24">
        <f t="shared" si="87"/>
        <v>0</v>
      </c>
      <c r="CC124" s="24">
        <f t="shared" si="87"/>
        <v>0</v>
      </c>
      <c r="CD124" s="24">
        <f t="shared" si="87"/>
        <v>0</v>
      </c>
      <c r="CE124" s="27">
        <f t="shared" si="97"/>
        <v>0.79155553333333328</v>
      </c>
      <c r="CF124" s="24">
        <f t="shared" si="98"/>
        <v>71239998</v>
      </c>
      <c r="CG124" s="24"/>
      <c r="CH124" s="24">
        <f>+'[1]Acuerdo PLAN INVERSIÓN 2021'!$H$1399</f>
        <v>71239998</v>
      </c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7">
        <f t="shared" si="58"/>
        <v>0.20844446666666672</v>
      </c>
      <c r="DE124" s="24">
        <f t="shared" si="88"/>
        <v>18760002</v>
      </c>
      <c r="DF124" s="24">
        <f t="shared" si="95"/>
        <v>0</v>
      </c>
      <c r="DG124" s="24">
        <f t="shared" si="95"/>
        <v>18760002</v>
      </c>
      <c r="DH124" s="24">
        <f t="shared" si="95"/>
        <v>0</v>
      </c>
      <c r="DI124" s="24">
        <f t="shared" si="95"/>
        <v>0</v>
      </c>
      <c r="DJ124" s="24">
        <f t="shared" si="95"/>
        <v>0</v>
      </c>
      <c r="DK124" s="24">
        <f t="shared" si="95"/>
        <v>0</v>
      </c>
      <c r="DL124" s="24">
        <f t="shared" si="95"/>
        <v>0</v>
      </c>
      <c r="DM124" s="24">
        <f t="shared" si="95"/>
        <v>0</v>
      </c>
      <c r="DN124" s="24">
        <f t="shared" si="95"/>
        <v>0</v>
      </c>
      <c r="DO124" s="24">
        <f t="shared" si="95"/>
        <v>0</v>
      </c>
      <c r="DP124" s="24">
        <f t="shared" si="95"/>
        <v>0</v>
      </c>
      <c r="DQ124" s="24">
        <f t="shared" si="95"/>
        <v>0</v>
      </c>
      <c r="DR124" s="24">
        <f t="shared" si="95"/>
        <v>0</v>
      </c>
      <c r="DS124" s="24">
        <f t="shared" si="95"/>
        <v>0</v>
      </c>
      <c r="DT124" s="24">
        <f t="shared" si="95"/>
        <v>0</v>
      </c>
      <c r="DU124" s="24">
        <f t="shared" si="93"/>
        <v>0</v>
      </c>
      <c r="DV124" s="24">
        <f t="shared" si="90"/>
        <v>0</v>
      </c>
      <c r="DW124" s="24">
        <f t="shared" si="90"/>
        <v>0</v>
      </c>
      <c r="DX124" s="24">
        <f t="shared" si="90"/>
        <v>0</v>
      </c>
      <c r="DY124" s="24">
        <f t="shared" si="90"/>
        <v>0</v>
      </c>
      <c r="DZ124" s="24">
        <f t="shared" si="90"/>
        <v>0</v>
      </c>
      <c r="EA124" s="24">
        <f t="shared" si="90"/>
        <v>0</v>
      </c>
      <c r="EB124" s="24">
        <f t="shared" si="90"/>
        <v>0</v>
      </c>
      <c r="EE124" s="170">
        <f t="shared" si="73"/>
        <v>90000000</v>
      </c>
      <c r="EF124" s="170">
        <f t="shared" si="74"/>
        <v>71239998</v>
      </c>
      <c r="EG124" s="171">
        <f t="shared" si="75"/>
        <v>0.79155553333333328</v>
      </c>
    </row>
    <row r="125" spans="1:137" ht="32.450000000000003" hidden="1" customHeight="1" x14ac:dyDescent="0.25">
      <c r="A125" s="202"/>
      <c r="B125" s="224"/>
      <c r="C125" s="162" t="s">
        <v>352</v>
      </c>
      <c r="D125" s="161" t="s">
        <v>353</v>
      </c>
      <c r="E125" s="165">
        <v>510</v>
      </c>
      <c r="F125" s="159" t="s">
        <v>239</v>
      </c>
      <c r="G125" s="24">
        <f t="shared" si="85"/>
        <v>60000000</v>
      </c>
      <c r="H125" s="25">
        <v>200000000</v>
      </c>
      <c r="I125" s="25">
        <f t="shared" si="91"/>
        <v>140000000</v>
      </c>
      <c r="J125" s="47"/>
      <c r="K125" s="24">
        <v>60000000</v>
      </c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6"/>
      <c r="AB125" s="24"/>
      <c r="AC125" s="24"/>
      <c r="AD125" s="24"/>
      <c r="AE125" s="24"/>
      <c r="AF125" s="24"/>
      <c r="AG125" s="27">
        <f t="shared" si="57"/>
        <v>0.9916666666666667</v>
      </c>
      <c r="AH125" s="24">
        <f t="shared" si="96"/>
        <v>59500000</v>
      </c>
      <c r="AI125" s="24"/>
      <c r="AJ125" s="24">
        <f>+'[2]Acuerdo PLAN INVERSIÓN 2021'!$J$1138</f>
        <v>59500000</v>
      </c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7">
        <f t="shared" si="59"/>
        <v>8.3333333333333037E-3</v>
      </c>
      <c r="BG125" s="24">
        <f t="shared" si="66"/>
        <v>500000</v>
      </c>
      <c r="BH125" s="24">
        <f t="shared" si="94"/>
        <v>0</v>
      </c>
      <c r="BI125" s="24">
        <f t="shared" si="94"/>
        <v>500000</v>
      </c>
      <c r="BJ125" s="24">
        <f t="shared" si="94"/>
        <v>0</v>
      </c>
      <c r="BK125" s="24">
        <f t="shared" si="94"/>
        <v>0</v>
      </c>
      <c r="BL125" s="24">
        <f t="shared" si="94"/>
        <v>0</v>
      </c>
      <c r="BM125" s="24">
        <f t="shared" si="94"/>
        <v>0</v>
      </c>
      <c r="BN125" s="24">
        <f t="shared" si="94"/>
        <v>0</v>
      </c>
      <c r="BO125" s="24">
        <f t="shared" si="94"/>
        <v>0</v>
      </c>
      <c r="BP125" s="24">
        <f t="shared" si="94"/>
        <v>0</v>
      </c>
      <c r="BQ125" s="24">
        <f t="shared" si="94"/>
        <v>0</v>
      </c>
      <c r="BR125" s="24">
        <f t="shared" si="94"/>
        <v>0</v>
      </c>
      <c r="BS125" s="24">
        <f t="shared" si="94"/>
        <v>0</v>
      </c>
      <c r="BT125" s="24">
        <f t="shared" si="94"/>
        <v>0</v>
      </c>
      <c r="BU125" s="24">
        <f t="shared" si="94"/>
        <v>0</v>
      </c>
      <c r="BV125" s="24">
        <f t="shared" si="94"/>
        <v>0</v>
      </c>
      <c r="BW125" s="24">
        <f t="shared" si="92"/>
        <v>0</v>
      </c>
      <c r="BX125" s="24">
        <f t="shared" si="87"/>
        <v>0</v>
      </c>
      <c r="BY125" s="24">
        <f t="shared" si="87"/>
        <v>0</v>
      </c>
      <c r="BZ125" s="24">
        <f t="shared" si="87"/>
        <v>0</v>
      </c>
      <c r="CA125" s="24">
        <f t="shared" si="87"/>
        <v>0</v>
      </c>
      <c r="CB125" s="24">
        <f t="shared" si="87"/>
        <v>0</v>
      </c>
      <c r="CC125" s="24">
        <f t="shared" si="87"/>
        <v>0</v>
      </c>
      <c r="CD125" s="24">
        <f t="shared" si="87"/>
        <v>0</v>
      </c>
      <c r="CE125" s="27">
        <f t="shared" si="97"/>
        <v>0.9916666666666667</v>
      </c>
      <c r="CF125" s="24">
        <f t="shared" si="98"/>
        <v>59500000</v>
      </c>
      <c r="CG125" s="24"/>
      <c r="CH125" s="24">
        <f>+'[2]Acuerdo PLAN INVERSIÓN 2021'!$H$1136</f>
        <v>59500000</v>
      </c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7">
        <f t="shared" si="58"/>
        <v>8.3333333333333037E-3</v>
      </c>
      <c r="DE125" s="24">
        <f t="shared" si="88"/>
        <v>500000</v>
      </c>
      <c r="DF125" s="24">
        <f t="shared" si="95"/>
        <v>0</v>
      </c>
      <c r="DG125" s="24">
        <f t="shared" si="95"/>
        <v>500000</v>
      </c>
      <c r="DH125" s="24">
        <f t="shared" si="95"/>
        <v>0</v>
      </c>
      <c r="DI125" s="24">
        <f t="shared" si="95"/>
        <v>0</v>
      </c>
      <c r="DJ125" s="24">
        <f t="shared" si="95"/>
        <v>0</v>
      </c>
      <c r="DK125" s="24">
        <f t="shared" si="95"/>
        <v>0</v>
      </c>
      <c r="DL125" s="24">
        <f t="shared" si="95"/>
        <v>0</v>
      </c>
      <c r="DM125" s="24">
        <f t="shared" si="95"/>
        <v>0</v>
      </c>
      <c r="DN125" s="24">
        <f t="shared" si="95"/>
        <v>0</v>
      </c>
      <c r="DO125" s="24">
        <f t="shared" si="95"/>
        <v>0</v>
      </c>
      <c r="DP125" s="24">
        <f t="shared" si="95"/>
        <v>0</v>
      </c>
      <c r="DQ125" s="24">
        <f t="shared" si="95"/>
        <v>0</v>
      </c>
      <c r="DR125" s="24">
        <f t="shared" si="95"/>
        <v>0</v>
      </c>
      <c r="DS125" s="24">
        <f t="shared" si="95"/>
        <v>0</v>
      </c>
      <c r="DT125" s="24">
        <f t="shared" si="95"/>
        <v>0</v>
      </c>
      <c r="DU125" s="24">
        <f t="shared" si="93"/>
        <v>0</v>
      </c>
      <c r="DV125" s="24">
        <f t="shared" si="90"/>
        <v>0</v>
      </c>
      <c r="DW125" s="24">
        <f t="shared" si="90"/>
        <v>0</v>
      </c>
      <c r="DX125" s="24">
        <f t="shared" si="90"/>
        <v>0</v>
      </c>
      <c r="DY125" s="24">
        <f t="shared" si="90"/>
        <v>0</v>
      </c>
      <c r="DZ125" s="24">
        <f t="shared" si="90"/>
        <v>0</v>
      </c>
      <c r="EA125" s="24">
        <f t="shared" si="90"/>
        <v>0</v>
      </c>
      <c r="EB125" s="24">
        <f t="shared" si="90"/>
        <v>0</v>
      </c>
      <c r="ED125" s="155"/>
      <c r="EE125" s="170">
        <f t="shared" si="73"/>
        <v>60000000</v>
      </c>
      <c r="EF125" s="170">
        <f t="shared" si="74"/>
        <v>59500000</v>
      </c>
      <c r="EG125" s="171">
        <f t="shared" si="75"/>
        <v>0.9916666666666667</v>
      </c>
    </row>
    <row r="126" spans="1:137" ht="27.75" hidden="1" customHeight="1" x14ac:dyDescent="0.25">
      <c r="A126" s="202"/>
      <c r="B126" s="224"/>
      <c r="C126" s="162" t="s">
        <v>354</v>
      </c>
      <c r="D126" s="161" t="s">
        <v>355</v>
      </c>
      <c r="E126" s="165">
        <v>510</v>
      </c>
      <c r="F126" s="159" t="s">
        <v>356</v>
      </c>
      <c r="G126" s="24">
        <f t="shared" si="85"/>
        <v>38000000</v>
      </c>
      <c r="H126" s="25">
        <v>200000000</v>
      </c>
      <c r="I126" s="25">
        <f t="shared" si="91"/>
        <v>162000000</v>
      </c>
      <c r="J126" s="47"/>
      <c r="K126" s="24">
        <v>30000000</v>
      </c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>
        <v>8000000</v>
      </c>
      <c r="AG126" s="27">
        <f t="shared" si="57"/>
        <v>0.21052631578947367</v>
      </c>
      <c r="AH126" s="24">
        <f t="shared" si="96"/>
        <v>8000000</v>
      </c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>
        <f>+'[2]Acuerdo PLAN INVERSIÓN 2021'!$AE$1146</f>
        <v>8000000</v>
      </c>
      <c r="BF126" s="27">
        <f t="shared" si="59"/>
        <v>0.78947368421052633</v>
      </c>
      <c r="BG126" s="24">
        <f t="shared" si="66"/>
        <v>30000000</v>
      </c>
      <c r="BH126" s="24">
        <f t="shared" si="94"/>
        <v>0</v>
      </c>
      <c r="BI126" s="24">
        <f t="shared" si="94"/>
        <v>30000000</v>
      </c>
      <c r="BJ126" s="24">
        <f t="shared" si="94"/>
        <v>0</v>
      </c>
      <c r="BK126" s="24">
        <f t="shared" si="94"/>
        <v>0</v>
      </c>
      <c r="BL126" s="24">
        <f t="shared" si="94"/>
        <v>0</v>
      </c>
      <c r="BM126" s="24">
        <f t="shared" si="94"/>
        <v>0</v>
      </c>
      <c r="BN126" s="24">
        <f t="shared" si="94"/>
        <v>0</v>
      </c>
      <c r="BO126" s="24">
        <f t="shared" si="94"/>
        <v>0</v>
      </c>
      <c r="BP126" s="24">
        <f t="shared" si="94"/>
        <v>0</v>
      </c>
      <c r="BQ126" s="24">
        <f t="shared" si="94"/>
        <v>0</v>
      </c>
      <c r="BR126" s="24">
        <f t="shared" si="94"/>
        <v>0</v>
      </c>
      <c r="BS126" s="24">
        <f t="shared" si="94"/>
        <v>0</v>
      </c>
      <c r="BT126" s="24">
        <f t="shared" si="94"/>
        <v>0</v>
      </c>
      <c r="BU126" s="24">
        <f t="shared" si="94"/>
        <v>0</v>
      </c>
      <c r="BV126" s="24">
        <f t="shared" si="94"/>
        <v>0</v>
      </c>
      <c r="BW126" s="24">
        <f t="shared" si="92"/>
        <v>0</v>
      </c>
      <c r="BX126" s="24">
        <f t="shared" si="87"/>
        <v>0</v>
      </c>
      <c r="BY126" s="24">
        <f t="shared" si="87"/>
        <v>0</v>
      </c>
      <c r="BZ126" s="24">
        <f t="shared" si="87"/>
        <v>0</v>
      </c>
      <c r="CA126" s="24">
        <f t="shared" si="87"/>
        <v>0</v>
      </c>
      <c r="CB126" s="24">
        <f t="shared" si="87"/>
        <v>0</v>
      </c>
      <c r="CC126" s="24">
        <f t="shared" si="87"/>
        <v>0</v>
      </c>
      <c r="CD126" s="24">
        <f t="shared" si="87"/>
        <v>0</v>
      </c>
      <c r="CE126" s="27">
        <f t="shared" si="97"/>
        <v>0.21052631578947367</v>
      </c>
      <c r="CF126" s="24">
        <f t="shared" si="98"/>
        <v>8000000</v>
      </c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>
        <f>+'[2]Acuerdo PLAN INVERSIÓN 2021'!$H$1144</f>
        <v>8000000</v>
      </c>
      <c r="DD126" s="27">
        <f t="shared" si="58"/>
        <v>0.78947368421052633</v>
      </c>
      <c r="DE126" s="24">
        <f t="shared" si="88"/>
        <v>30000000</v>
      </c>
      <c r="DF126" s="24">
        <f t="shared" si="95"/>
        <v>0</v>
      </c>
      <c r="DG126" s="24">
        <f t="shared" si="95"/>
        <v>30000000</v>
      </c>
      <c r="DH126" s="24">
        <f t="shared" si="95"/>
        <v>0</v>
      </c>
      <c r="DI126" s="24">
        <f t="shared" si="95"/>
        <v>0</v>
      </c>
      <c r="DJ126" s="24">
        <f t="shared" si="95"/>
        <v>0</v>
      </c>
      <c r="DK126" s="24">
        <f t="shared" si="95"/>
        <v>0</v>
      </c>
      <c r="DL126" s="24">
        <f t="shared" si="95"/>
        <v>0</v>
      </c>
      <c r="DM126" s="24">
        <f t="shared" si="95"/>
        <v>0</v>
      </c>
      <c r="DN126" s="24">
        <f t="shared" si="95"/>
        <v>0</v>
      </c>
      <c r="DO126" s="24">
        <f t="shared" si="95"/>
        <v>0</v>
      </c>
      <c r="DP126" s="24">
        <f t="shared" si="95"/>
        <v>0</v>
      </c>
      <c r="DQ126" s="24">
        <f t="shared" si="95"/>
        <v>0</v>
      </c>
      <c r="DR126" s="24">
        <f t="shared" si="95"/>
        <v>0</v>
      </c>
      <c r="DS126" s="24">
        <f t="shared" si="95"/>
        <v>0</v>
      </c>
      <c r="DT126" s="24">
        <f t="shared" si="95"/>
        <v>0</v>
      </c>
      <c r="DU126" s="24">
        <f t="shared" si="93"/>
        <v>0</v>
      </c>
      <c r="DV126" s="24">
        <f t="shared" si="90"/>
        <v>0</v>
      </c>
      <c r="DW126" s="24">
        <f t="shared" si="90"/>
        <v>0</v>
      </c>
      <c r="DX126" s="24">
        <f t="shared" si="90"/>
        <v>0</v>
      </c>
      <c r="DY126" s="24">
        <f t="shared" si="90"/>
        <v>0</v>
      </c>
      <c r="DZ126" s="24">
        <f t="shared" si="90"/>
        <v>0</v>
      </c>
      <c r="EA126" s="24">
        <f t="shared" si="90"/>
        <v>0</v>
      </c>
      <c r="EB126" s="24">
        <f t="shared" si="90"/>
        <v>0</v>
      </c>
      <c r="EE126" s="170">
        <f t="shared" si="73"/>
        <v>38000000</v>
      </c>
      <c r="EF126" s="170">
        <f t="shared" si="74"/>
        <v>8000000</v>
      </c>
      <c r="EG126" s="171">
        <f t="shared" si="75"/>
        <v>0.21052631578947367</v>
      </c>
    </row>
    <row r="127" spans="1:137" ht="26.25" hidden="1" customHeight="1" x14ac:dyDescent="0.25">
      <c r="A127" s="202"/>
      <c r="B127" s="224"/>
      <c r="C127" s="162" t="s">
        <v>357</v>
      </c>
      <c r="D127" s="161" t="s">
        <v>358</v>
      </c>
      <c r="E127" s="165">
        <v>510</v>
      </c>
      <c r="F127" s="159" t="s">
        <v>239</v>
      </c>
      <c r="G127" s="24">
        <f t="shared" si="85"/>
        <v>60000000</v>
      </c>
      <c r="H127" s="25">
        <v>200000000</v>
      </c>
      <c r="I127" s="25">
        <f t="shared" si="91"/>
        <v>140000000</v>
      </c>
      <c r="J127" s="47"/>
      <c r="K127" s="24">
        <v>60000000</v>
      </c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7">
        <f t="shared" si="57"/>
        <v>1</v>
      </c>
      <c r="AH127" s="24">
        <f t="shared" si="96"/>
        <v>60000000</v>
      </c>
      <c r="AI127" s="24"/>
      <c r="AJ127" s="24">
        <f>+'[2]Acuerdo PLAN INVERSIÓN 2021'!$G$1150</f>
        <v>60000000</v>
      </c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7">
        <f t="shared" si="59"/>
        <v>0</v>
      </c>
      <c r="BG127" s="24">
        <f t="shared" si="66"/>
        <v>0</v>
      </c>
      <c r="BH127" s="24">
        <f t="shared" si="94"/>
        <v>0</v>
      </c>
      <c r="BI127" s="24">
        <f t="shared" si="94"/>
        <v>0</v>
      </c>
      <c r="BJ127" s="24">
        <f t="shared" si="94"/>
        <v>0</v>
      </c>
      <c r="BK127" s="24">
        <f t="shared" si="94"/>
        <v>0</v>
      </c>
      <c r="BL127" s="24">
        <f t="shared" si="94"/>
        <v>0</v>
      </c>
      <c r="BM127" s="24">
        <f t="shared" si="94"/>
        <v>0</v>
      </c>
      <c r="BN127" s="24">
        <f t="shared" si="94"/>
        <v>0</v>
      </c>
      <c r="BO127" s="24">
        <f t="shared" si="94"/>
        <v>0</v>
      </c>
      <c r="BP127" s="24">
        <f t="shared" si="94"/>
        <v>0</v>
      </c>
      <c r="BQ127" s="24">
        <f t="shared" si="94"/>
        <v>0</v>
      </c>
      <c r="BR127" s="24">
        <f t="shared" si="94"/>
        <v>0</v>
      </c>
      <c r="BS127" s="24">
        <f t="shared" si="94"/>
        <v>0</v>
      </c>
      <c r="BT127" s="24">
        <f t="shared" si="94"/>
        <v>0</v>
      </c>
      <c r="BU127" s="24">
        <f t="shared" si="94"/>
        <v>0</v>
      </c>
      <c r="BV127" s="24">
        <f t="shared" si="94"/>
        <v>0</v>
      </c>
      <c r="BW127" s="24">
        <f t="shared" si="92"/>
        <v>0</v>
      </c>
      <c r="BX127" s="24">
        <f t="shared" si="87"/>
        <v>0</v>
      </c>
      <c r="BY127" s="24">
        <f t="shared" si="87"/>
        <v>0</v>
      </c>
      <c r="BZ127" s="24">
        <f t="shared" si="87"/>
        <v>0</v>
      </c>
      <c r="CA127" s="24">
        <f t="shared" si="87"/>
        <v>0</v>
      </c>
      <c r="CB127" s="24">
        <f t="shared" si="87"/>
        <v>0</v>
      </c>
      <c r="CC127" s="24">
        <f t="shared" si="87"/>
        <v>0</v>
      </c>
      <c r="CD127" s="24">
        <f t="shared" si="87"/>
        <v>0</v>
      </c>
      <c r="CE127" s="27">
        <f t="shared" si="97"/>
        <v>0.99800858333333331</v>
      </c>
      <c r="CF127" s="24">
        <f t="shared" si="98"/>
        <v>59880515</v>
      </c>
      <c r="CG127" s="24"/>
      <c r="CH127" s="24">
        <f>+'[1]Acuerdo PLAN INVERSIÓN 2021'!$H$1423</f>
        <v>59880515</v>
      </c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7">
        <f t="shared" si="58"/>
        <v>1.9914166666666899E-3</v>
      </c>
      <c r="DE127" s="24">
        <f t="shared" si="88"/>
        <v>119485</v>
      </c>
      <c r="DF127" s="24">
        <f t="shared" si="95"/>
        <v>0</v>
      </c>
      <c r="DG127" s="24">
        <f t="shared" si="95"/>
        <v>119485</v>
      </c>
      <c r="DH127" s="24">
        <f t="shared" si="95"/>
        <v>0</v>
      </c>
      <c r="DI127" s="24">
        <f t="shared" si="95"/>
        <v>0</v>
      </c>
      <c r="DJ127" s="24">
        <f t="shared" si="95"/>
        <v>0</v>
      </c>
      <c r="DK127" s="24">
        <f t="shared" si="95"/>
        <v>0</v>
      </c>
      <c r="DL127" s="24">
        <f t="shared" si="95"/>
        <v>0</v>
      </c>
      <c r="DM127" s="24">
        <f t="shared" si="95"/>
        <v>0</v>
      </c>
      <c r="DN127" s="24">
        <f t="shared" si="95"/>
        <v>0</v>
      </c>
      <c r="DO127" s="24">
        <f t="shared" si="95"/>
        <v>0</v>
      </c>
      <c r="DP127" s="24">
        <f t="shared" si="95"/>
        <v>0</v>
      </c>
      <c r="DQ127" s="24">
        <f t="shared" si="95"/>
        <v>0</v>
      </c>
      <c r="DR127" s="24">
        <f t="shared" si="95"/>
        <v>0</v>
      </c>
      <c r="DS127" s="24">
        <f t="shared" si="95"/>
        <v>0</v>
      </c>
      <c r="DT127" s="24">
        <f t="shared" si="95"/>
        <v>0</v>
      </c>
      <c r="DU127" s="24">
        <f t="shared" si="93"/>
        <v>0</v>
      </c>
      <c r="DV127" s="24">
        <f t="shared" si="90"/>
        <v>0</v>
      </c>
      <c r="DW127" s="24">
        <f t="shared" si="90"/>
        <v>0</v>
      </c>
      <c r="DX127" s="24">
        <f t="shared" si="90"/>
        <v>0</v>
      </c>
      <c r="DY127" s="24">
        <f t="shared" si="90"/>
        <v>0</v>
      </c>
      <c r="DZ127" s="24">
        <f t="shared" si="90"/>
        <v>0</v>
      </c>
      <c r="EA127" s="24">
        <f t="shared" si="90"/>
        <v>0</v>
      </c>
      <c r="EB127" s="24">
        <f t="shared" si="90"/>
        <v>0</v>
      </c>
      <c r="EE127" s="170">
        <f t="shared" si="73"/>
        <v>60000000</v>
      </c>
      <c r="EF127" s="170">
        <f t="shared" si="74"/>
        <v>59880515</v>
      </c>
      <c r="EG127" s="171">
        <f t="shared" si="75"/>
        <v>0.99800858333333331</v>
      </c>
    </row>
    <row r="128" spans="1:137" ht="23.45" hidden="1" customHeight="1" x14ac:dyDescent="0.25">
      <c r="A128" s="202"/>
      <c r="B128" s="224" t="s">
        <v>359</v>
      </c>
      <c r="C128" s="162" t="s">
        <v>360</v>
      </c>
      <c r="D128" s="161" t="s">
        <v>361</v>
      </c>
      <c r="E128" s="165">
        <v>310</v>
      </c>
      <c r="F128" s="159" t="s">
        <v>239</v>
      </c>
      <c r="G128" s="24">
        <f t="shared" si="85"/>
        <v>100000000</v>
      </c>
      <c r="H128" s="25">
        <v>180000000</v>
      </c>
      <c r="I128" s="25">
        <f t="shared" si="91"/>
        <v>80000000</v>
      </c>
      <c r="J128" s="47"/>
      <c r="K128" s="24">
        <v>100000000</v>
      </c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7">
        <f t="shared" si="57"/>
        <v>1</v>
      </c>
      <c r="AH128" s="24">
        <f t="shared" si="96"/>
        <v>100000000</v>
      </c>
      <c r="AI128" s="24"/>
      <c r="AJ128" s="24">
        <f>+'[2]Acuerdo PLAN INVERSIÓN 2021'!$J$1167</f>
        <v>100000000</v>
      </c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7">
        <f t="shared" si="59"/>
        <v>0</v>
      </c>
      <c r="BG128" s="24">
        <f t="shared" si="66"/>
        <v>0</v>
      </c>
      <c r="BH128" s="24">
        <f t="shared" si="94"/>
        <v>0</v>
      </c>
      <c r="BI128" s="24">
        <f t="shared" si="94"/>
        <v>0</v>
      </c>
      <c r="BJ128" s="24">
        <f t="shared" si="94"/>
        <v>0</v>
      </c>
      <c r="BK128" s="24">
        <f t="shared" si="94"/>
        <v>0</v>
      </c>
      <c r="BL128" s="24">
        <f t="shared" si="94"/>
        <v>0</v>
      </c>
      <c r="BM128" s="24">
        <f t="shared" si="94"/>
        <v>0</v>
      </c>
      <c r="BN128" s="24">
        <f t="shared" si="94"/>
        <v>0</v>
      </c>
      <c r="BO128" s="24">
        <f t="shared" si="94"/>
        <v>0</v>
      </c>
      <c r="BP128" s="24">
        <f t="shared" si="94"/>
        <v>0</v>
      </c>
      <c r="BQ128" s="24">
        <f t="shared" si="94"/>
        <v>0</v>
      </c>
      <c r="BR128" s="24">
        <f t="shared" si="94"/>
        <v>0</v>
      </c>
      <c r="BS128" s="24">
        <f t="shared" si="94"/>
        <v>0</v>
      </c>
      <c r="BT128" s="24">
        <f t="shared" si="94"/>
        <v>0</v>
      </c>
      <c r="BU128" s="24">
        <f t="shared" si="94"/>
        <v>0</v>
      </c>
      <c r="BV128" s="24">
        <f t="shared" si="94"/>
        <v>0</v>
      </c>
      <c r="BW128" s="24">
        <f t="shared" si="92"/>
        <v>0</v>
      </c>
      <c r="BX128" s="24">
        <f t="shared" si="87"/>
        <v>0</v>
      </c>
      <c r="BY128" s="24">
        <f t="shared" si="87"/>
        <v>0</v>
      </c>
      <c r="BZ128" s="24">
        <f t="shared" si="87"/>
        <v>0</v>
      </c>
      <c r="CA128" s="24">
        <f t="shared" si="87"/>
        <v>0</v>
      </c>
      <c r="CB128" s="24">
        <f t="shared" si="87"/>
        <v>0</v>
      </c>
      <c r="CC128" s="24">
        <f t="shared" si="87"/>
        <v>0</v>
      </c>
      <c r="CD128" s="24">
        <f t="shared" si="87"/>
        <v>0</v>
      </c>
      <c r="CE128" s="27">
        <f t="shared" si="97"/>
        <v>7.4283619999999995E-2</v>
      </c>
      <c r="CF128" s="24">
        <f t="shared" si="98"/>
        <v>7428362</v>
      </c>
      <c r="CG128" s="24"/>
      <c r="CH128" s="24">
        <f>+'[1]Acuerdo PLAN INVERSIÓN 2021'!$H$1440</f>
        <v>7428362</v>
      </c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7">
        <f t="shared" si="58"/>
        <v>0.92571638000000001</v>
      </c>
      <c r="DE128" s="24">
        <f t="shared" si="88"/>
        <v>92571638</v>
      </c>
      <c r="DF128" s="24">
        <f t="shared" si="95"/>
        <v>0</v>
      </c>
      <c r="DG128" s="24">
        <f t="shared" si="95"/>
        <v>92571638</v>
      </c>
      <c r="DH128" s="24">
        <f t="shared" si="95"/>
        <v>0</v>
      </c>
      <c r="DI128" s="24">
        <f t="shared" si="95"/>
        <v>0</v>
      </c>
      <c r="DJ128" s="24">
        <f t="shared" si="95"/>
        <v>0</v>
      </c>
      <c r="DK128" s="24">
        <f t="shared" si="95"/>
        <v>0</v>
      </c>
      <c r="DL128" s="24">
        <f t="shared" si="95"/>
        <v>0</v>
      </c>
      <c r="DM128" s="24">
        <f t="shared" si="95"/>
        <v>0</v>
      </c>
      <c r="DN128" s="24">
        <f t="shared" si="95"/>
        <v>0</v>
      </c>
      <c r="DO128" s="24">
        <f t="shared" si="95"/>
        <v>0</v>
      </c>
      <c r="DP128" s="24">
        <f t="shared" si="95"/>
        <v>0</v>
      </c>
      <c r="DQ128" s="24">
        <f t="shared" si="95"/>
        <v>0</v>
      </c>
      <c r="DR128" s="24">
        <f t="shared" si="95"/>
        <v>0</v>
      </c>
      <c r="DS128" s="24">
        <f t="shared" si="95"/>
        <v>0</v>
      </c>
      <c r="DT128" s="24">
        <f t="shared" si="95"/>
        <v>0</v>
      </c>
      <c r="DU128" s="24">
        <f t="shared" si="93"/>
        <v>0</v>
      </c>
      <c r="DV128" s="24">
        <f t="shared" si="90"/>
        <v>0</v>
      </c>
      <c r="DW128" s="24">
        <f t="shared" si="90"/>
        <v>0</v>
      </c>
      <c r="DX128" s="24">
        <f t="shared" si="90"/>
        <v>0</v>
      </c>
      <c r="DY128" s="24">
        <f t="shared" si="90"/>
        <v>0</v>
      </c>
      <c r="DZ128" s="24">
        <f t="shared" si="90"/>
        <v>0</v>
      </c>
      <c r="EA128" s="24">
        <f t="shared" si="90"/>
        <v>0</v>
      </c>
      <c r="EB128" s="24">
        <f t="shared" si="90"/>
        <v>0</v>
      </c>
      <c r="ED128" s="155" t="s">
        <v>385</v>
      </c>
      <c r="EE128" s="170">
        <f t="shared" si="73"/>
        <v>100000000</v>
      </c>
      <c r="EF128" s="170">
        <f t="shared" si="74"/>
        <v>7428362</v>
      </c>
      <c r="EG128" s="171">
        <f t="shared" si="75"/>
        <v>7.4283619999999995E-2</v>
      </c>
    </row>
    <row r="129" spans="1:137" ht="39.75" hidden="1" customHeight="1" x14ac:dyDescent="0.25">
      <c r="A129" s="202"/>
      <c r="B129" s="224"/>
      <c r="C129" s="162" t="s">
        <v>362</v>
      </c>
      <c r="D129" s="161" t="s">
        <v>363</v>
      </c>
      <c r="E129" s="165">
        <v>310</v>
      </c>
      <c r="F129" s="159" t="s">
        <v>364</v>
      </c>
      <c r="G129" s="24">
        <f t="shared" si="85"/>
        <v>68000000</v>
      </c>
      <c r="H129" s="25">
        <v>80000000</v>
      </c>
      <c r="I129" s="25">
        <f t="shared" si="91"/>
        <v>12000000</v>
      </c>
      <c r="J129" s="47"/>
      <c r="K129" s="24">
        <v>60000000</v>
      </c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>
        <v>8000000</v>
      </c>
      <c r="AG129" s="27">
        <f t="shared" si="57"/>
        <v>0.88235294117647056</v>
      </c>
      <c r="AH129" s="24">
        <f t="shared" si="96"/>
        <v>60000000</v>
      </c>
      <c r="AI129" s="24"/>
      <c r="AJ129" s="24">
        <f>+'[2]Acuerdo PLAN INVERSIÓN 2021'!$G$1175</f>
        <v>60000000</v>
      </c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7">
        <f t="shared" si="59"/>
        <v>0.11764705882352944</v>
      </c>
      <c r="BG129" s="24">
        <f t="shared" si="66"/>
        <v>8000000</v>
      </c>
      <c r="BH129" s="24">
        <f t="shared" si="94"/>
        <v>0</v>
      </c>
      <c r="BI129" s="24">
        <f t="shared" si="94"/>
        <v>0</v>
      </c>
      <c r="BJ129" s="24">
        <f t="shared" si="94"/>
        <v>0</v>
      </c>
      <c r="BK129" s="24">
        <f t="shared" si="94"/>
        <v>0</v>
      </c>
      <c r="BL129" s="24">
        <f t="shared" si="94"/>
        <v>0</v>
      </c>
      <c r="BM129" s="24">
        <f t="shared" si="94"/>
        <v>0</v>
      </c>
      <c r="BN129" s="24">
        <f t="shared" si="94"/>
        <v>0</v>
      </c>
      <c r="BO129" s="24">
        <f t="shared" si="94"/>
        <v>0</v>
      </c>
      <c r="BP129" s="24">
        <f t="shared" si="94"/>
        <v>0</v>
      </c>
      <c r="BQ129" s="24">
        <f t="shared" si="94"/>
        <v>0</v>
      </c>
      <c r="BR129" s="24">
        <f t="shared" si="94"/>
        <v>0</v>
      </c>
      <c r="BS129" s="24">
        <f t="shared" si="94"/>
        <v>0</v>
      </c>
      <c r="BT129" s="24">
        <f t="shared" si="94"/>
        <v>0</v>
      </c>
      <c r="BU129" s="24">
        <f t="shared" si="94"/>
        <v>0</v>
      </c>
      <c r="BV129" s="24">
        <f t="shared" si="94"/>
        <v>0</v>
      </c>
      <c r="BW129" s="24">
        <f t="shared" si="92"/>
        <v>0</v>
      </c>
      <c r="BX129" s="24">
        <f t="shared" si="87"/>
        <v>0</v>
      </c>
      <c r="BY129" s="24">
        <f t="shared" si="87"/>
        <v>0</v>
      </c>
      <c r="BZ129" s="24">
        <f t="shared" si="87"/>
        <v>0</v>
      </c>
      <c r="CA129" s="24">
        <f t="shared" si="87"/>
        <v>0</v>
      </c>
      <c r="CB129" s="24">
        <f t="shared" si="87"/>
        <v>0</v>
      </c>
      <c r="CC129" s="24">
        <f t="shared" si="87"/>
        <v>0</v>
      </c>
      <c r="CD129" s="24">
        <f t="shared" si="87"/>
        <v>8000000</v>
      </c>
      <c r="CE129" s="27">
        <f t="shared" si="97"/>
        <v>0.19200919117647058</v>
      </c>
      <c r="CF129" s="24">
        <f t="shared" si="98"/>
        <v>13056625</v>
      </c>
      <c r="CG129" s="24"/>
      <c r="CH129" s="24">
        <f>+'[1]Acuerdo PLAN INVERSIÓN 2021'!$H$1451</f>
        <v>13056625</v>
      </c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7">
        <f t="shared" si="58"/>
        <v>0.80799080882352947</v>
      </c>
      <c r="DE129" s="24">
        <f t="shared" si="88"/>
        <v>54943375</v>
      </c>
      <c r="DF129" s="24">
        <f t="shared" si="95"/>
        <v>0</v>
      </c>
      <c r="DG129" s="24">
        <f t="shared" si="95"/>
        <v>46943375</v>
      </c>
      <c r="DH129" s="24">
        <f t="shared" si="95"/>
        <v>0</v>
      </c>
      <c r="DI129" s="24">
        <f t="shared" si="95"/>
        <v>0</v>
      </c>
      <c r="DJ129" s="24">
        <f t="shared" si="95"/>
        <v>0</v>
      </c>
      <c r="DK129" s="24">
        <f t="shared" si="95"/>
        <v>0</v>
      </c>
      <c r="DL129" s="24">
        <f t="shared" si="95"/>
        <v>0</v>
      </c>
      <c r="DM129" s="24">
        <f t="shared" si="95"/>
        <v>0</v>
      </c>
      <c r="DN129" s="24">
        <f t="shared" si="95"/>
        <v>0</v>
      </c>
      <c r="DO129" s="24">
        <f t="shared" si="95"/>
        <v>0</v>
      </c>
      <c r="DP129" s="24">
        <f t="shared" si="95"/>
        <v>0</v>
      </c>
      <c r="DQ129" s="24">
        <f t="shared" si="95"/>
        <v>0</v>
      </c>
      <c r="DR129" s="24">
        <f t="shared" si="95"/>
        <v>0</v>
      </c>
      <c r="DS129" s="24">
        <f t="shared" si="95"/>
        <v>0</v>
      </c>
      <c r="DT129" s="24">
        <f t="shared" si="95"/>
        <v>0</v>
      </c>
      <c r="DU129" s="24">
        <f t="shared" si="93"/>
        <v>0</v>
      </c>
      <c r="DV129" s="24">
        <f t="shared" si="90"/>
        <v>0</v>
      </c>
      <c r="DW129" s="24">
        <f t="shared" si="90"/>
        <v>0</v>
      </c>
      <c r="DX129" s="24">
        <f t="shared" si="90"/>
        <v>0</v>
      </c>
      <c r="DY129" s="24">
        <f t="shared" si="90"/>
        <v>0</v>
      </c>
      <c r="DZ129" s="24">
        <f t="shared" si="90"/>
        <v>0</v>
      </c>
      <c r="EA129" s="24">
        <f t="shared" si="90"/>
        <v>0</v>
      </c>
      <c r="EB129" s="24">
        <f t="shared" si="90"/>
        <v>8000000</v>
      </c>
      <c r="EE129" s="170">
        <f t="shared" si="73"/>
        <v>68000000</v>
      </c>
      <c r="EF129" s="170">
        <f t="shared" si="74"/>
        <v>13056625</v>
      </c>
      <c r="EG129" s="171">
        <f t="shared" si="75"/>
        <v>0.19200919117647058</v>
      </c>
    </row>
    <row r="130" spans="1:137" s="45" customFormat="1" ht="17.25" customHeight="1" thickTop="1" thickBot="1" x14ac:dyDescent="0.3">
      <c r="A130" s="83"/>
      <c r="B130" s="274" t="s">
        <v>365</v>
      </c>
      <c r="C130" s="274"/>
      <c r="D130" s="274"/>
      <c r="E130" s="168"/>
      <c r="F130" s="168"/>
      <c r="G130" s="59">
        <f t="shared" ref="G130:AF130" si="99">SUM(G99:G129)</f>
        <v>10090960649</v>
      </c>
      <c r="H130" s="59">
        <f t="shared" si="99"/>
        <v>15548636000</v>
      </c>
      <c r="I130" s="59">
        <f t="shared" si="99"/>
        <v>5457675351</v>
      </c>
      <c r="J130" s="59">
        <f t="shared" si="99"/>
        <v>0</v>
      </c>
      <c r="K130" s="59">
        <f t="shared" si="99"/>
        <v>1256254417</v>
      </c>
      <c r="L130" s="59">
        <f t="shared" si="99"/>
        <v>0</v>
      </c>
      <c r="M130" s="59">
        <f t="shared" si="99"/>
        <v>0</v>
      </c>
      <c r="N130" s="59">
        <f t="shared" si="99"/>
        <v>6856843769</v>
      </c>
      <c r="O130" s="59">
        <f t="shared" si="99"/>
        <v>0</v>
      </c>
      <c r="P130" s="59">
        <f t="shared" si="99"/>
        <v>212423035</v>
      </c>
      <c r="Q130" s="59">
        <f t="shared" si="99"/>
        <v>0</v>
      </c>
      <c r="R130" s="59">
        <f t="shared" si="99"/>
        <v>336385230</v>
      </c>
      <c r="S130" s="59">
        <f t="shared" si="99"/>
        <v>261385230</v>
      </c>
      <c r="T130" s="59">
        <f t="shared" si="99"/>
        <v>321385230</v>
      </c>
      <c r="U130" s="59">
        <f t="shared" si="99"/>
        <v>320000000</v>
      </c>
      <c r="V130" s="59">
        <f t="shared" si="99"/>
        <v>72000000</v>
      </c>
      <c r="W130" s="59">
        <f t="shared" si="99"/>
        <v>0</v>
      </c>
      <c r="X130" s="59">
        <f t="shared" si="99"/>
        <v>0</v>
      </c>
      <c r="Y130" s="59">
        <f t="shared" si="99"/>
        <v>0</v>
      </c>
      <c r="Z130" s="59">
        <f t="shared" si="99"/>
        <v>0</v>
      </c>
      <c r="AA130" s="59">
        <f t="shared" si="99"/>
        <v>0</v>
      </c>
      <c r="AB130" s="59">
        <f t="shared" si="99"/>
        <v>0</v>
      </c>
      <c r="AC130" s="59">
        <f t="shared" si="99"/>
        <v>0</v>
      </c>
      <c r="AD130" s="59">
        <f t="shared" si="99"/>
        <v>0</v>
      </c>
      <c r="AE130" s="59">
        <f t="shared" si="99"/>
        <v>0</v>
      </c>
      <c r="AF130" s="59">
        <f t="shared" si="99"/>
        <v>454283738</v>
      </c>
      <c r="AG130" s="68">
        <f t="shared" si="57"/>
        <v>8.6949627247525696E-2</v>
      </c>
      <c r="AH130" s="59">
        <f t="shared" ref="AH130:BE130" si="100">SUM(AH99:AH129)</f>
        <v>877405267</v>
      </c>
      <c r="AI130" s="59">
        <f t="shared" si="100"/>
        <v>0</v>
      </c>
      <c r="AJ130" s="59">
        <f t="shared" si="100"/>
        <v>869405267</v>
      </c>
      <c r="AK130" s="59">
        <f t="shared" si="100"/>
        <v>0</v>
      </c>
      <c r="AL130" s="59">
        <f t="shared" si="100"/>
        <v>0</v>
      </c>
      <c r="AM130" s="59">
        <f t="shared" si="100"/>
        <v>0</v>
      </c>
      <c r="AN130" s="59">
        <f t="shared" si="100"/>
        <v>0</v>
      </c>
      <c r="AO130" s="59">
        <f t="shared" si="100"/>
        <v>0</v>
      </c>
      <c r="AP130" s="59">
        <f t="shared" si="100"/>
        <v>0</v>
      </c>
      <c r="AQ130" s="59">
        <f t="shared" si="100"/>
        <v>0</v>
      </c>
      <c r="AR130" s="59">
        <f t="shared" si="100"/>
        <v>0</v>
      </c>
      <c r="AS130" s="59">
        <f t="shared" si="100"/>
        <v>0</v>
      </c>
      <c r="AT130" s="59">
        <f t="shared" si="100"/>
        <v>0</v>
      </c>
      <c r="AU130" s="59">
        <f t="shared" si="100"/>
        <v>0</v>
      </c>
      <c r="AV130" s="59">
        <f t="shared" si="100"/>
        <v>0</v>
      </c>
      <c r="AW130" s="59">
        <f t="shared" si="100"/>
        <v>0</v>
      </c>
      <c r="AX130" s="59">
        <f t="shared" si="100"/>
        <v>0</v>
      </c>
      <c r="AY130" s="59">
        <f t="shared" si="100"/>
        <v>0</v>
      </c>
      <c r="AZ130" s="59">
        <f t="shared" si="100"/>
        <v>0</v>
      </c>
      <c r="BA130" s="59">
        <f t="shared" si="100"/>
        <v>0</v>
      </c>
      <c r="BB130" s="59">
        <f t="shared" si="100"/>
        <v>0</v>
      </c>
      <c r="BC130" s="59">
        <f t="shared" si="100"/>
        <v>0</v>
      </c>
      <c r="BD130" s="59">
        <f t="shared" si="100"/>
        <v>0</v>
      </c>
      <c r="BE130" s="59">
        <f t="shared" si="100"/>
        <v>8000000</v>
      </c>
      <c r="BF130" s="68">
        <f t="shared" si="59"/>
        <v>0.91305037275247436</v>
      </c>
      <c r="BG130" s="59">
        <f t="shared" ref="BG130:CD130" si="101">SUM(BG99:BG129)</f>
        <v>9213555382</v>
      </c>
      <c r="BH130" s="59">
        <f t="shared" si="101"/>
        <v>0</v>
      </c>
      <c r="BI130" s="59">
        <f t="shared" si="101"/>
        <v>386849150</v>
      </c>
      <c r="BJ130" s="59">
        <f t="shared" si="101"/>
        <v>0</v>
      </c>
      <c r="BK130" s="59">
        <f t="shared" si="101"/>
        <v>0</v>
      </c>
      <c r="BL130" s="59">
        <f t="shared" si="101"/>
        <v>6856843769</v>
      </c>
      <c r="BM130" s="59">
        <f t="shared" si="101"/>
        <v>0</v>
      </c>
      <c r="BN130" s="59">
        <f t="shared" si="101"/>
        <v>212423035</v>
      </c>
      <c r="BO130" s="59">
        <f t="shared" si="101"/>
        <v>0</v>
      </c>
      <c r="BP130" s="59">
        <f t="shared" si="101"/>
        <v>336385230</v>
      </c>
      <c r="BQ130" s="59">
        <f t="shared" si="101"/>
        <v>261385230</v>
      </c>
      <c r="BR130" s="59">
        <f t="shared" si="101"/>
        <v>321385230</v>
      </c>
      <c r="BS130" s="59">
        <f t="shared" si="101"/>
        <v>320000000</v>
      </c>
      <c r="BT130" s="59">
        <f t="shared" si="101"/>
        <v>72000000</v>
      </c>
      <c r="BU130" s="59">
        <f t="shared" si="101"/>
        <v>0</v>
      </c>
      <c r="BV130" s="59">
        <f t="shared" si="101"/>
        <v>0</v>
      </c>
      <c r="BW130" s="59">
        <f t="shared" si="101"/>
        <v>0</v>
      </c>
      <c r="BX130" s="59">
        <f t="shared" si="101"/>
        <v>0</v>
      </c>
      <c r="BY130" s="59">
        <f t="shared" si="101"/>
        <v>0</v>
      </c>
      <c r="BZ130" s="59">
        <f t="shared" si="101"/>
        <v>0</v>
      </c>
      <c r="CA130" s="59">
        <f t="shared" si="101"/>
        <v>0</v>
      </c>
      <c r="CB130" s="59">
        <f t="shared" si="101"/>
        <v>0</v>
      </c>
      <c r="CC130" s="59">
        <f t="shared" si="101"/>
        <v>0</v>
      </c>
      <c r="CD130" s="59">
        <f t="shared" si="101"/>
        <v>446283738</v>
      </c>
      <c r="CE130" s="68">
        <f t="shared" si="97"/>
        <v>6.2738998696099266E-2</v>
      </c>
      <c r="CF130" s="59">
        <f>SUM(CF99:CF129)</f>
        <v>633096767</v>
      </c>
      <c r="CG130" s="59">
        <f>SUM(CG99:CG129)</f>
        <v>0</v>
      </c>
      <c r="CH130" s="59">
        <f>SUM(CH99:CH129)</f>
        <v>625096767</v>
      </c>
      <c r="CI130" s="59">
        <f>SUM(CI99:CI129)</f>
        <v>0</v>
      </c>
      <c r="CJ130" s="59">
        <f>SUM(CI99:CI129)</f>
        <v>0</v>
      </c>
      <c r="CK130" s="59">
        <f t="shared" ref="CK130:DC130" si="102">SUM(CK99:CK129)</f>
        <v>0</v>
      </c>
      <c r="CL130" s="59">
        <f t="shared" si="102"/>
        <v>0</v>
      </c>
      <c r="CM130" s="59">
        <f t="shared" si="102"/>
        <v>0</v>
      </c>
      <c r="CN130" s="59">
        <f t="shared" si="102"/>
        <v>0</v>
      </c>
      <c r="CO130" s="59">
        <f t="shared" si="102"/>
        <v>0</v>
      </c>
      <c r="CP130" s="59">
        <f t="shared" si="102"/>
        <v>0</v>
      </c>
      <c r="CQ130" s="59">
        <f t="shared" si="102"/>
        <v>0</v>
      </c>
      <c r="CR130" s="59">
        <f t="shared" si="102"/>
        <v>0</v>
      </c>
      <c r="CS130" s="59">
        <f t="shared" si="102"/>
        <v>0</v>
      </c>
      <c r="CT130" s="59">
        <f t="shared" si="102"/>
        <v>0</v>
      </c>
      <c r="CU130" s="59">
        <f t="shared" si="102"/>
        <v>0</v>
      </c>
      <c r="CV130" s="59">
        <f t="shared" si="102"/>
        <v>0</v>
      </c>
      <c r="CW130" s="59">
        <f t="shared" si="102"/>
        <v>0</v>
      </c>
      <c r="CX130" s="59">
        <f t="shared" si="102"/>
        <v>0</v>
      </c>
      <c r="CY130" s="59">
        <f t="shared" si="102"/>
        <v>0</v>
      </c>
      <c r="CZ130" s="59">
        <f t="shared" si="102"/>
        <v>0</v>
      </c>
      <c r="DA130" s="59">
        <f t="shared" si="102"/>
        <v>0</v>
      </c>
      <c r="DB130" s="59">
        <f t="shared" si="102"/>
        <v>0</v>
      </c>
      <c r="DC130" s="59">
        <f t="shared" si="102"/>
        <v>8000000</v>
      </c>
      <c r="DD130" s="68">
        <f t="shared" si="58"/>
        <v>0.93726100130390078</v>
      </c>
      <c r="DE130" s="59">
        <f t="shared" ref="DE130:EB130" si="103">SUM(DE99:DE129)</f>
        <v>9457863882</v>
      </c>
      <c r="DF130" s="59">
        <f t="shared" si="103"/>
        <v>0</v>
      </c>
      <c r="DG130" s="59">
        <f t="shared" si="103"/>
        <v>631157650</v>
      </c>
      <c r="DH130" s="59">
        <f t="shared" si="103"/>
        <v>0</v>
      </c>
      <c r="DI130" s="59">
        <f t="shared" si="103"/>
        <v>0</v>
      </c>
      <c r="DJ130" s="59">
        <f t="shared" si="103"/>
        <v>6856843769</v>
      </c>
      <c r="DK130" s="59">
        <f t="shared" si="103"/>
        <v>0</v>
      </c>
      <c r="DL130" s="59">
        <f t="shared" si="103"/>
        <v>212423035</v>
      </c>
      <c r="DM130" s="59">
        <f t="shared" si="103"/>
        <v>0</v>
      </c>
      <c r="DN130" s="59">
        <f t="shared" si="103"/>
        <v>336385230</v>
      </c>
      <c r="DO130" s="59">
        <f t="shared" si="103"/>
        <v>261385230</v>
      </c>
      <c r="DP130" s="59">
        <f t="shared" si="103"/>
        <v>321385230</v>
      </c>
      <c r="DQ130" s="59">
        <f t="shared" si="103"/>
        <v>320000000</v>
      </c>
      <c r="DR130" s="59">
        <f t="shared" si="103"/>
        <v>72000000</v>
      </c>
      <c r="DS130" s="59">
        <f t="shared" si="103"/>
        <v>0</v>
      </c>
      <c r="DT130" s="59">
        <f t="shared" si="103"/>
        <v>0</v>
      </c>
      <c r="DU130" s="59">
        <f t="shared" si="103"/>
        <v>0</v>
      </c>
      <c r="DV130" s="59">
        <f t="shared" si="103"/>
        <v>0</v>
      </c>
      <c r="DW130" s="59">
        <f t="shared" si="103"/>
        <v>0</v>
      </c>
      <c r="DX130" s="59">
        <f t="shared" si="103"/>
        <v>0</v>
      </c>
      <c r="DY130" s="59">
        <f t="shared" si="103"/>
        <v>0</v>
      </c>
      <c r="DZ130" s="59">
        <f t="shared" si="103"/>
        <v>0</v>
      </c>
      <c r="EA130" s="59">
        <f t="shared" si="103"/>
        <v>0</v>
      </c>
      <c r="EB130" s="59">
        <f t="shared" si="103"/>
        <v>446283738</v>
      </c>
      <c r="ED130" s="155" t="s">
        <v>385</v>
      </c>
      <c r="EE130" s="170">
        <f t="shared" si="73"/>
        <v>10090960649</v>
      </c>
      <c r="EF130" s="170">
        <f t="shared" si="74"/>
        <v>633096767</v>
      </c>
      <c r="EG130" s="171">
        <f t="shared" si="75"/>
        <v>6.2738998696099266E-2</v>
      </c>
    </row>
    <row r="131" spans="1:137" ht="5.25" customHeight="1" thickTop="1" x14ac:dyDescent="0.25">
      <c r="C131" s="86"/>
      <c r="D131" s="86"/>
      <c r="E131" s="86"/>
      <c r="F131" s="86"/>
      <c r="G131" s="87"/>
      <c r="H131" s="88"/>
      <c r="I131" s="88"/>
      <c r="J131" s="87"/>
      <c r="K131" s="89"/>
      <c r="L131" s="87"/>
      <c r="M131" s="87"/>
      <c r="N131" s="87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1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1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48"/>
      <c r="CF131" s="93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1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F131" s="170"/>
      <c r="EG131" s="142"/>
    </row>
    <row r="132" spans="1:137" ht="19.5" customHeight="1" x14ac:dyDescent="0.25">
      <c r="C132" s="241" t="s">
        <v>366</v>
      </c>
      <c r="D132" s="242"/>
      <c r="E132" s="243"/>
      <c r="F132" s="94"/>
      <c r="G132" s="92">
        <f t="shared" ref="G132:AF132" si="104">G25+G51+G78+G98+G130</f>
        <v>24503982391</v>
      </c>
      <c r="H132" s="95">
        <f t="shared" si="104"/>
        <v>37326786386</v>
      </c>
      <c r="I132" s="95">
        <f t="shared" si="104"/>
        <v>12822803995</v>
      </c>
      <c r="J132" s="92">
        <f t="shared" si="104"/>
        <v>804086833</v>
      </c>
      <c r="K132" s="92">
        <f t="shared" si="104"/>
        <v>3144059452</v>
      </c>
      <c r="L132" s="92">
        <f t="shared" si="104"/>
        <v>0</v>
      </c>
      <c r="M132" s="92">
        <f t="shared" si="104"/>
        <v>0</v>
      </c>
      <c r="N132" s="92">
        <f t="shared" si="104"/>
        <v>6856843769</v>
      </c>
      <c r="O132" s="92">
        <f t="shared" si="104"/>
        <v>167645552</v>
      </c>
      <c r="P132" s="92">
        <f t="shared" si="104"/>
        <v>212423035</v>
      </c>
      <c r="Q132" s="92">
        <f t="shared" si="104"/>
        <v>2459696610</v>
      </c>
      <c r="R132" s="92">
        <f t="shared" si="104"/>
        <v>351385230</v>
      </c>
      <c r="S132" s="92">
        <f t="shared" si="104"/>
        <v>351385230</v>
      </c>
      <c r="T132" s="92">
        <f t="shared" si="104"/>
        <v>351385230</v>
      </c>
      <c r="U132" s="92">
        <f t="shared" si="104"/>
        <v>320000000</v>
      </c>
      <c r="V132" s="92">
        <f t="shared" si="104"/>
        <v>72000000</v>
      </c>
      <c r="W132" s="92">
        <f t="shared" si="104"/>
        <v>0</v>
      </c>
      <c r="X132" s="92">
        <f t="shared" si="104"/>
        <v>0</v>
      </c>
      <c r="Y132" s="92">
        <f t="shared" si="104"/>
        <v>4700000000</v>
      </c>
      <c r="Z132" s="92">
        <f t="shared" si="104"/>
        <v>1208521042</v>
      </c>
      <c r="AA132" s="92">
        <f t="shared" si="104"/>
        <v>0</v>
      </c>
      <c r="AB132" s="92">
        <f t="shared" si="104"/>
        <v>122010083</v>
      </c>
      <c r="AC132" s="92">
        <f t="shared" si="104"/>
        <v>1853354458</v>
      </c>
      <c r="AD132" s="92">
        <f t="shared" si="104"/>
        <v>149090746</v>
      </c>
      <c r="AE132" s="92">
        <f>AE25+AE51+AE78+AE98+AE130</f>
        <v>0</v>
      </c>
      <c r="AF132" s="92">
        <f t="shared" si="104"/>
        <v>1380095121</v>
      </c>
      <c r="AG132" s="27">
        <f>AH132/G132</f>
        <v>0.258672112836975</v>
      </c>
      <c r="AH132" s="92">
        <f t="shared" ref="AH132:BE132" si="105">AH25+AH51+AH78+AH98+AH130</f>
        <v>6338496898</v>
      </c>
      <c r="AI132" s="92">
        <f t="shared" si="105"/>
        <v>0</v>
      </c>
      <c r="AJ132" s="65">
        <f t="shared" si="105"/>
        <v>1966731457</v>
      </c>
      <c r="AK132" s="65">
        <f t="shared" si="105"/>
        <v>0</v>
      </c>
      <c r="AL132" s="65">
        <f t="shared" si="105"/>
        <v>0</v>
      </c>
      <c r="AM132" s="65">
        <f t="shared" si="105"/>
        <v>0</v>
      </c>
      <c r="AN132" s="65">
        <f t="shared" si="105"/>
        <v>20000000</v>
      </c>
      <c r="AO132" s="92">
        <f t="shared" si="105"/>
        <v>0</v>
      </c>
      <c r="AP132" s="92">
        <f t="shared" si="105"/>
        <v>398141208</v>
      </c>
      <c r="AQ132" s="92">
        <f t="shared" si="105"/>
        <v>0</v>
      </c>
      <c r="AR132" s="92">
        <f t="shared" si="105"/>
        <v>5300000</v>
      </c>
      <c r="AS132" s="92">
        <f t="shared" si="105"/>
        <v>0</v>
      </c>
      <c r="AT132" s="92">
        <f t="shared" si="105"/>
        <v>0</v>
      </c>
      <c r="AU132" s="92">
        <f t="shared" si="105"/>
        <v>0</v>
      </c>
      <c r="AV132" s="92">
        <f t="shared" si="105"/>
        <v>0</v>
      </c>
      <c r="AW132" s="92">
        <f t="shared" si="105"/>
        <v>0</v>
      </c>
      <c r="AX132" s="92">
        <f t="shared" si="105"/>
        <v>2206667201</v>
      </c>
      <c r="AY132" s="92">
        <f t="shared" si="105"/>
        <v>800282000</v>
      </c>
      <c r="AZ132" s="92">
        <f t="shared" si="105"/>
        <v>0</v>
      </c>
      <c r="BA132" s="92">
        <f t="shared" si="105"/>
        <v>15306667</v>
      </c>
      <c r="BB132" s="92">
        <f t="shared" si="105"/>
        <v>403008333</v>
      </c>
      <c r="BC132" s="92">
        <f t="shared" si="105"/>
        <v>148761640</v>
      </c>
      <c r="BD132" s="92">
        <f t="shared" si="105"/>
        <v>0</v>
      </c>
      <c r="BE132" s="92">
        <f t="shared" si="105"/>
        <v>374298392</v>
      </c>
      <c r="BF132" s="96">
        <f>1-AG132</f>
        <v>0.741327887163025</v>
      </c>
      <c r="BG132" s="92">
        <f t="shared" ref="BG132:CD132" si="106">BG25+BG51+BG78+BG98+BG130</f>
        <v>18165485493</v>
      </c>
      <c r="BH132" s="92">
        <f t="shared" si="106"/>
        <v>804086833</v>
      </c>
      <c r="BI132" s="65">
        <f t="shared" si="106"/>
        <v>1177327995</v>
      </c>
      <c r="BJ132" s="65">
        <f t="shared" si="106"/>
        <v>0</v>
      </c>
      <c r="BK132" s="65">
        <f t="shared" si="106"/>
        <v>0</v>
      </c>
      <c r="BL132" s="65">
        <f t="shared" si="106"/>
        <v>6856843769</v>
      </c>
      <c r="BM132" s="65">
        <f t="shared" si="106"/>
        <v>147645552</v>
      </c>
      <c r="BN132" s="92">
        <f t="shared" si="106"/>
        <v>212423035</v>
      </c>
      <c r="BO132" s="92">
        <f t="shared" si="106"/>
        <v>2061555402</v>
      </c>
      <c r="BP132" s="92">
        <f t="shared" si="106"/>
        <v>351385230</v>
      </c>
      <c r="BQ132" s="92">
        <f t="shared" si="106"/>
        <v>346085230</v>
      </c>
      <c r="BR132" s="92">
        <f t="shared" si="106"/>
        <v>351385230</v>
      </c>
      <c r="BS132" s="92">
        <f t="shared" si="106"/>
        <v>320000000</v>
      </c>
      <c r="BT132" s="92">
        <f t="shared" si="106"/>
        <v>72000000</v>
      </c>
      <c r="BU132" s="92">
        <f t="shared" si="106"/>
        <v>0</v>
      </c>
      <c r="BV132" s="92">
        <f t="shared" si="106"/>
        <v>0</v>
      </c>
      <c r="BW132" s="92">
        <f t="shared" si="106"/>
        <v>2493332799</v>
      </c>
      <c r="BX132" s="92">
        <f t="shared" si="106"/>
        <v>408239042</v>
      </c>
      <c r="BY132" s="92">
        <f t="shared" si="106"/>
        <v>0</v>
      </c>
      <c r="BZ132" s="92">
        <f t="shared" si="106"/>
        <v>106703416</v>
      </c>
      <c r="CA132" s="92">
        <f t="shared" si="106"/>
        <v>1450346125</v>
      </c>
      <c r="CB132" s="92">
        <f t="shared" si="106"/>
        <v>329106</v>
      </c>
      <c r="CC132" s="92">
        <f t="shared" si="106"/>
        <v>0</v>
      </c>
      <c r="CD132" s="92">
        <f t="shared" si="106"/>
        <v>1005796729</v>
      </c>
      <c r="CE132" s="27">
        <f>CF132/G132</f>
        <v>0.18545897921756305</v>
      </c>
      <c r="CF132" s="92">
        <f>CF25+CF51+CF78+CF98+CF130</f>
        <v>4544483561</v>
      </c>
      <c r="CG132" s="92">
        <f>CG25+CG51+CG78+CG98+CG130</f>
        <v>0</v>
      </c>
      <c r="CH132" s="92">
        <f>CH25+CH51+CH78+CH98+CH130</f>
        <v>1500084593</v>
      </c>
      <c r="CI132" s="92">
        <f t="shared" ref="CI132:DC132" si="107">CI25+CI51+CI78+CI98+CI130</f>
        <v>0</v>
      </c>
      <c r="CJ132" s="92">
        <f t="shared" si="107"/>
        <v>0</v>
      </c>
      <c r="CK132" s="92">
        <f t="shared" si="107"/>
        <v>0</v>
      </c>
      <c r="CL132" s="92">
        <f t="shared" si="107"/>
        <v>20000000</v>
      </c>
      <c r="CM132" s="92">
        <f t="shared" si="107"/>
        <v>0</v>
      </c>
      <c r="CN132" s="92">
        <f t="shared" si="107"/>
        <v>190338558</v>
      </c>
      <c r="CO132" s="92">
        <f t="shared" si="107"/>
        <v>0</v>
      </c>
      <c r="CP132" s="92">
        <f t="shared" si="107"/>
        <v>0</v>
      </c>
      <c r="CQ132" s="92">
        <f t="shared" si="107"/>
        <v>0</v>
      </c>
      <c r="CR132" s="92">
        <f t="shared" si="107"/>
        <v>0</v>
      </c>
      <c r="CS132" s="92">
        <f t="shared" si="107"/>
        <v>0</v>
      </c>
      <c r="CT132" s="92">
        <f t="shared" si="107"/>
        <v>0</v>
      </c>
      <c r="CU132" s="92">
        <f t="shared" si="107"/>
        <v>0</v>
      </c>
      <c r="CV132" s="92">
        <f t="shared" si="107"/>
        <v>1732576602</v>
      </c>
      <c r="CW132" s="92">
        <f t="shared" si="107"/>
        <v>342158330</v>
      </c>
      <c r="CX132" s="92">
        <f t="shared" si="107"/>
        <v>0</v>
      </c>
      <c r="CY132" s="92">
        <f t="shared" si="107"/>
        <v>15306666</v>
      </c>
      <c r="CZ132" s="92">
        <f t="shared" si="107"/>
        <v>396846665</v>
      </c>
      <c r="DA132" s="92">
        <f t="shared" si="107"/>
        <v>71963638</v>
      </c>
      <c r="DB132" s="92">
        <f t="shared" si="107"/>
        <v>0</v>
      </c>
      <c r="DC132" s="92">
        <f t="shared" si="107"/>
        <v>275208509</v>
      </c>
      <c r="DD132" s="27">
        <f>1-CE132</f>
        <v>0.81454102078243695</v>
      </c>
      <c r="DE132" s="92">
        <f t="shared" ref="DE132:EB132" si="108">DE25+DE51+DE78+DE98+DE130</f>
        <v>19959498830</v>
      </c>
      <c r="DF132" s="92">
        <f t="shared" si="108"/>
        <v>804086833</v>
      </c>
      <c r="DG132" s="92">
        <f t="shared" si="108"/>
        <v>1643974859</v>
      </c>
      <c r="DH132" s="92">
        <f t="shared" si="108"/>
        <v>0</v>
      </c>
      <c r="DI132" s="92">
        <f t="shared" si="108"/>
        <v>0</v>
      </c>
      <c r="DJ132" s="92">
        <f t="shared" si="108"/>
        <v>6856843769</v>
      </c>
      <c r="DK132" s="92">
        <f t="shared" si="108"/>
        <v>147645552</v>
      </c>
      <c r="DL132" s="92">
        <f t="shared" si="108"/>
        <v>212423035</v>
      </c>
      <c r="DM132" s="92">
        <f t="shared" si="108"/>
        <v>2269358052</v>
      </c>
      <c r="DN132" s="92">
        <f t="shared" si="108"/>
        <v>351385230</v>
      </c>
      <c r="DO132" s="92">
        <f t="shared" si="108"/>
        <v>351385230</v>
      </c>
      <c r="DP132" s="92">
        <f t="shared" si="108"/>
        <v>351385230</v>
      </c>
      <c r="DQ132" s="92">
        <f t="shared" si="108"/>
        <v>320000000</v>
      </c>
      <c r="DR132" s="92">
        <f t="shared" si="108"/>
        <v>72000000</v>
      </c>
      <c r="DS132" s="92">
        <f t="shared" si="108"/>
        <v>0</v>
      </c>
      <c r="DT132" s="92">
        <f t="shared" si="108"/>
        <v>0</v>
      </c>
      <c r="DU132" s="92">
        <f t="shared" si="108"/>
        <v>2967423398</v>
      </c>
      <c r="DV132" s="92">
        <f t="shared" si="108"/>
        <v>866362712</v>
      </c>
      <c r="DW132" s="92">
        <f t="shared" si="108"/>
        <v>0</v>
      </c>
      <c r="DX132" s="92">
        <f t="shared" si="108"/>
        <v>106703417</v>
      </c>
      <c r="DY132" s="92">
        <f t="shared" si="108"/>
        <v>1456507793</v>
      </c>
      <c r="DZ132" s="92">
        <f t="shared" si="108"/>
        <v>77127108</v>
      </c>
      <c r="EA132" s="92">
        <f t="shared" si="108"/>
        <v>0</v>
      </c>
      <c r="EB132" s="92">
        <f t="shared" si="108"/>
        <v>1104886612</v>
      </c>
      <c r="ED132" s="156" t="s">
        <v>41</v>
      </c>
      <c r="EE132" s="53">
        <f>EE25+EE51+EE78+EE98+EE130</f>
        <v>24503982391</v>
      </c>
      <c r="EF132" s="53">
        <f>EF25+EF51+EF78+EF98+EF130</f>
        <v>4544483561</v>
      </c>
      <c r="EG132" s="172">
        <f>+CE132</f>
        <v>0.18545897921756305</v>
      </c>
    </row>
    <row r="133" spans="1:137" ht="5.25" customHeight="1" x14ac:dyDescent="0.25">
      <c r="C133" s="97"/>
      <c r="D133" s="97"/>
      <c r="E133" s="98"/>
      <c r="F133" s="98"/>
      <c r="G133" s="99"/>
      <c r="H133" s="100"/>
      <c r="I133" s="100"/>
      <c r="J133" s="99"/>
      <c r="K133" s="101"/>
      <c r="L133" s="99"/>
      <c r="M133" s="99"/>
      <c r="N133" s="99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3"/>
      <c r="AH133" s="104"/>
      <c r="AI133" s="104"/>
      <c r="AJ133" s="104"/>
      <c r="AK133" s="104"/>
      <c r="AL133" s="104"/>
      <c r="AM133" s="104"/>
      <c r="AN133" s="104"/>
      <c r="AO133" s="104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  <c r="BC133" s="102"/>
      <c r="BD133" s="102"/>
      <c r="BE133" s="102"/>
      <c r="BF133" s="103"/>
      <c r="BG133" s="104"/>
      <c r="BH133" s="104"/>
      <c r="BI133" s="104"/>
      <c r="BJ133" s="104"/>
      <c r="BK133" s="104"/>
      <c r="BL133" s="104"/>
      <c r="BM133" s="104"/>
      <c r="BN133" s="105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5"/>
      <c r="BZ133" s="105"/>
      <c r="CA133" s="105"/>
      <c r="CB133" s="105"/>
      <c r="CC133" s="105"/>
      <c r="CD133" s="105"/>
      <c r="CE133" s="27"/>
      <c r="CF133" s="106"/>
      <c r="CG133" s="107"/>
      <c r="CH133" s="107"/>
      <c r="CI133" s="107"/>
      <c r="CJ133" s="107"/>
      <c r="CK133" s="107"/>
      <c r="CL133" s="107"/>
      <c r="CM133" s="102"/>
      <c r="CN133" s="102"/>
      <c r="CO133" s="102"/>
      <c r="CP133" s="102"/>
      <c r="CQ133" s="102"/>
      <c r="CR133" s="102"/>
      <c r="CS133" s="102"/>
      <c r="CT133" s="102"/>
      <c r="CU133" s="102"/>
      <c r="CV133" s="102"/>
      <c r="CW133" s="102"/>
      <c r="CX133" s="102"/>
      <c r="CY133" s="102"/>
      <c r="CZ133" s="102"/>
      <c r="DA133" s="102"/>
      <c r="DB133" s="102"/>
      <c r="DC133" s="102"/>
      <c r="DD133" s="27"/>
      <c r="DE133" s="108"/>
      <c r="DF133" s="104"/>
      <c r="DG133" s="104"/>
      <c r="DH133" s="104"/>
      <c r="DI133" s="104"/>
      <c r="DJ133" s="104"/>
      <c r="DK133" s="104"/>
      <c r="DL133" s="105"/>
      <c r="DM133" s="105"/>
      <c r="DN133" s="105"/>
      <c r="DO133" s="105"/>
      <c r="DP133" s="105"/>
      <c r="DQ133" s="105"/>
      <c r="DR133" s="105"/>
      <c r="DS133" s="105"/>
      <c r="DT133" s="105"/>
      <c r="DU133" s="105"/>
      <c r="DV133" s="105"/>
      <c r="DW133" s="105"/>
      <c r="DX133" s="105"/>
      <c r="DY133" s="105"/>
      <c r="DZ133" s="105"/>
      <c r="EA133" s="105"/>
      <c r="EB133" s="105"/>
    </row>
    <row r="134" spans="1:137" ht="16.5" customHeight="1" x14ac:dyDescent="0.25">
      <c r="C134" s="109"/>
      <c r="D134" s="110" t="s">
        <v>367</v>
      </c>
      <c r="E134" s="103">
        <v>111</v>
      </c>
      <c r="F134" s="111"/>
      <c r="G134" s="112">
        <f ca="1">SUMIF($E$7:$G$130,"111",$G$7:$J$129)</f>
        <v>7581614229</v>
      </c>
      <c r="H134" s="113">
        <f ca="1">SUMIF($E$7:$H$130,"111",$H$7:$J$129)</f>
        <v>3809136000</v>
      </c>
      <c r="I134" s="113">
        <f ca="1">SUMIF($E$7:$I$130,"111",$I$7:$J$129)</f>
        <v>-3772478229</v>
      </c>
      <c r="J134" s="112">
        <f>SUMIF($E$7:$E$130,"111",$J$7:$J$130)</f>
        <v>0</v>
      </c>
      <c r="K134" s="112">
        <f>SUMIF($E$7:$E$130,"111",$K$7:$K$130)</f>
        <v>0</v>
      </c>
      <c r="L134" s="112">
        <f>SUMIF($E$7:$E$130,"111",$L$7:$L$130)</f>
        <v>0</v>
      </c>
      <c r="M134" s="112">
        <f>SUMIF($E$7:$E$130,"111",$M$7:$M$130)</f>
        <v>0</v>
      </c>
      <c r="N134" s="114">
        <f>SUMIF($E$7:$E$129,"111",$N$7:$N$129)</f>
        <v>6856843769</v>
      </c>
      <c r="O134" s="111">
        <f>SUMIF($E$7:$E$130,"111",$O$7:$O$130)</f>
        <v>0</v>
      </c>
      <c r="P134" s="111">
        <f>SUMIF($E$7:$E$129,"111",$P$7:$P$129)</f>
        <v>0</v>
      </c>
      <c r="Q134" s="111">
        <f>SUMIF($E$7:$E$129,"111",$Q$7:$Q$129)</f>
        <v>0</v>
      </c>
      <c r="R134" s="111">
        <f>SUMIF($E$7:$E$129,"111",$R$7:$R$129)</f>
        <v>336385230</v>
      </c>
      <c r="S134" s="111">
        <f>SUMIF($E$7:$E$129,"111",$S$7:$S$129)</f>
        <v>50000000</v>
      </c>
      <c r="T134" s="111">
        <f>SUMIF($E$7:$E$129,"111",$T$7:$T$129)</f>
        <v>251385230</v>
      </c>
      <c r="U134" s="111">
        <f>SUMIF($E$7:$E$129,"111",$U$7:$U$129)</f>
        <v>0</v>
      </c>
      <c r="V134" s="111">
        <f>SUMIF($E$7:$E$129,"111",$V$7:$V$129)</f>
        <v>72000000</v>
      </c>
      <c r="W134" s="111">
        <f>SUMIF($E$7:$E$129,"111",$W$7:$W$129)</f>
        <v>0</v>
      </c>
      <c r="X134" s="111">
        <f>SUMIF($E$7:$E$129,"111",$X$7:$X$129)</f>
        <v>0</v>
      </c>
      <c r="Y134" s="111">
        <f>SUMIF($E$7:$E$129,"111",$Y$7:$Y$129)</f>
        <v>0</v>
      </c>
      <c r="Z134" s="111">
        <f>SUMIF($E$7:$E$129,"111",$Z$7:$Z$129)</f>
        <v>0</v>
      </c>
      <c r="AA134" s="111">
        <f>SUMIF($E$7:$E$129,"111",$AA$7:$AA$129)</f>
        <v>0</v>
      </c>
      <c r="AB134" s="111">
        <f>SUMIF($E$7:$E$129,"111",$AB$7:$AB$129)</f>
        <v>0</v>
      </c>
      <c r="AC134" s="111">
        <f>SUMIF($E$7:$E$129,"111",$AC$7:$AC$129)</f>
        <v>0</v>
      </c>
      <c r="AD134" s="111">
        <f>SUMIF($E$7:$E$129,"111",$AC$7:$AC$129)</f>
        <v>0</v>
      </c>
      <c r="AE134" s="111">
        <f>SUMIF($E$7:$E$129,"111",$AE$7:$AE$129)</f>
        <v>0</v>
      </c>
      <c r="AF134" s="111">
        <f>SUMIF($E$7:$E$129,"111",$AF$7:$AF$129)</f>
        <v>15000000</v>
      </c>
      <c r="AG134" s="27">
        <f t="shared" ref="AG134:AG141" ca="1" si="109">AH134/G134</f>
        <v>0</v>
      </c>
      <c r="AH134" s="114">
        <f>SUMIF($E$7:$E$129,"111",$AH$7:$AH$129)</f>
        <v>0</v>
      </c>
      <c r="AI134" s="114">
        <f>SUMIF($E$7:$E$129,"111",$AI$7:$AI$129)</f>
        <v>0</v>
      </c>
      <c r="AJ134" s="114">
        <f>SUMIF($E$7:$E$129,"111",$AJ$7:$AJ$129)</f>
        <v>0</v>
      </c>
      <c r="AK134" s="114">
        <f>SUMIF($E$7:$E$129,"111",$AK$7:$AK$129)</f>
        <v>0</v>
      </c>
      <c r="AL134" s="114">
        <f>SUMIF($E$7:$E$129,"111",$AL$7:$AL$129)</f>
        <v>0</v>
      </c>
      <c r="AM134" s="114">
        <f>SUMIF($E$7:$E$129,"111",$AM$7:$AM$129)</f>
        <v>0</v>
      </c>
      <c r="AN134" s="114">
        <f>SUMIF($E$7:$E$129,"111",$AN$7:$AN$129)</f>
        <v>0</v>
      </c>
      <c r="AO134" s="114">
        <f>SUMIF($E$7:$E$129,"111",$AO$7:$AO$129)</f>
        <v>0</v>
      </c>
      <c r="AP134" s="114">
        <f>SUMIF($E$7:$E$129,"111",$AP$7:$AP$129)</f>
        <v>0</v>
      </c>
      <c r="AQ134" s="114">
        <f>SUMIF($E$7:$E$129,"111",$AQ$7:$AQ$129)</f>
        <v>0</v>
      </c>
      <c r="AR134" s="114">
        <f>SUMIF($E$7:$E$129,"111",$AR$7:$AR$129)</f>
        <v>0</v>
      </c>
      <c r="AS134" s="114">
        <f>SUMIF($E$7:$E$129,"111",$AS$7:$AS$129)</f>
        <v>0</v>
      </c>
      <c r="AT134" s="114">
        <f>SUMIF($E$7:$E$129,"111",$AT$7:$AT$129)</f>
        <v>0</v>
      </c>
      <c r="AU134" s="114">
        <f>SUMIF($E$7:$E$129,"111",$AU$7:$AU$129)</f>
        <v>0</v>
      </c>
      <c r="AV134" s="114">
        <f>SUMIF($E$7:$E$129,"111",$AV$7:$AV$129)</f>
        <v>0</v>
      </c>
      <c r="AW134" s="114">
        <f>SUMIF($E$7:$E$129,"111",$AW$7:$AW$129)</f>
        <v>0</v>
      </c>
      <c r="AX134" s="114">
        <f>SUMIF($E$7:$E$129,"111",$AX$7:$AX$129)</f>
        <v>0</v>
      </c>
      <c r="AY134" s="114">
        <f>SUMIF($E$7:$E$129,"111",$AY$7:$AY$129)</f>
        <v>0</v>
      </c>
      <c r="AZ134" s="114">
        <f>SUMIF($E$7:$E$129,"111",$AZ$7:$AZ$129)</f>
        <v>0</v>
      </c>
      <c r="BA134" s="114">
        <f>SUMIF($E$7:$E$129,"111",$BA$7:$BA$129)</f>
        <v>0</v>
      </c>
      <c r="BB134" s="114">
        <f>SUMIF($E$7:$E$129,"111",$BB$7:$BB$129)</f>
        <v>0</v>
      </c>
      <c r="BC134" s="114">
        <f>SUMIF($E$7:$E$129,"111",$BC$7:$BC$129)</f>
        <v>0</v>
      </c>
      <c r="BD134" s="114">
        <f>SUMIF($E$7:$E$129,"111",$BD$7:$BD$129)</f>
        <v>0</v>
      </c>
      <c r="BE134" s="114">
        <f>SUMIF($E$7:$E$129,"111",$BE$7:$BE$129)</f>
        <v>0</v>
      </c>
      <c r="BF134" s="96">
        <f t="shared" ref="BF134:BF141" ca="1" si="110">1-AG134</f>
        <v>1</v>
      </c>
      <c r="BG134" s="30">
        <f t="shared" ref="BG134:BG140" si="111">SUM(BH134:CD134)</f>
        <v>7581614229</v>
      </c>
      <c r="BH134" s="115">
        <f>SUMIF($E$7:$E$129,"111",$BH$7:$BH$129)</f>
        <v>0</v>
      </c>
      <c r="BI134" s="115">
        <f>SUMIF($E$7:$E$129,"111",$BI$7:$BI$129)</f>
        <v>0</v>
      </c>
      <c r="BJ134" s="115">
        <f>SUMIF($E$7:$E$129,"111",$BJ$7:$BJ$129)</f>
        <v>0</v>
      </c>
      <c r="BK134" s="115">
        <f>SUMIF($E$7:$E$129,"111",$BK$7:$BK$129)</f>
        <v>0</v>
      </c>
      <c r="BL134" s="115">
        <f>SUMIF($E$7:$E$129,"111",$BL$7:$BL$129)</f>
        <v>6856843769</v>
      </c>
      <c r="BM134" s="115">
        <f>SUMIF($E$7:$E$129,"111",$BM$7:$BM$129)</f>
        <v>0</v>
      </c>
      <c r="BN134" s="115">
        <f>SUMIF($E$7:$E$129,"111",$BN$7:$BN$129)</f>
        <v>0</v>
      </c>
      <c r="BO134" s="115">
        <f>SUMIF($E$7:$E$129,"111",$BO$7:$BO$129)</f>
        <v>0</v>
      </c>
      <c r="BP134" s="115">
        <f>SUMIF($E$7:$E$129,"111",$BP$7:$BP$129)</f>
        <v>336385230</v>
      </c>
      <c r="BQ134" s="115">
        <f>SUMIF($E$7:$E$129,"111",$BQ$7:$BQ$129)</f>
        <v>50000000</v>
      </c>
      <c r="BR134" s="115">
        <f>SUMIF($E$7:$E$129,"111",$BR$7:$BR$129)</f>
        <v>251385230</v>
      </c>
      <c r="BS134" s="115">
        <f>SUMIF($E$7:$E$129,"111",$BS$7:$BS$129)</f>
        <v>0</v>
      </c>
      <c r="BT134" s="115">
        <f>SUMIF($E$7:$E$129,"111",$BT$7:$BT$129)</f>
        <v>72000000</v>
      </c>
      <c r="BU134" s="115">
        <f>SUMIF($E$7:$E$129,"111",$BU$7:$BU$129)</f>
        <v>0</v>
      </c>
      <c r="BV134" s="115">
        <f>SUMIF($E$7:$E$129,"111",$BV$7:$BV$129)</f>
        <v>0</v>
      </c>
      <c r="BW134" s="115">
        <f>SUMIF($E$7:$E$129,"111",$BW$7:$BW$129)</f>
        <v>0</v>
      </c>
      <c r="BX134" s="115">
        <f>SUMIF($E$7:$E$129,"111",$BX$7:$BX$129)</f>
        <v>0</v>
      </c>
      <c r="BY134" s="115">
        <f>SUMIF($E$7:$E$129,"111",$BY$7:$BY$129)</f>
        <v>0</v>
      </c>
      <c r="BZ134" s="115">
        <f>SUMIF($E$7:$E$129,"111",$BZ$7:$BZ$129)</f>
        <v>0</v>
      </c>
      <c r="CA134" s="115">
        <f>SUMIF($E$7:$E$129,"111",$CA$7:$CA$129)</f>
        <v>0</v>
      </c>
      <c r="CB134" s="115">
        <f>SUMIF($E$7:$E$129,"111",$CB$7:$CB$129)</f>
        <v>0</v>
      </c>
      <c r="CC134" s="115">
        <f>SUMIF($E$7:$E$129,"111",$CC$7:$CC$129)</f>
        <v>0</v>
      </c>
      <c r="CD134" s="116">
        <f>SUMIF($E$7:$E$129,"111",$CD$7:$CD$129)</f>
        <v>15000000</v>
      </c>
      <c r="CE134" s="27">
        <f t="shared" ref="CE134:CE141" ca="1" si="112">CF134/G134</f>
        <v>0</v>
      </c>
      <c r="CF134" s="47">
        <f t="shared" ref="CF134:CF140" si="113">SUM(CG134:DC134)</f>
        <v>0</v>
      </c>
      <c r="CG134" s="114">
        <f>SUMIF($E$7:$E$129,"111",$CG$7:$CG$129)</f>
        <v>0</v>
      </c>
      <c r="CH134" s="114">
        <f>SUMIF($E$7:$E$129,"111",$CH$7:$CH$129)</f>
        <v>0</v>
      </c>
      <c r="CI134" s="114">
        <f>SUMIF($E$7:$E$129,"111",$CI$7:$CI$129)</f>
        <v>0</v>
      </c>
      <c r="CJ134" s="114">
        <f>SUMIF($E$7:$E$129,"111",$CJ$7:$CJ$129)</f>
        <v>0</v>
      </c>
      <c r="CK134" s="114">
        <f>SUMIF($E$7:$E$129,"111",$CK$7:$CK$129)</f>
        <v>0</v>
      </c>
      <c r="CL134" s="114">
        <f>SUMIF($E$7:$E$129,"111",$CL$7:$CL$129)</f>
        <v>0</v>
      </c>
      <c r="CM134" s="114">
        <f>SUMIF($E$7:$E$129,"111",$CM$7:$CM$129)</f>
        <v>0</v>
      </c>
      <c r="CN134" s="114">
        <f>SUMIF($E$7:$E$129,"111",$CN$7:$CN$129)</f>
        <v>0</v>
      </c>
      <c r="CO134" s="114">
        <f>SUMIF($E$7:$E$129,"111",$CO$7:$CO$129)</f>
        <v>0</v>
      </c>
      <c r="CP134" s="114">
        <f>SUMIF($E$7:$E$129,"111",$CP$7:$CP$129)</f>
        <v>0</v>
      </c>
      <c r="CQ134" s="114">
        <f>SUMIF($E$7:$E$129,"111",$CQ$7:$CQ$129)</f>
        <v>0</v>
      </c>
      <c r="CR134" s="114">
        <f>SUMIF($E$7:$E$129,"111",$CR$7:$CR$129)</f>
        <v>0</v>
      </c>
      <c r="CS134" s="114">
        <f>SUMIF($E$7:$E$129,"111",$CS$7:$CS$129)</f>
        <v>0</v>
      </c>
      <c r="CT134" s="114">
        <f>SUMIF($E$7:$E$129,"111",$CT$7:$CT$129)</f>
        <v>0</v>
      </c>
      <c r="CU134" s="114">
        <f>SUMIF($E$7:$E$129,"111",$CU$7:$CU$129)</f>
        <v>0</v>
      </c>
      <c r="CV134" s="114">
        <f>SUMIF($E$7:$E$129,"111",$CV$7:$CV$129)</f>
        <v>0</v>
      </c>
      <c r="CW134" s="114">
        <f>SUMIF($E$7:$E$129,"111",$CW$7:$CW$129)</f>
        <v>0</v>
      </c>
      <c r="CX134" s="114">
        <f>SUMIF($E$7:$E$129,"111",$CX$7:$CX$129)</f>
        <v>0</v>
      </c>
      <c r="CY134" s="114">
        <f>SUMIF($E$7:$E$129,"111",$CY$7:$CY$129)</f>
        <v>0</v>
      </c>
      <c r="CZ134" s="114">
        <f>SUMIF($E$7:$E$129,"111",$CZ$7:$CZ$129)</f>
        <v>0</v>
      </c>
      <c r="DA134" s="114">
        <f>SUMIF($E$7:$E$129,"111",$DA$7:$DA$129)</f>
        <v>0</v>
      </c>
      <c r="DB134" s="114">
        <f>SUMIF($E$7:$E$129,"111",$DB$7:$DB$129)</f>
        <v>0</v>
      </c>
      <c r="DC134" s="117">
        <f>SUMIF($E$7:$E$129,"111",$DC$7:$DC$129)</f>
        <v>0</v>
      </c>
      <c r="DD134" s="27">
        <f t="shared" ref="DD134:DD141" ca="1" si="114">1-CE134</f>
        <v>1</v>
      </c>
      <c r="DE134" s="30">
        <f t="shared" ref="DE134:DE140" si="115">SUM(DF134:EB134)</f>
        <v>7581614229</v>
      </c>
      <c r="DF134" s="115">
        <f>SUMIF($E$7:$E$129,"111",$DF$7:$DF$129)</f>
        <v>0</v>
      </c>
      <c r="DG134" s="115">
        <f>SUMIF($E$7:$E$129,"111",$DG$7:$DG$129)</f>
        <v>0</v>
      </c>
      <c r="DH134" s="115">
        <f>SUMIF($E$7:$E$129,"111",$DH$7:$DH$129)</f>
        <v>0</v>
      </c>
      <c r="DI134" s="115">
        <f>SUMIF($E$7:$E$129,"111",$DI$7:$DI$129)</f>
        <v>0</v>
      </c>
      <c r="DJ134" s="115">
        <f>SUMIF($E$7:$E$129,"111",$DJ$7:$DJ$129)</f>
        <v>6856843769</v>
      </c>
      <c r="DK134" s="115">
        <f>SUMIF($E$7:$E$129,"111",$DK$7:$DK$129)</f>
        <v>0</v>
      </c>
      <c r="DL134" s="115">
        <f>SUMIF($E$7:$E$129,"111",$DL$7:$DL$129)</f>
        <v>0</v>
      </c>
      <c r="DM134" s="115">
        <f>SUMIF($E$7:$E$129,"111",$DM$7:$DM$129)</f>
        <v>0</v>
      </c>
      <c r="DN134" s="115">
        <f>SUMIF($E$7:$E$129,"111",$DN$7:$DN$129)</f>
        <v>336385230</v>
      </c>
      <c r="DO134" s="115">
        <f>SUMIF($E$7:$E$129,"111",$DO$7:$DO$129)</f>
        <v>50000000</v>
      </c>
      <c r="DP134" s="115">
        <f>SUMIF($E$7:$E$129,"111",$DP$7:$DP$129)</f>
        <v>251385230</v>
      </c>
      <c r="DQ134" s="118">
        <f>SUMIF($E$7:$E$129,"111",$DQ$7:$DQ$129)</f>
        <v>0</v>
      </c>
      <c r="DR134" s="118">
        <f>SUMIF($E$7:$E$129,"111",$DR$7:$DR$129)</f>
        <v>72000000</v>
      </c>
      <c r="DS134" s="118">
        <f>SUMIF($E$7:$E$129,"111",$DS$7:$DS$129)</f>
        <v>0</v>
      </c>
      <c r="DT134" s="118">
        <f>SUMIF($E$7:$E$129,"111",$DT$7:$DT$129)</f>
        <v>0</v>
      </c>
      <c r="DU134" s="118">
        <f>SUMIF($E$7:$E$129,"111",$DU$7:$DU$129)</f>
        <v>0</v>
      </c>
      <c r="DV134" s="118">
        <f>SUMIF($E$7:$E$129,"111",$DV$7:$DV$129)</f>
        <v>0</v>
      </c>
      <c r="DW134" s="118">
        <f>SUMIF($E$7:$E$129,"111",$DW$7:$DW$129)</f>
        <v>0</v>
      </c>
      <c r="DX134" s="118">
        <f>SUMIF($E$7:$E$129,"111",$DX$7:$DX$129)</f>
        <v>0</v>
      </c>
      <c r="DY134" s="118">
        <f>SUMIF($E$7:$E$129,"111",$DY$7:$DY$129)</f>
        <v>0</v>
      </c>
      <c r="DZ134" s="118">
        <f>SUMIF($E$7:$E$129,"111",$DZ$7:$DZ$129)</f>
        <v>0</v>
      </c>
      <c r="EA134" s="118">
        <f>SUMIF($E$7:$E$129,"111",$EA$7:$EA$129)</f>
        <v>0</v>
      </c>
      <c r="EB134" s="118">
        <f>SUMIF($E$7:$E$129,"111",$EB$7:$EB$129)</f>
        <v>15000000</v>
      </c>
      <c r="ED134" s="151" t="s">
        <v>6</v>
      </c>
      <c r="EE134" s="151" t="s">
        <v>386</v>
      </c>
      <c r="EF134" s="169" t="s">
        <v>387</v>
      </c>
      <c r="EG134" s="169" t="s">
        <v>388</v>
      </c>
    </row>
    <row r="135" spans="1:137" ht="18" customHeight="1" x14ac:dyDescent="0.25">
      <c r="C135" s="119"/>
      <c r="D135" s="110" t="s">
        <v>368</v>
      </c>
      <c r="E135" s="103">
        <v>211</v>
      </c>
      <c r="F135" s="111"/>
      <c r="G135" s="112">
        <f ca="1">SUMIF($E$7:$G$130,"211",$G$7:$J$129)</f>
        <v>1873346420</v>
      </c>
      <c r="H135" s="113">
        <f ca="1">SUMIF($E$7:$H$130,"211",$H$7:$J$129)</f>
        <v>10099500000</v>
      </c>
      <c r="I135" s="113">
        <f ca="1">SUMIF($E$7:$I$130,"211",$I$7:$J$129)</f>
        <v>8226153580</v>
      </c>
      <c r="J135" s="112">
        <f>SUMIF($E$7:$E$130,"211",$J$7:$J$130)</f>
        <v>0</v>
      </c>
      <c r="K135" s="112">
        <f>SUMIF($E$7:$E$130,"211",$K$7:$K$130)</f>
        <v>636254417</v>
      </c>
      <c r="L135" s="112">
        <f>SUMIF($E$7:$E$130,"211",$L$7:$L$130)</f>
        <v>0</v>
      </c>
      <c r="M135" s="112">
        <f>SUMIF($E$7:$E$130,"211",$M$7:$M$130)</f>
        <v>0</v>
      </c>
      <c r="N135" s="114">
        <f>SUMIF($E$7:$E$129,"211",$N$7:$N$129)</f>
        <v>0</v>
      </c>
      <c r="O135" s="111">
        <f>SUMIF($E$7:$E$129,"211",$O$7:$O$129)</f>
        <v>0</v>
      </c>
      <c r="P135" s="111">
        <f>SUMIF($E$7:$E$129,"211",$P$7:$P$129)</f>
        <v>212423035</v>
      </c>
      <c r="Q135" s="111">
        <f>SUMIF($E$7:$E$129,"211",$Q$7:$Q$129)</f>
        <v>0</v>
      </c>
      <c r="R135" s="111">
        <f>SUMIF($E$7:$E$129,"211",$R$7:$R$129)</f>
        <v>0</v>
      </c>
      <c r="S135" s="111">
        <f>SUMIF($E$7:$E$129,"211",$S$7:$S$129)</f>
        <v>211385230</v>
      </c>
      <c r="T135" s="111">
        <f>SUMIF($E$7:$E$129,"211",$T$7:$T$129)</f>
        <v>70000000</v>
      </c>
      <c r="U135" s="111">
        <f>SUMIF($E$7:$E$129,"211",$U$7:$U$129)</f>
        <v>320000000</v>
      </c>
      <c r="V135" s="111">
        <f>SUMIF($E$7:$E$129,"211",$V$7:$V$129)</f>
        <v>0</v>
      </c>
      <c r="W135" s="111">
        <f>SUMIF($E$7:$E$129,"211",$W$7:$W$129)</f>
        <v>0</v>
      </c>
      <c r="X135" s="111">
        <f>SUMIF($E$7:$E$129,"211",$X$7:$X$129)</f>
        <v>0</v>
      </c>
      <c r="Y135" s="111">
        <f>SUMIF($E$7:$E$129,"211",$Y$7:$Y$129)</f>
        <v>0</v>
      </c>
      <c r="Z135" s="111">
        <f>SUMIF($E$7:$E$129,"211",$Z$7:$Z$129)</f>
        <v>0</v>
      </c>
      <c r="AA135" s="111">
        <f>SUMIF($E$7:$E$129,"211",$AA$7:$AA$129)</f>
        <v>0</v>
      </c>
      <c r="AB135" s="111">
        <f>SUMIF($E$7:$E$129,"211",$AB$7:$AB$129)</f>
        <v>0</v>
      </c>
      <c r="AC135" s="111">
        <f>SUMIF($E$7:$E$129,"211",$AC$7:$AC$129)</f>
        <v>0</v>
      </c>
      <c r="AD135" s="111"/>
      <c r="AE135" s="111">
        <f>SUMIF($E$7:$E$129,"211",$AE$7:$AE$129)</f>
        <v>0</v>
      </c>
      <c r="AF135" s="111">
        <f>SUMIF($E$7:$E$129,"211",$AF$7:$AF$129)</f>
        <v>423283738</v>
      </c>
      <c r="AG135" s="27">
        <f t="shared" ca="1" si="109"/>
        <v>0.1740692108617049</v>
      </c>
      <c r="AH135" s="114">
        <f>SUMIF($E$7:$E$129,"211",$AH$7:$AH$129)</f>
        <v>326091933</v>
      </c>
      <c r="AI135" s="114">
        <f>SUMIF($E$7:$E$129,"211",$AI$7:$AI$129)</f>
        <v>0</v>
      </c>
      <c r="AJ135" s="114">
        <f>SUMIF($E$7:$E$129,"211",$AJ$7:$AJ$129)</f>
        <v>326091933</v>
      </c>
      <c r="AK135" s="114">
        <f>SUMIF($E$7:$E$129,"211",$AK$7:$AK$129)</f>
        <v>0</v>
      </c>
      <c r="AL135" s="114">
        <f>SUMIF($E$7:$E$129,"211",$AL$7:$AL$129)</f>
        <v>0</v>
      </c>
      <c r="AM135" s="114">
        <f>SUMIF($E$7:$E$129,"211",$AM$7:$AM$129)</f>
        <v>0</v>
      </c>
      <c r="AN135" s="114">
        <f>SUMIF($E$7:$E$129,"211",$AN$7:$AN$129)</f>
        <v>0</v>
      </c>
      <c r="AO135" s="114">
        <f>SUMIF($E$7:$E$129,"211",$AO$7:$AO$129)</f>
        <v>0</v>
      </c>
      <c r="AP135" s="114">
        <f>SUMIF($E$7:$E$129,"211",$AP$7:$AP$129)</f>
        <v>0</v>
      </c>
      <c r="AQ135" s="114">
        <f>SUMIF($E$7:$E$129,"211",$AQ$7:$AQ$129)</f>
        <v>0</v>
      </c>
      <c r="AR135" s="114">
        <f>SUMIF($E$7:$E$129,"211",$AR$7:$AR$129)</f>
        <v>0</v>
      </c>
      <c r="AS135" s="114">
        <f>SUMIF($E$7:$E$129,"211",$AS$7:$AS$129)</f>
        <v>0</v>
      </c>
      <c r="AT135" s="114">
        <f>SUMIF($E$7:$E$129,"211",$AT$7:$AT$129)</f>
        <v>0</v>
      </c>
      <c r="AU135" s="114">
        <f>SUMIF($E$7:$E$129,"211",$AU$7:$AU$129)</f>
        <v>0</v>
      </c>
      <c r="AV135" s="114">
        <f>SUMIF($E$7:$E$129,"211",$AV$7:$AV$129)</f>
        <v>0</v>
      </c>
      <c r="AW135" s="114">
        <f>SUMIF($E$7:$E$129,"211",$AW$7:$AW$129)</f>
        <v>0</v>
      </c>
      <c r="AX135" s="114">
        <f>SUMIF($E$7:$E$129,"211",$AX$7:$AX$129)</f>
        <v>0</v>
      </c>
      <c r="AY135" s="114">
        <f>SUMIF($E$7:$E$129,"211",$AY$7:$AY$129)</f>
        <v>0</v>
      </c>
      <c r="AZ135" s="114">
        <f>SUMIF($E$7:$E$129,"211",$AZ$7:$AZ$129)</f>
        <v>0</v>
      </c>
      <c r="BA135" s="114">
        <f>SUMIF($E$7:$E$129,"211",$BA$7:$BA$129)</f>
        <v>0</v>
      </c>
      <c r="BB135" s="114">
        <f>SUMIF($E$7:$E$129,"211",$BB$7:$BB$129)</f>
        <v>0</v>
      </c>
      <c r="BC135" s="114">
        <f>SUMIF($E$7:$E$129,"211",$BC$7:$BC$129)</f>
        <v>0</v>
      </c>
      <c r="BD135" s="114">
        <f>SUMIF($E$7:$E$129,"211",$BD$7:$BD$129)</f>
        <v>0</v>
      </c>
      <c r="BE135" s="114">
        <f>SUMIF($E$7:$E$129,"211",$BE$7:$BE$129)</f>
        <v>0</v>
      </c>
      <c r="BF135" s="96">
        <f t="shared" ca="1" si="110"/>
        <v>0.8259307891382951</v>
      </c>
      <c r="BG135" s="30">
        <f t="shared" si="111"/>
        <v>1547254487</v>
      </c>
      <c r="BH135" s="115">
        <f>SUMIF($E$7:$E$129,"211",$BH$7:$BH$129)</f>
        <v>0</v>
      </c>
      <c r="BI135" s="115">
        <f>SUMIF($E$7:$E$129,"211",$BI$7:$BI$129)</f>
        <v>310162484</v>
      </c>
      <c r="BJ135" s="115">
        <f>SUMIF($E$7:$E$129,"211",$BJ$7:$BJ$129)</f>
        <v>0</v>
      </c>
      <c r="BK135" s="115">
        <f>SUMIF($E$7:$E$129,"211",$BK$7:$BK$129)</f>
        <v>0</v>
      </c>
      <c r="BL135" s="115">
        <f>SUMIF($E$7:$E$129,"211",$BL$7:$BL$129)</f>
        <v>0</v>
      </c>
      <c r="BM135" s="115">
        <f>SUMIF($E$7:$E$129,"211",$BM$7:$BM$129)</f>
        <v>0</v>
      </c>
      <c r="BN135" s="115">
        <f>SUMIF($E$7:$E$129,"211",$BN$7:$BN$129)</f>
        <v>212423035</v>
      </c>
      <c r="BO135" s="115">
        <f>SUMIF($E$7:$E$129,"211",$BO$7:$BO$129)</f>
        <v>0</v>
      </c>
      <c r="BP135" s="115">
        <f>SUMIF($E$7:$E$129,"211",$BP$7:$BP$129)</f>
        <v>0</v>
      </c>
      <c r="BQ135" s="115">
        <f>SUMIF($E$7:$E$129,"211",$BQ$7:$BQ$129)</f>
        <v>211385230</v>
      </c>
      <c r="BR135" s="115">
        <f>SUMIF($E$7:$E$129,"211",$BR$7:$BR$129)</f>
        <v>70000000</v>
      </c>
      <c r="BS135" s="115">
        <f>SUMIF($E$7:$E$129,"211",$BS$7:$BS$129)</f>
        <v>320000000</v>
      </c>
      <c r="BT135" s="115">
        <f>SUMIF($E$7:$E$129,"211",$BT$7:$BT$129)</f>
        <v>0</v>
      </c>
      <c r="BU135" s="115">
        <f>SUMIF($E$7:$E$129,"211",$BU$7:$BU$129)</f>
        <v>0</v>
      </c>
      <c r="BV135" s="115">
        <f>SUMIF($E$7:$E$129,"211",$BV$7:$BV$129)</f>
        <v>0</v>
      </c>
      <c r="BW135" s="115">
        <f>SUMIF($E$7:$E$129,"211",$BW$7:$BW$129)</f>
        <v>0</v>
      </c>
      <c r="BX135" s="115">
        <f>SUMIF($E$7:$E$129,"211",$BX$7:$BX$129)</f>
        <v>0</v>
      </c>
      <c r="BY135" s="115">
        <f>SUMIF($E$7:$E$129,"211",$BY$7:$BY$129)</f>
        <v>0</v>
      </c>
      <c r="BZ135" s="115">
        <f>SUMIF($E$7:$E$129,"211",$BZ$7:$BZ$129)</f>
        <v>0</v>
      </c>
      <c r="CA135" s="115">
        <f>SUMIF($E$7:$E$129,"211",$CA$7:$CA$129)</f>
        <v>0</v>
      </c>
      <c r="CB135" s="115">
        <f>SUMIF($E$7:$E$129,"211",$CB$7:$CB$129)</f>
        <v>0</v>
      </c>
      <c r="CC135" s="115">
        <f>SUMIF($E$7:$E$129,"211",$CC$7:$CC$129)</f>
        <v>0</v>
      </c>
      <c r="CD135" s="116">
        <f>SUMIF($E$7:$E$129,"211",$CD$7:$CD$129)</f>
        <v>423283738</v>
      </c>
      <c r="CE135" s="27">
        <f t="shared" ca="1" si="112"/>
        <v>0.14303704704013046</v>
      </c>
      <c r="CF135" s="47">
        <f t="shared" si="113"/>
        <v>267957940</v>
      </c>
      <c r="CG135" s="114">
        <f>SUMIF($E$7:$E$129,"211",$CG$7:$CG$129)</f>
        <v>0</v>
      </c>
      <c r="CH135" s="114">
        <f>SUMIF($E$7:$E$129,"211",$CH$7:$CH$129)</f>
        <v>267957940</v>
      </c>
      <c r="CI135" s="114">
        <f>SUMIF($E$7:$E$129,"211",$CI$7:$CI$129)</f>
        <v>0</v>
      </c>
      <c r="CJ135" s="114">
        <f>SUMIF($E$7:$E$129,"211",$CJ$7:$CJ$129)</f>
        <v>0</v>
      </c>
      <c r="CK135" s="114">
        <f>SUMIF($E$7:$E$129,"211",$CK$7:$CK$129)</f>
        <v>0</v>
      </c>
      <c r="CL135" s="114">
        <f>SUMIF($E$7:$E$129,"211",$CL$7:$CL$129)</f>
        <v>0</v>
      </c>
      <c r="CM135" s="114">
        <f>SUMIF($E$7:$E$129,"211",$CM$7:$CM$129)</f>
        <v>0</v>
      </c>
      <c r="CN135" s="114">
        <f>SUMIF($E$7:$E$129,"211",$CN$7:$CN$129)</f>
        <v>0</v>
      </c>
      <c r="CO135" s="114">
        <f>SUMIF($E$7:$E$129,"211",$CO$7:$CO$129)</f>
        <v>0</v>
      </c>
      <c r="CP135" s="114">
        <f>SUMIF($E$7:$E$129,"211",$CP$7:$CP$129)</f>
        <v>0</v>
      </c>
      <c r="CQ135" s="114">
        <f>SUMIF($E$7:$E$129,"211",$CQ$7:$CQ$129)</f>
        <v>0</v>
      </c>
      <c r="CR135" s="114">
        <f>SUMIF($E$7:$E$129,"211",$CR$7:$CR$129)</f>
        <v>0</v>
      </c>
      <c r="CS135" s="114">
        <f>SUMIF($E$7:$E$129,"211",$CS$7:$CS$129)</f>
        <v>0</v>
      </c>
      <c r="CT135" s="114">
        <f>SUMIF($E$7:$E$129,"211",$CT$7:$CT$129)</f>
        <v>0</v>
      </c>
      <c r="CU135" s="114">
        <f>SUMIF($E$7:$E$129,"211",$CU$7:$CU$129)</f>
        <v>0</v>
      </c>
      <c r="CV135" s="114">
        <f>SUMIF($E$7:$E$129,"211",$CV$7:$CV$129)</f>
        <v>0</v>
      </c>
      <c r="CW135" s="114">
        <f>SUMIF($E$7:$E$129,"211",$CW$7:$CW$129)</f>
        <v>0</v>
      </c>
      <c r="CX135" s="114">
        <f>SUMIF($E$7:$E$129,"211",$CX$7:$CX$129)</f>
        <v>0</v>
      </c>
      <c r="CY135" s="114">
        <f>SUMIF($E$7:$E$129,"211",$CY$7:$CY$129)</f>
        <v>0</v>
      </c>
      <c r="CZ135" s="114">
        <f>SUMIF($E$7:$E$129,"211",$CZ$7:$CZ$129)</f>
        <v>0</v>
      </c>
      <c r="DA135" s="114">
        <f>SUMIF($E$7:$E$129,"211",$DA$7:$DA$129)</f>
        <v>0</v>
      </c>
      <c r="DB135" s="114">
        <f>SUMIF($E$7:$E$129,"211",$DB$7:$DB$129)</f>
        <v>0</v>
      </c>
      <c r="DC135" s="117">
        <f>SUMIF($E$7:$E$129,"211",$DC$7:$DC$129)</f>
        <v>0</v>
      </c>
      <c r="DD135" s="27">
        <f t="shared" ca="1" si="114"/>
        <v>0.85696295295986957</v>
      </c>
      <c r="DE135" s="30">
        <f t="shared" ca="1" si="115"/>
        <v>1605388480</v>
      </c>
      <c r="DF135" s="115">
        <f ca="1">SUMIF($E$7:$E$130,"211",$DF$7:$DF$129)</f>
        <v>0</v>
      </c>
      <c r="DG135" s="115">
        <f>SUMIF($E$7:$E$129,"211",$DG$7:$DG$129)</f>
        <v>368296477</v>
      </c>
      <c r="DH135" s="115">
        <f>SUMIF($E$7:$E$129,"211",$DH$7:$DH$129)</f>
        <v>0</v>
      </c>
      <c r="DI135" s="115">
        <f>SUMIF($E$7:$E$129,"211",$DI$7:$DI$129)</f>
        <v>0</v>
      </c>
      <c r="DJ135" s="115">
        <f>SUMIF($E$7:$E$129,"211",$DJ$7:$DJ$129)</f>
        <v>0</v>
      </c>
      <c r="DK135" s="115">
        <f>SUMIF($E$7:$E$129,"211",$DK$7:$DK$129)</f>
        <v>0</v>
      </c>
      <c r="DL135" s="115">
        <f>SUMIF($E$7:$E$129,"211",$DL$7:$DL$129)</f>
        <v>212423035</v>
      </c>
      <c r="DM135" s="115">
        <f>SUMIF($E$7:$E$129,"211",$DM$7:$DM$129)</f>
        <v>0</v>
      </c>
      <c r="DN135" s="115">
        <f>SUMIF($E$7:$E$129,"211",$DN$7:$DN$129)</f>
        <v>0</v>
      </c>
      <c r="DO135" s="115">
        <f>SUMIF($E$7:$E$129,"211",$DO$7:$DO$129)</f>
        <v>211385230</v>
      </c>
      <c r="DP135" s="118">
        <f>SUMIF($E$7:$E$129,"211",$DP$7:$DP$129)</f>
        <v>70000000</v>
      </c>
      <c r="DQ135" s="118">
        <f>SUMIF($E$7:$E$129,"211",$DQ$7:$DQ$129)</f>
        <v>320000000</v>
      </c>
      <c r="DR135" s="118">
        <f>SUMIF($E$7:$E$129,"211",$DR$7:$DR$129)</f>
        <v>0</v>
      </c>
      <c r="DS135" s="118">
        <f>SUMIF($E$7:$E$129,"211",$DS$7:$DS$129)</f>
        <v>0</v>
      </c>
      <c r="DT135" s="118">
        <f>SUMIF($E$7:$E$129,"211",$DT$7:$DT$129)</f>
        <v>0</v>
      </c>
      <c r="DU135" s="118">
        <f>SUMIF($E$7:$E$129,"211",$DU$7:$DU$129)</f>
        <v>0</v>
      </c>
      <c r="DV135" s="118">
        <f>SUMIF($E$7:$E$129,"211",$DV$7:$DV$129)</f>
        <v>0</v>
      </c>
      <c r="DW135" s="118">
        <f>SUMIF($E$7:$E$129,"211",$DW$7:$DW$129)</f>
        <v>0</v>
      </c>
      <c r="DX135" s="118">
        <f>SUMIF($E$7:$E$129,"211",$DX$7:$DX$129)</f>
        <v>0</v>
      </c>
      <c r="DY135" s="118">
        <f>SUMIF($E$7:$E$129,"211",$DY$7:$DY$129)</f>
        <v>0</v>
      </c>
      <c r="DZ135" s="118">
        <f>SUMIF($E$7:$E$129,"211",$DZ$7:$DZ$129)</f>
        <v>0</v>
      </c>
      <c r="EA135" s="118">
        <f>SUMIF($E$7:$E$129,"211",$EA$7:$EA$129)</f>
        <v>0</v>
      </c>
      <c r="EB135" s="118">
        <f>SUMIF($E$7:$E$129,"211",$EB$7:$EB$129)</f>
        <v>423283738</v>
      </c>
      <c r="ED135" s="153" t="s">
        <v>389</v>
      </c>
      <c r="EE135" s="53">
        <f ca="1">+G134</f>
        <v>7581614229</v>
      </c>
      <c r="EF135" s="53">
        <f>+CF134</f>
        <v>0</v>
      </c>
      <c r="EG135" s="172">
        <f ca="1">+CE134</f>
        <v>0</v>
      </c>
    </row>
    <row r="136" spans="1:137" ht="18" customHeight="1" x14ac:dyDescent="0.25">
      <c r="C136" s="119"/>
      <c r="D136" s="110" t="s">
        <v>235</v>
      </c>
      <c r="E136" s="120">
        <v>301</v>
      </c>
      <c r="F136" s="111"/>
      <c r="G136" s="112">
        <f ca="1">SUMIF($E$7:$G$130,"301",$G$7:$J$129)</f>
        <v>3407524829</v>
      </c>
      <c r="H136" s="113">
        <f ca="1">SUMIF($E$7:$H$130,"301",$H$7:$J$129)</f>
        <v>4682573500</v>
      </c>
      <c r="I136" s="113">
        <f ca="1">SUMIF($E$7:$I$130,"301",$I$7:$J$129)</f>
        <v>1275048671</v>
      </c>
      <c r="J136" s="112">
        <f>SUMIF($E$7:$E$130,"301",$J$7:$J$130)</f>
        <v>804086833</v>
      </c>
      <c r="K136" s="112">
        <f>SUMIF($E$7:$E$130,"301",$K$7:$K$130)</f>
        <v>248478958</v>
      </c>
      <c r="L136" s="112">
        <f>SUMIF($E$7:$E$130,"301",$L$7:$L$130)</f>
        <v>0</v>
      </c>
      <c r="M136" s="112">
        <f>SUMIF($E$7:$E$130,"301",$M$7:$M$130)</f>
        <v>0</v>
      </c>
      <c r="N136" s="114">
        <f>SUMIF($E$7:$E$129,"301",$N$7:$N$129)</f>
        <v>0</v>
      </c>
      <c r="O136" s="111">
        <f>SUMIF($E$7:$E$129,"301",$O$7:$O$129)</f>
        <v>0</v>
      </c>
      <c r="P136" s="111">
        <f>SUMIF($E$7:$E$129,"301",$P$7:$P$129)</f>
        <v>0</v>
      </c>
      <c r="Q136" s="111">
        <f>SUMIF($E$7:$E$129,"301",$Q$7:$Q$129)</f>
        <v>0</v>
      </c>
      <c r="R136" s="111">
        <f>SUMIF($E$7:$E$129,"301",$R$7:$R$129)</f>
        <v>0</v>
      </c>
      <c r="S136" s="111">
        <f>SUMIF($E$7:$E$129,"301",$S$7:$S$129)</f>
        <v>0</v>
      </c>
      <c r="T136" s="111">
        <f>SUMIF($E$7:$E$129,"301",$T$7:$T$129)</f>
        <v>0</v>
      </c>
      <c r="U136" s="111">
        <f>SUMIF($E$7:$E$129,"301",$U$7:$U$129)</f>
        <v>0</v>
      </c>
      <c r="V136" s="111">
        <f>SUMIF($E$7:$E$129,"301",$V$7:$V$129)</f>
        <v>0</v>
      </c>
      <c r="W136" s="111">
        <f>SUMIF($E$7:$E$129,"301",$W$7:$W$129)</f>
        <v>0</v>
      </c>
      <c r="X136" s="111">
        <f>SUMIF($E$7:$E$129,"301",$X$7:$X$129)</f>
        <v>0</v>
      </c>
      <c r="Y136" s="111">
        <f>SUMIF($E$7:$E$129,"301",$Y$7:$Y$129)</f>
        <v>0</v>
      </c>
      <c r="Z136" s="111">
        <f>SUMIF($E$7:$E$129,"301",$Z$7:$Z$129)</f>
        <v>456521042</v>
      </c>
      <c r="AA136" s="111">
        <f>SUMIF($E$7:$E$129,"301",$AA$7:$AA$129)</f>
        <v>0</v>
      </c>
      <c r="AB136" s="111">
        <f>SUMIF($E$7:$E$129,"301",$AB$7:$AB$129)</f>
        <v>0</v>
      </c>
      <c r="AC136" s="111">
        <f>SUMIF($E$7:$E$129,"301",$AC$7:$AC$129)</f>
        <v>1853354458</v>
      </c>
      <c r="AD136" s="111"/>
      <c r="AE136" s="111">
        <f>SUMIF($E$7:$E$129,"301",$AE$7:$AE$129)</f>
        <v>0</v>
      </c>
      <c r="AF136" s="111">
        <f>SUMIF($E$7:$E$129,"301",$AF$7:$AF$129)</f>
        <v>45083538</v>
      </c>
      <c r="AG136" s="27">
        <f t="shared" ca="1" si="109"/>
        <v>0.21260994515265497</v>
      </c>
      <c r="AH136" s="114">
        <f>SUMIF($E$7:$E$129,"301",$AH$7:$AH$129)</f>
        <v>724473667</v>
      </c>
      <c r="AI136" s="114">
        <f>SUMIF($E$7:$E$129,"301",$AI$7:$AI$129)</f>
        <v>0</v>
      </c>
      <c r="AJ136" s="114">
        <f>SUMIF($E$7:$E$129,"301",$AJ$7:$AJ$129)</f>
        <v>129183334</v>
      </c>
      <c r="AK136" s="114">
        <f>SUMIF($E$7:$E$129,"301",$AK$7:$AK$129)</f>
        <v>0</v>
      </c>
      <c r="AL136" s="114">
        <f>SUMIF($E$7:$E$129,"301",$AL$7:$AL$129)</f>
        <v>0</v>
      </c>
      <c r="AM136" s="114">
        <f>SUMIF($E$7:$E$129,"301",$AM$7:$AM$129)</f>
        <v>0</v>
      </c>
      <c r="AN136" s="114">
        <f>SUMIF($E$7:$E$129,"301",$AN$7:$AN$129)</f>
        <v>0</v>
      </c>
      <c r="AO136" s="114">
        <f>SUMIF($E$7:$E$129,"301",$AO$7:$AO$129)</f>
        <v>0</v>
      </c>
      <c r="AP136" s="114">
        <f>SUMIF($E$7:$E$129,"301",$AP$7:$AP$129)</f>
        <v>0</v>
      </c>
      <c r="AQ136" s="114">
        <f>SUMIF($E$7:$E$129,"301",$AQ$7:$AQ$129)</f>
        <v>0</v>
      </c>
      <c r="AR136" s="114">
        <f>SUMIF($E$7:$E$129,"301",$AR$7:$AR$129)</f>
        <v>0</v>
      </c>
      <c r="AS136" s="114">
        <f>SUMIF($E$7:$E$129,"301",$AS$7:$AS$129)</f>
        <v>0</v>
      </c>
      <c r="AT136" s="114">
        <f>SUMIF($E$7:$E$129,"301",$AT$7:$AT$129)</f>
        <v>0</v>
      </c>
      <c r="AU136" s="114">
        <f>SUMIF($E$7:$E$129,"301",$AU$7:$AU$129)</f>
        <v>0</v>
      </c>
      <c r="AV136" s="114">
        <f>SUMIF($E$7:$E$129,"301",$AV$7:$AV$129)</f>
        <v>0</v>
      </c>
      <c r="AW136" s="114">
        <f>SUMIF($E$7:$E$129,"301",$AW$7:$AW$129)</f>
        <v>0</v>
      </c>
      <c r="AX136" s="114">
        <f>SUMIF($E$7:$E$129,"301",$AX$7:$AX$129)</f>
        <v>0</v>
      </c>
      <c r="AY136" s="114">
        <f>SUMIF($E$7:$E$129,"301",$AY$7:$AY$129)</f>
        <v>174282000</v>
      </c>
      <c r="AZ136" s="114">
        <f>SUMIF($E$7:$E$129,"301",$AZ$7:$AZ$129)</f>
        <v>0</v>
      </c>
      <c r="BA136" s="114">
        <f>SUMIF($E$7:$E$129,"301",$BA$7:$BA$129)</f>
        <v>0</v>
      </c>
      <c r="BB136" s="114">
        <f>SUMIF($E$7:$E$129,"301",$BB$7:$BB$129)</f>
        <v>403008333</v>
      </c>
      <c r="BC136" s="114">
        <f>SUMIF($E$7:$E$129,"301",$BC$7:$BC$129)</f>
        <v>0</v>
      </c>
      <c r="BD136" s="114">
        <f>SUMIF($E$7:$E$129,"301",$BD$7:$BD$129)</f>
        <v>0</v>
      </c>
      <c r="BE136" s="114">
        <f>SUMIF($E$7:$E$129,"301",$BE$7:$BE$129)</f>
        <v>18000000</v>
      </c>
      <c r="BF136" s="96">
        <f t="shared" ca="1" si="110"/>
        <v>0.78739005484734503</v>
      </c>
      <c r="BG136" s="30">
        <f t="shared" si="111"/>
        <v>2683051162</v>
      </c>
      <c r="BH136" s="115">
        <f>SUMIF($E$7:$E$129,"301",$BH$7:$BH$129)</f>
        <v>804086833</v>
      </c>
      <c r="BI136" s="115">
        <f>SUMIF($E$7:$E$129,"301",$BI$7:$BI$129)</f>
        <v>119295624</v>
      </c>
      <c r="BJ136" s="115">
        <f>SUMIF($E$7:$E$129,"301",$BJ$7:$BJ$129)</f>
        <v>0</v>
      </c>
      <c r="BK136" s="115">
        <f>SUMIF($E$7:$E$129,"301",$BK$7:$BK$129)</f>
        <v>0</v>
      </c>
      <c r="BL136" s="115">
        <f>SUMIF($E$7:$E$129,"301",$BL$7:$BL$129)</f>
        <v>0</v>
      </c>
      <c r="BM136" s="115">
        <f>SUMIF($E$7:$E$129,"301",$BM$7:$BM$129)</f>
        <v>0</v>
      </c>
      <c r="BN136" s="115">
        <f>SUMIF($E$7:$E$129,"301",$BN$7:$BN$129)</f>
        <v>0</v>
      </c>
      <c r="BO136" s="115">
        <f>SUMIF($E$7:$E$129,"301",$BO$7:$BO$129)</f>
        <v>0</v>
      </c>
      <c r="BP136" s="115">
        <f>SUMIF($E$7:$E$129,"301",$BP$7:$BP$129)</f>
        <v>0</v>
      </c>
      <c r="BQ136" s="115">
        <f>SUMIF($E$7:$E$129,"301",$BQ$7:$BQ$129)</f>
        <v>0</v>
      </c>
      <c r="BR136" s="115">
        <f>SUMIF($E$7:$E$129,"301",$BR$7:$BR$129)</f>
        <v>0</v>
      </c>
      <c r="BS136" s="115">
        <f>SUMIF($E$7:$E$129,"301",$BS$7:$BS$129)</f>
        <v>0</v>
      </c>
      <c r="BT136" s="115">
        <f>SUMIF($E$7:$E$129,"301",$BT$7:$BT$129)</f>
        <v>0</v>
      </c>
      <c r="BU136" s="115">
        <f>SUMIF($E$7:$E$129,"301",$BU$7:$BU$129)</f>
        <v>0</v>
      </c>
      <c r="BV136" s="115">
        <f>SUMIF($E$7:$E$129,"301",$BV$7:$BV$129)</f>
        <v>0</v>
      </c>
      <c r="BW136" s="115">
        <f>SUMIF($E$7:$E$129,"301",$BW$7:$BW$129)</f>
        <v>0</v>
      </c>
      <c r="BX136" s="115">
        <f>SUMIF($E$7:$E$129,"301",$BX$7:$BX$129)</f>
        <v>282239042</v>
      </c>
      <c r="BY136" s="115">
        <f>SUMIF($E$7:$E$129,"301",$BY$7:$BY$129)</f>
        <v>0</v>
      </c>
      <c r="BZ136" s="115">
        <f>SUMIF($E$7:$E$129,"301",$BZ$7:$BZ$129)</f>
        <v>0</v>
      </c>
      <c r="CA136" s="115">
        <f>SUMIF($E$7:$E$129,"301",$CA$7:$CA$129)</f>
        <v>1450346125</v>
      </c>
      <c r="CB136" s="115">
        <f>SUMIF($E$7:$E$129,"301",$CB$7:$CB$129)</f>
        <v>0</v>
      </c>
      <c r="CC136" s="115">
        <f>SUMIF($E$7:$E$129,"301",$CC$7:$CC$129)</f>
        <v>0</v>
      </c>
      <c r="CD136" s="116">
        <f>SUMIF($E$7:$E$129,"301",$CD$7:$CD$129)</f>
        <v>27083538</v>
      </c>
      <c r="CE136" s="27">
        <f t="shared" ca="1" si="112"/>
        <v>0.20399166429668883</v>
      </c>
      <c r="CF136" s="47">
        <f t="shared" si="113"/>
        <v>695106661</v>
      </c>
      <c r="CG136" s="114">
        <f>SUMIF($E$7:$E$129,"301",$CG$7:$CG$129)</f>
        <v>0</v>
      </c>
      <c r="CH136" s="114">
        <f>SUMIF($E$7:$E$129,"301",$CH$7:$CH$129)</f>
        <v>129016663</v>
      </c>
      <c r="CI136" s="114">
        <f>SUMIF($E$7:$E$129,"301",$CI$7:$CI$129)</f>
        <v>0</v>
      </c>
      <c r="CJ136" s="114">
        <f>SUMIF($E$7:$E$129,"301",$CJ$7:$CJ$129)</f>
        <v>0</v>
      </c>
      <c r="CK136" s="114">
        <f>SUMIF($E$7:$E$129,"301",$CK$7:$CK$129)</f>
        <v>0</v>
      </c>
      <c r="CL136" s="114">
        <f>SUMIF($E$7:$E$129,"301",$CL$7:$CL$129)</f>
        <v>0</v>
      </c>
      <c r="CM136" s="114">
        <f>SUMIF($E$7:$E$129,"301",$CM$7:$CM$129)</f>
        <v>0</v>
      </c>
      <c r="CN136" s="114">
        <f>SUMIF($E$7:$E$129,"301",$CN$7:$CN$129)</f>
        <v>0</v>
      </c>
      <c r="CO136" s="114">
        <f>SUMIF($E$7:$E$129,"301",$CO$7:$CO$129)</f>
        <v>0</v>
      </c>
      <c r="CP136" s="114">
        <f>SUMIF($E$7:$E$129,"301",$CP$7:$CP$129)</f>
        <v>0</v>
      </c>
      <c r="CQ136" s="114">
        <f>SUMIF($E$7:$E$129,"301",$CQ$7:$CQ$129)</f>
        <v>0</v>
      </c>
      <c r="CR136" s="114">
        <f>SUMIF($E$7:$E$129,"301",$CR$7:$CR$129)</f>
        <v>0</v>
      </c>
      <c r="CS136" s="114">
        <f>SUMIF($E$7:$E$129,"301",$CS$7:$CS$129)</f>
        <v>0</v>
      </c>
      <c r="CT136" s="114">
        <f>SUMIF($E$7:$E$129,"301",$CT$7:$CT$129)</f>
        <v>0</v>
      </c>
      <c r="CU136" s="114">
        <f>SUMIF($E$7:$E$129,"301",$CU$7:$CU$129)</f>
        <v>0</v>
      </c>
      <c r="CV136" s="114">
        <f>SUMIF($E$7:$E$129,"301",$CV$7:$CV$129)</f>
        <v>0</v>
      </c>
      <c r="CW136" s="114">
        <f>SUMIF($E$7:$E$129,"301",$CW$7:$CW$129)</f>
        <v>169243333</v>
      </c>
      <c r="CX136" s="114">
        <f>SUMIF($E$7:$E$129,"301",$CX$7:$CX$129)</f>
        <v>0</v>
      </c>
      <c r="CY136" s="114">
        <f>SUMIF($E$7:$E$129,"301",$CY$7:$CY$129)</f>
        <v>0</v>
      </c>
      <c r="CZ136" s="114">
        <f>SUMIF($E$7:$E$129,"301",$CZ$7:$CZ$129)</f>
        <v>396846665</v>
      </c>
      <c r="DA136" s="114">
        <f>SUMIF($E$7:$E$129,"301",$DA$7:$DA$129)</f>
        <v>0</v>
      </c>
      <c r="DB136" s="114">
        <f>SUMIF($E$7:$E$129,"301",$DB$7:$DB$129)</f>
        <v>0</v>
      </c>
      <c r="DC136" s="117">
        <f>SUMIF($E$7:$E$129,"301",$DC$7:$DC$129)</f>
        <v>0</v>
      </c>
      <c r="DD136" s="27">
        <f t="shared" ca="1" si="114"/>
        <v>0.7960083357033112</v>
      </c>
      <c r="DE136" s="30">
        <f t="shared" ca="1" si="115"/>
        <v>2712418168</v>
      </c>
      <c r="DF136" s="115">
        <f ca="1">SUMIF($E$7:$E$130,"301",$DF$7:$DF$129)</f>
        <v>804086833</v>
      </c>
      <c r="DG136" s="115">
        <f>SUMIF($E$7:$E$129,"301",$DG$7:$DG$129)</f>
        <v>119462295</v>
      </c>
      <c r="DH136" s="115">
        <f>SUMIF($E$7:$E$129,"301",$DH$7:$DH$129)</f>
        <v>0</v>
      </c>
      <c r="DI136" s="115">
        <f>SUMIF($E$7:$E$129,"301",$DI$7:$DI$129)</f>
        <v>0</v>
      </c>
      <c r="DJ136" s="115">
        <f>SUMIF($E$7:$E$129,"301",$DJ$7:$DJ$129)</f>
        <v>0</v>
      </c>
      <c r="DK136" s="115">
        <f>SUMIF($E$7:$E$129,"301",$DK$7:$DK$129)</f>
        <v>0</v>
      </c>
      <c r="DL136" s="115">
        <f>SUMIF($E$7:$E$129,"301",$DL$7:$DL$129)</f>
        <v>0</v>
      </c>
      <c r="DM136" s="115">
        <f>SUMIF($E$7:$E$129,"301",$DM$7:$DM$129)</f>
        <v>0</v>
      </c>
      <c r="DN136" s="115">
        <f>SUMIF($E$7:$E$129,"301",$DN$7:$DN$129)</f>
        <v>0</v>
      </c>
      <c r="DO136" s="115">
        <f>SUMIF($E$7:$E$129,"301",$DO$7:$DO$129)</f>
        <v>0</v>
      </c>
      <c r="DP136" s="118">
        <f>SUMIF($E$7:$E$129,"301",$DP$7:$DP$129)</f>
        <v>0</v>
      </c>
      <c r="DQ136" s="118">
        <f>SUMIF($E$7:$E$129,"301",$DQ$7:$DQ$129)</f>
        <v>0</v>
      </c>
      <c r="DR136" s="118">
        <f>SUMIF($E$7:$E$129,"301",$DR$7:$DR$129)</f>
        <v>0</v>
      </c>
      <c r="DS136" s="118">
        <f>SUMIF($E$7:$E$129,"301",$DS$7:$DS$129)</f>
        <v>0</v>
      </c>
      <c r="DT136" s="118">
        <f>SUMIF($E$7:$E$129,"301",$DT$7:$DT$129)</f>
        <v>0</v>
      </c>
      <c r="DU136" s="118">
        <f>SUMIF($E$7:$E$129,"301",$DU$7:$DU$129)</f>
        <v>0</v>
      </c>
      <c r="DV136" s="118">
        <f>SUMIF($E$7:$E$129,"301",$DV$7:$DV$129)</f>
        <v>287277709</v>
      </c>
      <c r="DW136" s="118">
        <f>SUMIF($E$7:$E$129,"301",$DW$7:$DW$129)</f>
        <v>0</v>
      </c>
      <c r="DX136" s="118">
        <f>SUMIF($E$7:$E$129,"301",$DX$7:$DX$129)</f>
        <v>0</v>
      </c>
      <c r="DY136" s="118">
        <f>SUMIF($E$7:$E$129,"301",$DY$7:$DY$129)</f>
        <v>1456507793</v>
      </c>
      <c r="DZ136" s="118">
        <f>SUMIF($E$7:$E$129,"301",$DZ$7:$DZ$129)</f>
        <v>0</v>
      </c>
      <c r="EA136" s="118">
        <f>SUMIF($E$7:$E$129,"301",$EA$7:$EA$129)</f>
        <v>0</v>
      </c>
      <c r="EB136" s="118">
        <f>SUMIF($E$7:$E$129,"301",$EB$7:$EB$129)</f>
        <v>45083538</v>
      </c>
      <c r="ED136" s="153" t="s">
        <v>390</v>
      </c>
      <c r="EE136" s="53">
        <f t="shared" ref="EE136:EE141" ca="1" si="116">+G135</f>
        <v>1873346420</v>
      </c>
      <c r="EF136" s="53">
        <f t="shared" ref="EF136:EF141" si="117">+CF135</f>
        <v>267957940</v>
      </c>
      <c r="EG136" s="172">
        <f t="shared" ref="EG136:EG141" ca="1" si="118">+CE135</f>
        <v>0.14303704704013046</v>
      </c>
    </row>
    <row r="137" spans="1:137" ht="16.5" customHeight="1" x14ac:dyDescent="0.25">
      <c r="C137" s="119"/>
      <c r="D137" s="110" t="s">
        <v>369</v>
      </c>
      <c r="E137" s="103">
        <v>310</v>
      </c>
      <c r="F137" s="111"/>
      <c r="G137" s="112">
        <f ca="1">SUMIF($E$7:$G$130,"310",$G$7:$J$129)</f>
        <v>828000000</v>
      </c>
      <c r="H137" s="113">
        <f ca="1">SUMIF($E$7:$H$130,"310",$H$7:$J$129)</f>
        <v>2402277636</v>
      </c>
      <c r="I137" s="113">
        <f ca="1">SUMIF($E$7:$I$130,"310",$I$7:$J$129)</f>
        <v>1574277636</v>
      </c>
      <c r="J137" s="112">
        <f>SUMIF($E$7:$E$129,"310",$J$7:$J$129)</f>
        <v>0</v>
      </c>
      <c r="K137" s="112">
        <f>SUMIF($E$7:$E$129,"310",$K$7:$K$129)</f>
        <v>360000000</v>
      </c>
      <c r="L137" s="112">
        <f>SUMIF($E$7:$E$130,"310",$L$7:$L$130)</f>
        <v>0</v>
      </c>
      <c r="M137" s="112">
        <f>SUMIF($E$7:$E$130,"310",$M$7:$M$130)</f>
        <v>0</v>
      </c>
      <c r="N137" s="114">
        <f>SUMIF($E$7:$E$129,"310",$N$7:$N$129)</f>
        <v>0</v>
      </c>
      <c r="O137" s="111">
        <f>SUMIF($E$7:$E$129,"310",$O$7:$O$129)</f>
        <v>0</v>
      </c>
      <c r="P137" s="111">
        <f>SUMIF($E$7:$E$129,"310",$P$7:$P$129)</f>
        <v>0</v>
      </c>
      <c r="Q137" s="111">
        <f>SUMIF($E$7:$E$129,"310",$Q$7:$Q$129)</f>
        <v>0</v>
      </c>
      <c r="R137" s="111">
        <f>SUMIF($E$7:$E$129,"310",$R$7:$R$129)</f>
        <v>0</v>
      </c>
      <c r="S137" s="111">
        <f>SUMIF($E$7:$E$129,"310",$S$7:$S$129)</f>
        <v>0</v>
      </c>
      <c r="T137" s="111">
        <f>SUMIF($E$7:$E$129,"310",$T$7:$T$129)</f>
        <v>0</v>
      </c>
      <c r="U137" s="111">
        <f>SUMIF($E$7:$E$129,"310",$U$7:$U$129)</f>
        <v>0</v>
      </c>
      <c r="V137" s="111">
        <f>SUMIF($E$7:$E$129,"310",$V$7:$V$129)</f>
        <v>0</v>
      </c>
      <c r="W137" s="111">
        <f>SUMIF($E$7:$E$129,"310",$W$7:$W$129)</f>
        <v>0</v>
      </c>
      <c r="X137" s="111">
        <f>SUMIF($E$7:$E$129,"310",$X$7:$X$129)</f>
        <v>0</v>
      </c>
      <c r="Y137" s="111">
        <f>SUMIF($E$7:$E$129,"310",$Y$7:$Y$129)</f>
        <v>0</v>
      </c>
      <c r="Z137" s="111">
        <f>SUMIF($E$7:$E$129,"310",$Z$7:$Z$129)</f>
        <v>432000000</v>
      </c>
      <c r="AA137" s="111">
        <f>SUMIF($E$7:$E$129,"310",$AA$7:$AA$129)</f>
        <v>0</v>
      </c>
      <c r="AB137" s="111">
        <f>SUMIF($E$7:$E$129,"310",$AB$7:$AB$129)</f>
        <v>0</v>
      </c>
      <c r="AC137" s="111">
        <f>SUMIF($E$7:$E$106,"310",$AC$7:$AC$106)</f>
        <v>0</v>
      </c>
      <c r="AD137" s="111"/>
      <c r="AE137" s="111">
        <f>SUMIF($E$7:$E$129,"310",$AE$7:$AE$129)</f>
        <v>0</v>
      </c>
      <c r="AF137" s="111">
        <f>SUMIF($E$7:$E$129,"310",$AF$7:$AF$129)</f>
        <v>36000000</v>
      </c>
      <c r="AG137" s="27">
        <f t="shared" ca="1" si="109"/>
        <v>0.90582930797101446</v>
      </c>
      <c r="AH137" s="114">
        <f>SUMIF($E$7:$E$129,"310",$AH$7:$AH$129)</f>
        <v>750026667</v>
      </c>
      <c r="AI137" s="114">
        <f>SUMIF($E$7:$E$129,"310",$AI$7:$AI$129)</f>
        <v>0</v>
      </c>
      <c r="AJ137" s="114">
        <f>SUMIF($E$7:$E$129,"310",$AJ$7:$AJ$129)</f>
        <v>337026667</v>
      </c>
      <c r="AK137" s="114">
        <f>SUMIF($E$7:$E$129,"310",$AK$7:$AK$129)</f>
        <v>0</v>
      </c>
      <c r="AL137" s="114">
        <f>SUMIF($E$7:$E$129,"310",$AL$7:$AL$129)</f>
        <v>0</v>
      </c>
      <c r="AM137" s="114">
        <f>SUMIF($E$7:$E$129,"310",$AM$7:$AM$129)</f>
        <v>0</v>
      </c>
      <c r="AN137" s="114">
        <f>SUMIF($E$7:$E$129,"310",$AN$7:$AN$129)</f>
        <v>0</v>
      </c>
      <c r="AO137" s="114">
        <f>SUMIF($E$7:$E$129,"310",$AO$7:$AO$129)</f>
        <v>0</v>
      </c>
      <c r="AP137" s="114">
        <f>SUMIF($E$7:$E$129,"310",$AP$7:$AP$129)</f>
        <v>0</v>
      </c>
      <c r="AQ137" s="114">
        <f>SUMIF($E$7:$E$129,"310",$AQ$7:$AQ$129)</f>
        <v>0</v>
      </c>
      <c r="AR137" s="114">
        <f>SUMIF($E$7:$E$129,"310",$AR$7:$AR$129)</f>
        <v>0</v>
      </c>
      <c r="AS137" s="114">
        <f>SUMIF($E$7:$E$129,"310",$AS$7:$AS$129)</f>
        <v>0</v>
      </c>
      <c r="AT137" s="114">
        <f>SUMIF($E$7:$E$129,"310",$AT$7:$AT$129)</f>
        <v>0</v>
      </c>
      <c r="AU137" s="114">
        <f>SUMIF($E$7:$E$129,"310",$AU$7:$AU$129)</f>
        <v>0</v>
      </c>
      <c r="AV137" s="114">
        <f>SUMIF($E$7:$E$129,"310",$AV$7:$AV$129)</f>
        <v>0</v>
      </c>
      <c r="AW137" s="114">
        <f>SUMIF($E$7:$E$129,"310",$AW$7:$AW$129)</f>
        <v>0</v>
      </c>
      <c r="AX137" s="114">
        <f>SUMIF($E$7:$E$129,"310",$AX$7:$AX$129)</f>
        <v>0</v>
      </c>
      <c r="AY137" s="114">
        <f>SUMIF($E$7:$E$129,"310",$AY$7:$AY$129)</f>
        <v>412000000</v>
      </c>
      <c r="AZ137" s="114">
        <f>SUMIF($E$7:$E$129,"310",$AZ$7:$AZ$129)</f>
        <v>0</v>
      </c>
      <c r="BA137" s="114">
        <f>SUMIF($E$7:$E$129,"310",$BA$7:$BA$129)</f>
        <v>0</v>
      </c>
      <c r="BB137" s="114">
        <f>SUMIF($E$7:$E$129,"310",$BB$7:$BB$129)</f>
        <v>0</v>
      </c>
      <c r="BC137" s="114">
        <f>SUMIF($E$7:$E$129,"310",$BC$7:$BC$129)</f>
        <v>0</v>
      </c>
      <c r="BD137" s="114">
        <f>SUMIF($E$7:$E$129,"310",$BD$7:$BD$129)</f>
        <v>0</v>
      </c>
      <c r="BE137" s="114">
        <f>SUMIF($E$7:$E$129,"310",$BE$7:$BE$129)</f>
        <v>1000000</v>
      </c>
      <c r="BF137" s="96">
        <f t="shared" ca="1" si="110"/>
        <v>9.4170692028985536E-2</v>
      </c>
      <c r="BG137" s="30">
        <f t="shared" si="111"/>
        <v>77973333</v>
      </c>
      <c r="BH137" s="115">
        <f>SUMIF($E$7:$E$129,"310",$BH$7:$BH$129)</f>
        <v>0</v>
      </c>
      <c r="BI137" s="115">
        <f>SUMIF($E$7:$E$129,"310",$BI$7:$BI$129)</f>
        <v>22973333</v>
      </c>
      <c r="BJ137" s="115">
        <f>SUMIF($E$7:$E$129,"310",$BJ$7:$BJ$129)</f>
        <v>0</v>
      </c>
      <c r="BK137" s="115">
        <f>SUMIF($E$7:$E$129,"310",$BK$7:$BK$129)</f>
        <v>0</v>
      </c>
      <c r="BL137" s="115">
        <f>SUMIF($E$7:$E$129,"310",$BL$7:$BL$129)</f>
        <v>0</v>
      </c>
      <c r="BM137" s="115">
        <f>SUMIF($E$7:$E$129,"310",$BM$7:$BM$129)</f>
        <v>0</v>
      </c>
      <c r="BN137" s="115">
        <f>SUMIF($E$7:$E$129,"310",$BN$7:$BN$129)</f>
        <v>0</v>
      </c>
      <c r="BO137" s="115">
        <f>SUMIF($E$7:$E$129,"310",$BO$7:$BO$129)</f>
        <v>0</v>
      </c>
      <c r="BP137" s="115">
        <f>SUMIF($E$7:$E$129,"310",$BP$7:$BP$129)</f>
        <v>0</v>
      </c>
      <c r="BQ137" s="115">
        <f>SUMIF($E$7:$E$129,"310",$BQ$7:$BQ$129)</f>
        <v>0</v>
      </c>
      <c r="BR137" s="115">
        <f>SUMIF($E$7:$E$129,"310",$BR$7:$BR$129)</f>
        <v>0</v>
      </c>
      <c r="BS137" s="115">
        <f>SUMIF($E$7:$E$129,"310",$BS$7:$BS$129)</f>
        <v>0</v>
      </c>
      <c r="BT137" s="115">
        <f>SUMIF($E$7:$E$129,"310",$BT$7:$BT$129)</f>
        <v>0</v>
      </c>
      <c r="BU137" s="115">
        <f>SUMIF($E$7:$E$129,"310",$BU$7:$BU$129)</f>
        <v>0</v>
      </c>
      <c r="BV137" s="115">
        <f>SUMIF($E$7:$E$129,"310",$BV$7:$BV$129)</f>
        <v>0</v>
      </c>
      <c r="BW137" s="115">
        <f>SUMIF($E$7:$E$129,"310",$BW$7:$BW$129)</f>
        <v>0</v>
      </c>
      <c r="BX137" s="115">
        <f>SUMIF($E$7:$E$129,"310",$BX$7:$BX$129)</f>
        <v>20000000</v>
      </c>
      <c r="BY137" s="115">
        <f>SUMIF($E$7:$E$129,"310",$BY$7:$BY$129)</f>
        <v>0</v>
      </c>
      <c r="BZ137" s="115">
        <f>SUMIF($E$7:$E$129,"310",$BZ$7:$BZ$129)</f>
        <v>0</v>
      </c>
      <c r="CA137" s="115">
        <f>SUMIF($E$7:$E$129,"310",$CA$7:$CA$129)</f>
        <v>0</v>
      </c>
      <c r="CB137" s="115">
        <f>SUMIF($E$7:$E$129,"310",$CB$7:$CB$129)</f>
        <v>0</v>
      </c>
      <c r="CC137" s="115">
        <f>SUMIF($E$7:$E$129,"310",$CC$7:$CC$129)</f>
        <v>0</v>
      </c>
      <c r="CD137" s="116">
        <f>SUMIF($E$7:$E$129,"310",$CD$7:$CD$129)</f>
        <v>35000000</v>
      </c>
      <c r="CE137" s="27">
        <f t="shared" ca="1" si="112"/>
        <v>9.4730357487922703E-2</v>
      </c>
      <c r="CF137" s="47">
        <f t="shared" si="113"/>
        <v>78436736</v>
      </c>
      <c r="CG137" s="114">
        <f>SUMIF($E$7:$E$129,"310",$CG$7:$CG$129)</f>
        <v>0</v>
      </c>
      <c r="CH137" s="114">
        <f>SUMIF($E$7:$E$129,"310",$CH$7:$CH$129)</f>
        <v>78436736</v>
      </c>
      <c r="CI137" s="114">
        <f>SUMIF($E$7:$E$129,"310",$CI$7:$CI$129)</f>
        <v>0</v>
      </c>
      <c r="CJ137" s="114">
        <f>SUMIF($E$7:$E$129,"310",$CJ$7:$CJ$129)</f>
        <v>0</v>
      </c>
      <c r="CK137" s="114">
        <f>SUMIF($E$7:$E$129,"310",$CK$7:$CK$129)</f>
        <v>0</v>
      </c>
      <c r="CL137" s="114">
        <f>SUMIF($E$7:$E$129,"310",$CL$7:$CL$129)</f>
        <v>0</v>
      </c>
      <c r="CM137" s="114">
        <f>SUMIF($E$7:$E$129,"310",$CM$7:$CM$129)</f>
        <v>0</v>
      </c>
      <c r="CN137" s="114">
        <f>SUMIF($E$7:$E$129,"310",$CN$7:$CN$129)</f>
        <v>0</v>
      </c>
      <c r="CO137" s="114">
        <f>SUMIF($E$7:$E$129,"310",$CO$7:$CO$129)</f>
        <v>0</v>
      </c>
      <c r="CP137" s="114">
        <f>SUMIF($E$7:$E$129,"310",$CP$7:$CP$129)</f>
        <v>0</v>
      </c>
      <c r="CQ137" s="114">
        <f>SUMIF($E$7:$E$129,"310",$CQ$7:$CQ$129)</f>
        <v>0</v>
      </c>
      <c r="CR137" s="114">
        <f>SUMIF($E$7:$E$129,"310",$CR$7:$CR$129)</f>
        <v>0</v>
      </c>
      <c r="CS137" s="114">
        <f>SUMIF($E$7:$E$129,"310",$CS$7:$CS$129)</f>
        <v>0</v>
      </c>
      <c r="CT137" s="114">
        <f>SUMIF($E$7:$E$129,"310",$CT$7:$CT$129)</f>
        <v>0</v>
      </c>
      <c r="CU137" s="114">
        <f>SUMIF($E$7:$E$129,"310",$CU$7:$CU$129)</f>
        <v>0</v>
      </c>
      <c r="CV137" s="114">
        <f>SUMIF($E$7:$E$129,"310",$CV$7:$CV$129)</f>
        <v>0</v>
      </c>
      <c r="CW137" s="114">
        <f>SUMIF($E$7:$E$129,"310",$CW$7:$CW$129)</f>
        <v>0</v>
      </c>
      <c r="CX137" s="114">
        <f>SUMIF($E$7:$E$129,"310",$CX$7:$CX$129)</f>
        <v>0</v>
      </c>
      <c r="CY137" s="114">
        <f>SUMIF($E$7:$E$129,"310",$CY$7:$CY$129)</f>
        <v>0</v>
      </c>
      <c r="CZ137" s="114">
        <f>SUMIF($E$7:$E$129,"310",$CZ$7:$CZ$129)</f>
        <v>0</v>
      </c>
      <c r="DA137" s="114">
        <f>SUMIF($E$7:$E$129,"310",$DA$7:$DA$129)</f>
        <v>0</v>
      </c>
      <c r="DB137" s="114">
        <f>SUMIF($E$7:$E$129,"310",$DB$7:$DB$129)</f>
        <v>0</v>
      </c>
      <c r="DC137" s="117">
        <f>SUMIF($E$7:$E$129,"310",$DC$7:$DC$129)</f>
        <v>0</v>
      </c>
      <c r="DD137" s="27">
        <f t="shared" ca="1" si="114"/>
        <v>0.90526964251207731</v>
      </c>
      <c r="DE137" s="30">
        <f t="shared" si="115"/>
        <v>749563264</v>
      </c>
      <c r="DF137" s="115">
        <f>SUMIF($E$7:$E$129,"310",$DF$7:$DF$129)</f>
        <v>0</v>
      </c>
      <c r="DG137" s="115">
        <f>SUMIF($E$7:$E$129,"310",$DG$7:$DG$129)</f>
        <v>281563264</v>
      </c>
      <c r="DH137" s="115">
        <f>SUMIF($E$7:$E$129,"310",$DH$7:$DH$129)</f>
        <v>0</v>
      </c>
      <c r="DI137" s="115">
        <f>SUMIF($E$7:$E$129,"310",$DI$7:$DI$129)</f>
        <v>0</v>
      </c>
      <c r="DJ137" s="115">
        <f>SUMIF($E$7:$E$129,"310",$DJ$7:$DJ$129)</f>
        <v>0</v>
      </c>
      <c r="DK137" s="115">
        <f>SUMIF($E$7:$E$129,"310",$DK$7:$DK$129)</f>
        <v>0</v>
      </c>
      <c r="DL137" s="115">
        <f>SUMIF($E$7:$E$129,"310",$DL$7:$DL$129)</f>
        <v>0</v>
      </c>
      <c r="DM137" s="115">
        <f>SUMIF($E$7:$E$129,"310",$DM$7:$DM$129)</f>
        <v>0</v>
      </c>
      <c r="DN137" s="115">
        <f>SUMIF($E$7:$E$129,"310",$DN$7:$DN$129)</f>
        <v>0</v>
      </c>
      <c r="DO137" s="115">
        <f>SUMIF($E$7:$E$129,"310",$DO$7:$DO$129)</f>
        <v>0</v>
      </c>
      <c r="DP137" s="118">
        <f>SUMIF($E$7:$E$129,"310",$DP$7:$DP$129)</f>
        <v>0</v>
      </c>
      <c r="DQ137" s="118">
        <f>SUMIF($E$7:$E$129,"310",$DQ$7:$DQ$129)</f>
        <v>0</v>
      </c>
      <c r="DR137" s="118">
        <f>SUMIF($E$7:$E$129,"310",$DR$7:$DR$129)</f>
        <v>0</v>
      </c>
      <c r="DS137" s="118">
        <f>SUMIF($E$7:$E$129,"310",$DS$7:$DS$129)</f>
        <v>0</v>
      </c>
      <c r="DT137" s="118">
        <f>SUMIF($E$7:$E$129,"310",$DT$7:$DT$129)</f>
        <v>0</v>
      </c>
      <c r="DU137" s="118">
        <f>SUMIF($E$7:$E$129,"310",$DU$7:$DU$129)</f>
        <v>0</v>
      </c>
      <c r="DV137" s="118">
        <f>SUMIF($E$7:$E$129,"310",$DV$7:$DV$129)</f>
        <v>432000000</v>
      </c>
      <c r="DW137" s="118">
        <f>SUMIF($E$7:$E$129,"310",$DW$7:$DW$129)</f>
        <v>0</v>
      </c>
      <c r="DX137" s="118">
        <f>SUMIF($E$7:$E$129,"310",$DX$7:$DX$129)</f>
        <v>0</v>
      </c>
      <c r="DY137" s="118">
        <f>SUMIF($E$7:$E$129,"310",$DY$7:$DY$129)</f>
        <v>0</v>
      </c>
      <c r="DZ137" s="118">
        <f>SUMIF($E$7:$E$129,"310",$DZ$7:$DZ$129)</f>
        <v>0</v>
      </c>
      <c r="EA137" s="118">
        <f>SUMIF($E$7:$E$129,"310",$EA$7:$EA$129)</f>
        <v>0</v>
      </c>
      <c r="EB137" s="118">
        <f>SUMIF($E$7:$E$129,"310",$EB$7:$EB$129)</f>
        <v>36000000</v>
      </c>
      <c r="ED137" s="153" t="s">
        <v>235</v>
      </c>
      <c r="EE137" s="53">
        <f t="shared" ca="1" si="116"/>
        <v>3407524829</v>
      </c>
      <c r="EF137" s="53">
        <f t="shared" si="117"/>
        <v>695106661</v>
      </c>
      <c r="EG137" s="172">
        <f t="shared" ca="1" si="118"/>
        <v>0.20399166429668883</v>
      </c>
    </row>
    <row r="138" spans="1:137" x14ac:dyDescent="0.25">
      <c r="C138" s="121"/>
      <c r="D138" s="110" t="s">
        <v>370</v>
      </c>
      <c r="E138" s="103">
        <v>410</v>
      </c>
      <c r="F138" s="111"/>
      <c r="G138" s="112">
        <f ca="1">SUMIF($E$7:$G$130,"410",$G$7:$J$129)</f>
        <v>7064100009</v>
      </c>
      <c r="H138" s="113">
        <f ca="1">SUMIF($E$7:$H$130,"410",$H$7:$J$129)</f>
        <v>7720196000</v>
      </c>
      <c r="I138" s="113">
        <f ca="1">SUMIF($E$7:$I$130,"410",$I$7:$J$129)</f>
        <v>656095991</v>
      </c>
      <c r="J138" s="112">
        <f>SUMIF($E$7:$E$129,"410",$J$7:$J$129)</f>
        <v>0</v>
      </c>
      <c r="K138" s="112">
        <f>SUMIF($E$7:$E$130,"410",$K$7:$K$130)</f>
        <v>477989917</v>
      </c>
      <c r="L138" s="112">
        <f>SUMIF($E$7:$E$130,"410",$L$7:$L$130)</f>
        <v>0</v>
      </c>
      <c r="M138" s="112">
        <f>SUMIF($E$7:$E$130,"410",$M$7:$M$130)</f>
        <v>0</v>
      </c>
      <c r="N138" s="114">
        <f>SUMIF($E$7:$E$129,"410",$N$7:$N$129)</f>
        <v>0</v>
      </c>
      <c r="O138" s="111">
        <f>SUMIF($E$7:$E$129,"410",$O$7:$O$129)</f>
        <v>0</v>
      </c>
      <c r="P138" s="111">
        <f>SUMIF($E$7:$E$129,"410",$P$7:$P$129)</f>
        <v>0</v>
      </c>
      <c r="Q138" s="111">
        <f>SUMIF($E$7:$E$129,"410",$Q$7:$Q$129)</f>
        <v>2459696610</v>
      </c>
      <c r="R138" s="111">
        <f>SUMIF($E$7:$E$129,"410",$R$7:$R$129)</f>
        <v>15000000</v>
      </c>
      <c r="S138" s="111">
        <f>SUMIF($E$7:$E$129,"410",$S$7:$S$129)</f>
        <v>90000000</v>
      </c>
      <c r="T138" s="111">
        <f>SUMIF($E$7:$E$129,"410",$T$7:$T$129)</f>
        <v>30000000</v>
      </c>
      <c r="U138" s="111">
        <f>SUMIF($E$7:$E$129,"410",$U$7:$U$129)</f>
        <v>0</v>
      </c>
      <c r="V138" s="111">
        <f>SUMIF($E$7:$E$129,"410",$V$7:$V$129)</f>
        <v>0</v>
      </c>
      <c r="W138" s="111">
        <f>SUMIF($E$7:$E$129,"410",$W$7:$W$129)</f>
        <v>0</v>
      </c>
      <c r="X138" s="111">
        <f>SUMIF($E$7:$E$129,"410",$X$7:$X$129)</f>
        <v>0</v>
      </c>
      <c r="Y138" s="111">
        <f>SUMIF($E$7:$E$129,"410",$Y$7:$Y$129)</f>
        <v>3500000000</v>
      </c>
      <c r="Z138" s="111">
        <f>SUMIF($E$7:$E$129,"410",$Z$7:$Z$129)</f>
        <v>0</v>
      </c>
      <c r="AA138" s="111">
        <f>SUMIF($E$7:$E$129,"410",$AA$7:$AA$129)</f>
        <v>0</v>
      </c>
      <c r="AB138" s="111">
        <f>SUMIF($E$7:$E$106,"410",$AB$7:$AB$106)</f>
        <v>122010083</v>
      </c>
      <c r="AC138" s="111">
        <f>SUMIF($E$7:$E$106,"410",$AC$7:$AC$106)</f>
        <v>0</v>
      </c>
      <c r="AD138" s="111">
        <f>SUMIF($E$7:$E$129,"410",$AD$7:$AD$129)</f>
        <v>149090746</v>
      </c>
      <c r="AE138" s="111">
        <f>SUMIF($E$7:$E$129,"410",$AE$7:$AE$129)</f>
        <v>0</v>
      </c>
      <c r="AF138" s="111">
        <f>SUMIF($E$7:$E$129,"410",$AF$7:$AF$129)</f>
        <v>220312653</v>
      </c>
      <c r="AG138" s="27">
        <f t="shared" ca="1" si="109"/>
        <v>0.29481949283654318</v>
      </c>
      <c r="AH138" s="114">
        <f>SUMIF($E$7:$E$129,"410",$AH$7:$AH$129)</f>
        <v>2082634382</v>
      </c>
      <c r="AI138" s="114">
        <f>SUMIF($E$7:$E$129,"410",$AI$7:$AI$129)</f>
        <v>0</v>
      </c>
      <c r="AJ138" s="114">
        <f>SUMIF($E$7:$E$129,"410",$AJ$7:$AJ$129)</f>
        <v>181067666</v>
      </c>
      <c r="AK138" s="114">
        <f>SUMIF($E$7:$E$129,"410",$AK$7:$AK$129)</f>
        <v>0</v>
      </c>
      <c r="AL138" s="114">
        <f>SUMIF($E$7:$E$129,"410",$AL$7:$AL$129)</f>
        <v>0</v>
      </c>
      <c r="AM138" s="114">
        <f>SUMIF($E$7:$E$129,"410",$AM$7:$AM$129)</f>
        <v>0</v>
      </c>
      <c r="AN138" s="114">
        <f>SUMIF($E$7:$E$129,"410",$AN$7:$AN$129)</f>
        <v>0</v>
      </c>
      <c r="AO138" s="114">
        <f>SUMIF($E$7:$E$129,"410",$AO$7:$AO$129)</f>
        <v>0</v>
      </c>
      <c r="AP138" s="114">
        <f>SUMIF($E$7:$E$129,"410",$AP$7:$AP$129)</f>
        <v>398141208</v>
      </c>
      <c r="AQ138" s="114">
        <f>SUMIF($E$7:$E$129,"410",$AQ$7:$AQ$129)</f>
        <v>0</v>
      </c>
      <c r="AR138" s="114">
        <f>SUMIF($E$7:$E$129,"410",$AR$7:$AR$129)</f>
        <v>5300000</v>
      </c>
      <c r="AS138" s="114">
        <f>SUMIF($E$7:$E$129,"410",$AS$7:$AS$129)</f>
        <v>0</v>
      </c>
      <c r="AT138" s="114">
        <f>SUMIF($E$7:$E$129,"410",$AT$7:$AT$129)</f>
        <v>0</v>
      </c>
      <c r="AU138" s="114">
        <f>SUMIF($E$7:$E$129,"410",$AU$7:$AU$129)</f>
        <v>0</v>
      </c>
      <c r="AV138" s="114">
        <f>SUMIF($E$7:$E$129,"410",$AV$7:$AV$129)</f>
        <v>0</v>
      </c>
      <c r="AW138" s="114">
        <f>SUMIF($E$7:$E$129,"410",$AW$7:$AW$129)</f>
        <v>0</v>
      </c>
      <c r="AX138" s="114">
        <f>SUMIF($E$7:$E$129,"410",$AX$7:$AX$129)</f>
        <v>1303957201</v>
      </c>
      <c r="AY138" s="114">
        <f>SUMIF($E$7:$E$129,"410",$AY$7:$AY$129)</f>
        <v>0</v>
      </c>
      <c r="AZ138" s="114">
        <f>SUMIF($E$7:$E$129,"410",$AZ$7:$AZ$129)</f>
        <v>0</v>
      </c>
      <c r="BA138" s="114">
        <f>SUMIF($E$7:$E$129,"410",$BA$7:$BA$129)</f>
        <v>15306667</v>
      </c>
      <c r="BB138" s="114">
        <f>SUMIF($E$7:$E$129,"410",$BB$7:$BB$129)</f>
        <v>0</v>
      </c>
      <c r="BC138" s="114">
        <f>SUMIF($E$7:$E$129,"410",$BC$7:$BC$129)</f>
        <v>148761640</v>
      </c>
      <c r="BD138" s="114">
        <f>SUMIF($E$7:$E$129,"410",$BD$7:$BD$129)</f>
        <v>0</v>
      </c>
      <c r="BE138" s="114">
        <f>SUMIF($E$7:$E$129,"410",$BE$7:$BE$129)</f>
        <v>30100000</v>
      </c>
      <c r="BF138" s="96">
        <f t="shared" ca="1" si="110"/>
        <v>0.70518050716345682</v>
      </c>
      <c r="BG138" s="30">
        <f t="shared" si="111"/>
        <v>4981465627</v>
      </c>
      <c r="BH138" s="115">
        <f>SUMIF($E$7:$E$129,"410",$BH$7:$BH$129)</f>
        <v>0</v>
      </c>
      <c r="BI138" s="115">
        <f>SUMIF($E$7:$E$129,"410",$BI$7:$BI$129)</f>
        <v>296922251</v>
      </c>
      <c r="BJ138" s="115">
        <f>SUMIF($E$7:$E$129,"410",$BJ$7:$BJ$129)</f>
        <v>0</v>
      </c>
      <c r="BK138" s="115">
        <f>SUMIF($E$7:$E$129,"410",$BK$7:$BK$129)</f>
        <v>0</v>
      </c>
      <c r="BL138" s="115">
        <f>SUMIF($E$7:$E$129,"410",$BL$7:$BL$129)</f>
        <v>0</v>
      </c>
      <c r="BM138" s="115">
        <f>SUMIF($E$7:$E$129,"410",$BM$7:$BM$129)</f>
        <v>0</v>
      </c>
      <c r="BN138" s="115">
        <f>SUMIF($E$7:$E$129,"410",$BN$7:$BN$129)</f>
        <v>0</v>
      </c>
      <c r="BO138" s="115">
        <f>SUMIF($E$7:$E$129,"410",$BO$7:$BO$129)</f>
        <v>2061555402</v>
      </c>
      <c r="BP138" s="115">
        <f>SUMIF($E$7:$E$129,"410",$BP$7:$BP$129)</f>
        <v>15000000</v>
      </c>
      <c r="BQ138" s="115">
        <f>SUMIF($E$7:$E$129,"410",$BQ$7:$BQ$129)</f>
        <v>84700000</v>
      </c>
      <c r="BR138" s="115">
        <f>SUMIF($E$7:$E$129,"410",$BR$7:$BR$129)</f>
        <v>30000000</v>
      </c>
      <c r="BS138" s="115">
        <f>SUMIF($E$7:$E$129,"410",$BS$7:$BS$129)</f>
        <v>0</v>
      </c>
      <c r="BT138" s="115">
        <f>SUMIF($E$7:$E$129,"410",$BT$7:$BT$129)</f>
        <v>0</v>
      </c>
      <c r="BU138" s="115">
        <f>SUMIF($E$7:$E$129,"410",$BU$7:$BU$129)</f>
        <v>0</v>
      </c>
      <c r="BV138" s="115">
        <f>SUMIF($E$7:$E$129,"410",$BV$7:$BV$129)</f>
        <v>0</v>
      </c>
      <c r="BW138" s="115">
        <f>SUMIF($E$7:$E$129,"410",$BW$7:$BW$129)</f>
        <v>2196042799</v>
      </c>
      <c r="BX138" s="115">
        <f>SUMIF($E$7:$E$129,"410",$BX$7:$BX$129)</f>
        <v>0</v>
      </c>
      <c r="BY138" s="115">
        <f>SUMIF($E$7:$E$129,"410",$BY$7:$BY$129)</f>
        <v>0</v>
      </c>
      <c r="BZ138" s="115">
        <f>SUMIF($E$7:$E$129,"410",$BZ$7:$BZ$129)</f>
        <v>106703416</v>
      </c>
      <c r="CA138" s="115">
        <f>SUMIF($E$7:$E$129,"410",$CA$7:$CA$129)</f>
        <v>0</v>
      </c>
      <c r="CB138" s="115">
        <f>SUMIF($E$7:$E$129,"410",$CB$7:$CB$129)</f>
        <v>329106</v>
      </c>
      <c r="CC138" s="115">
        <f>SUMIF($E$7:$E$129,"410",$CC$7:$CC$129)</f>
        <v>0</v>
      </c>
      <c r="CD138" s="116">
        <f>SUMIF($E$7:$E$129,"410",$CD$7:$CD$129)</f>
        <v>190212653</v>
      </c>
      <c r="CE138" s="27">
        <f t="shared" ca="1" si="112"/>
        <v>0.22088541682762577</v>
      </c>
      <c r="CF138" s="30">
        <f t="shared" si="113"/>
        <v>1560356675</v>
      </c>
      <c r="CG138" s="114">
        <f>SUMIF($E$7:$E$129,"410",$CG$7:$CG$129)</f>
        <v>0</v>
      </c>
      <c r="CH138" s="114">
        <f>SUMIF($E$7:$E$129,"410",$CH$7:$CH$129)</f>
        <v>125011941</v>
      </c>
      <c r="CI138" s="114">
        <f>SUMIF($E$7:$E$129,"410",$CI$7:$CI$129)</f>
        <v>0</v>
      </c>
      <c r="CJ138" s="114">
        <f>SUMIF($E$7:$E$129,"410",$CJ$7:$CJ$129)</f>
        <v>0</v>
      </c>
      <c r="CK138" s="114">
        <f>SUMIF($E$7:$E$129,"410",$CK$7:$CK$129)</f>
        <v>0</v>
      </c>
      <c r="CL138" s="114">
        <f>SUMIF($E$7:$E$129,"410",$CL$7:$CL$129)</f>
        <v>0</v>
      </c>
      <c r="CM138" s="114">
        <f>SUMIF($E$7:$E$129,"410",$CM$7:$CM$129)</f>
        <v>0</v>
      </c>
      <c r="CN138" s="114">
        <f>SUMIF($E$7:$E$129,"410",$CN$7:$CN$129)</f>
        <v>190338558</v>
      </c>
      <c r="CO138" s="114">
        <f>SUMIF($E$7:$E$129,"410",$CO$7:$CO$129)</f>
        <v>0</v>
      </c>
      <c r="CP138" s="114">
        <f>SUMIF($E$7:$E$129,"410",$CP$7:$CP$129)</f>
        <v>0</v>
      </c>
      <c r="CQ138" s="114">
        <f>SUMIF($E$7:$E$129,"410",$CQ$7:$CQ$129)</f>
        <v>0</v>
      </c>
      <c r="CR138" s="114">
        <f>SUMIF($E$7:$E$129,"410",$CR$7:$CR$129)</f>
        <v>0</v>
      </c>
      <c r="CS138" s="114">
        <f>SUMIF($E$7:$E$129,"410",$CS$7:$CS$129)</f>
        <v>0</v>
      </c>
      <c r="CT138" s="114">
        <f>SUMIF($E$7:$E$129,"410",$CT$7:$CT$129)</f>
        <v>0</v>
      </c>
      <c r="CU138" s="114">
        <f>SUMIF($E$7:$E$129,"410",$CU$7:$CU$129)</f>
        <v>0</v>
      </c>
      <c r="CV138" s="114">
        <f>SUMIF($E$7:$E$129,"410",$CV$7:$CV$129)</f>
        <v>1149144718</v>
      </c>
      <c r="CW138" s="114">
        <f>SUMIF($E$7:$E$129,"410",$CW$7:$CW$129)</f>
        <v>0</v>
      </c>
      <c r="CX138" s="114">
        <f>SUMIF($E$7:$E$129,"410",$CX$7:$CX$129)</f>
        <v>0</v>
      </c>
      <c r="CY138" s="114">
        <f>SUMIF($E$7:$E$129,"410",$CY$7:$CY$129)</f>
        <v>15306666</v>
      </c>
      <c r="CZ138" s="114">
        <f>SUMIF($E$7:$E$129,"410",$CZ$7:$CZ$129)</f>
        <v>0</v>
      </c>
      <c r="DA138" s="114">
        <f>SUMIF($E$7:$E$129,"410",$DA$7:$DA$129)</f>
        <v>71963638</v>
      </c>
      <c r="DB138" s="114">
        <f>SUMIF($E$7:$E$129,"410",$DB$7:$DB$129)</f>
        <v>0</v>
      </c>
      <c r="DC138" s="117">
        <f>SUMIF($E$7:$E$129,"410",$DC$7:$DC$129)</f>
        <v>8591154</v>
      </c>
      <c r="DD138" s="27">
        <f t="shared" ca="1" si="114"/>
        <v>0.77911458317237425</v>
      </c>
      <c r="DE138" s="30">
        <f t="shared" si="115"/>
        <v>5503743334</v>
      </c>
      <c r="DF138" s="115">
        <f>SUMIF($E$7:$E$129,"410",$DF$7:$DF$129)</f>
        <v>0</v>
      </c>
      <c r="DG138" s="115">
        <f>SUMIF($E$7:$E$129,"410",$DG$7:$DG$129)</f>
        <v>352977976</v>
      </c>
      <c r="DH138" s="115">
        <f>SUMIF($E$7:$E$129,"410",$DH$7:$DH$129)</f>
        <v>0</v>
      </c>
      <c r="DI138" s="115">
        <f>SUMIF($E$7:$E$129,"410",$DI$7:$DI$129)</f>
        <v>0</v>
      </c>
      <c r="DJ138" s="115">
        <f>SUMIF($E$7:$E$129,"410",$DJ$7:$DJ$129)</f>
        <v>0</v>
      </c>
      <c r="DK138" s="115">
        <f>SUMIF($E$7:$E$129,"410",$DK$7:$DK$129)</f>
        <v>0</v>
      </c>
      <c r="DL138" s="115">
        <f>SUMIF($E$7:$E$129,"410",$DL$7:$DL$129)</f>
        <v>0</v>
      </c>
      <c r="DM138" s="115">
        <f>SUMIF($E$7:$E$129,"410",$DM$7:$DM$129)</f>
        <v>2269358052</v>
      </c>
      <c r="DN138" s="115">
        <f>SUMIF($E$7:$E$129,"410",$DN$7:$DN$129)</f>
        <v>15000000</v>
      </c>
      <c r="DO138" s="115">
        <f>SUMIF($E$7:$E$129,"410",$DO$7:$DO$129)</f>
        <v>90000000</v>
      </c>
      <c r="DP138" s="118">
        <f>SUMIF($E$7:$E$129,"410",$DP$7:$DP$129)</f>
        <v>30000000</v>
      </c>
      <c r="DQ138" s="118">
        <f>SUMIF($E$7:$E$129,"410",$DQ$7:$DQ$129)</f>
        <v>0</v>
      </c>
      <c r="DR138" s="118">
        <f>SUMIF($E$7:$E$129,"410",$DR$7:$DR$129)</f>
        <v>0</v>
      </c>
      <c r="DS138" s="118">
        <f>SUMIF($E$7:$E$129,"410",$DS$7:$DS$129)</f>
        <v>0</v>
      </c>
      <c r="DT138" s="118">
        <f>SUMIF($E$7:$E$129,"410",$DT$7:$DT$129)</f>
        <v>0</v>
      </c>
      <c r="DU138" s="118">
        <f>SUMIF($E$7:$E$129,"410",$DU$7:$DU$129)</f>
        <v>2350855282</v>
      </c>
      <c r="DV138" s="118">
        <f>SUMIF($E$7:$E$129,"410",$DV$7:$DV$129)</f>
        <v>0</v>
      </c>
      <c r="DW138" s="118">
        <f>SUMIF($E$7:$E$129,"410",$DW$7:$DW$129)</f>
        <v>0</v>
      </c>
      <c r="DX138" s="118">
        <f>SUMIF($E$7:$E$129,"410",$DX$7:$DX$129)</f>
        <v>106703417</v>
      </c>
      <c r="DY138" s="118">
        <f>SUMIF($E$7:$E$129,"410",$DY$7:$DY$129)</f>
        <v>0</v>
      </c>
      <c r="DZ138" s="118">
        <f>SUMIF($E$7:$E$129,"410",$DZ$7:$DZ$129)</f>
        <v>77127108</v>
      </c>
      <c r="EA138" s="118">
        <f>SUMIF($E$7:$E$129,"410",$EA$7:$EA$129)</f>
        <v>0</v>
      </c>
      <c r="EB138" s="118">
        <f>SUMIF($E$7:$E$129,"410",$EB$7:$EB$129)</f>
        <v>211721499</v>
      </c>
      <c r="ED138" s="153" t="s">
        <v>391</v>
      </c>
      <c r="EE138" s="53">
        <f t="shared" ca="1" si="116"/>
        <v>828000000</v>
      </c>
      <c r="EF138" s="53">
        <f t="shared" si="117"/>
        <v>78436736</v>
      </c>
      <c r="EG138" s="172">
        <f t="shared" ca="1" si="118"/>
        <v>9.4730357487922703E-2</v>
      </c>
    </row>
    <row r="139" spans="1:137" ht="14.25" customHeight="1" x14ac:dyDescent="0.25">
      <c r="C139" s="121"/>
      <c r="D139" s="122" t="s">
        <v>371</v>
      </c>
      <c r="E139" s="103">
        <v>510</v>
      </c>
      <c r="F139" s="111"/>
      <c r="G139" s="112">
        <f ca="1">SUMIF($E$7:$G$130,"510",$G$7:$J$129)</f>
        <v>1105740837</v>
      </c>
      <c r="H139" s="113">
        <f ca="1">SUMIF($E$7:$H$130,"510",$H$7:$J$129)</f>
        <v>2219600000</v>
      </c>
      <c r="I139" s="113">
        <f ca="1">SUMIF($E$7:$I$130,"510",$I$7:$J$129)</f>
        <v>1113859163</v>
      </c>
      <c r="J139" s="112">
        <f>SUMIF($E$7:$E$129,"510",$J$7:$J$129)</f>
        <v>0</v>
      </c>
      <c r="K139" s="112">
        <f>SUMIF($E$7:$E$130,"510",$K$7:$K$130)</f>
        <v>641336160</v>
      </c>
      <c r="L139" s="112">
        <f>SUMIF($E$7:$E$130,"510",$L$7:$L$130)</f>
        <v>0</v>
      </c>
      <c r="M139" s="112">
        <f>SUMIF($E$7:$E$130,"510",$M$7:$M$130)</f>
        <v>0</v>
      </c>
      <c r="N139" s="114">
        <f>SUMIF($E$7:$E$129,"510",$N$7:$N$129)</f>
        <v>0</v>
      </c>
      <c r="O139" s="111">
        <f>SUMIF($E$7:$E$129,"510",$O$7:$O$129)</f>
        <v>0</v>
      </c>
      <c r="P139" s="111">
        <f>SUMIF($E$7:$E$129,"510",$P$7:$P$129)</f>
        <v>0</v>
      </c>
      <c r="Q139" s="111">
        <f>SUMIF($E$7:$E$129,"510",$Q$7:$Q$129)</f>
        <v>0</v>
      </c>
      <c r="R139" s="111">
        <f>SUMIF($E$7:$E$129,"510",$R$7:$R$129)</f>
        <v>0</v>
      </c>
      <c r="S139" s="111">
        <f>SUMIF($E$7:$E$129,"510",$S$7:$S$129)</f>
        <v>0</v>
      </c>
      <c r="T139" s="111">
        <f>SUMIF($E$7:$E$129,"510",$T$7:$T$129)</f>
        <v>0</v>
      </c>
      <c r="U139" s="111">
        <f>SUMIF($E$7:$E$129,"510",$U$7:$U$129)</f>
        <v>0</v>
      </c>
      <c r="V139" s="111">
        <f>SUMIF($E$7:$E$129,"510",$V$7:$V$129)</f>
        <v>0</v>
      </c>
      <c r="W139" s="111">
        <f>SUMIF($E$7:$E$129,"510",$W$7:$W$129)</f>
        <v>0</v>
      </c>
      <c r="X139" s="111">
        <f>SUMIF($E$7:$E$129,"510",$X$7:$X$129)</f>
        <v>0</v>
      </c>
      <c r="Y139" s="111">
        <f>SUMIF($E$7:$E$129,"510",$Y$7:$Y$129)</f>
        <v>0</v>
      </c>
      <c r="Z139" s="111">
        <f>SUMIF($E$7:$E$129,"510",$Z$7:$Z$129)</f>
        <v>320000000</v>
      </c>
      <c r="AA139" s="111">
        <f>SUMIF($E$7:$E$129,"510",$AA$7:$AA$129)</f>
        <v>0</v>
      </c>
      <c r="AB139" s="111">
        <f>SUMIF($E$7:$E$129,"510",$AB$7:$AB$129)</f>
        <v>0</v>
      </c>
      <c r="AC139" s="111">
        <f>SUMIF($E$7:$E$129,"510",$AC$7:$AC$129)</f>
        <v>0</v>
      </c>
      <c r="AD139" s="111"/>
      <c r="AE139" s="111">
        <f>SUMIF($E$7:$E$129,"510",$AE$7:$AE$129)</f>
        <v>0</v>
      </c>
      <c r="AF139" s="111">
        <f>SUMIF($E$7:$E$129,"510",$AF$7:$AF$129)</f>
        <v>144404677</v>
      </c>
      <c r="AG139" s="27">
        <f t="shared" ca="1" si="109"/>
        <v>0.66901149912038571</v>
      </c>
      <c r="AH139" s="114">
        <f>SUMIF($E$7:$E$129,"510",$AH$7:$AH$129)</f>
        <v>739753335</v>
      </c>
      <c r="AI139" s="114">
        <f>SUMIF($E$7:$E$129,"510",$AI$7:$AI$129)</f>
        <v>0</v>
      </c>
      <c r="AJ139" s="114">
        <f>SUMIF($E$7:$E$129,"510",$AJ$7:$AJ$129)</f>
        <v>473333335</v>
      </c>
      <c r="AK139" s="114">
        <f>SUMIF($E$7:$E$129,"510",$AK$7:$AK$129)</f>
        <v>0</v>
      </c>
      <c r="AL139" s="114">
        <f>SUMIF($E$7:$E$129,"510",$AL$7:$AL$129)</f>
        <v>0</v>
      </c>
      <c r="AM139" s="114">
        <f>SUMIF($E$7:$E$129,"510",$AM$7:$AM$129)</f>
        <v>0</v>
      </c>
      <c r="AN139" s="114">
        <f>SUMIF($E$7:$E$129,"510",$AN$7:$AN$129)</f>
        <v>0</v>
      </c>
      <c r="AO139" s="114">
        <f>SUMIF($E$7:$E$129,"510",$AO$7:$AO$129)</f>
        <v>0</v>
      </c>
      <c r="AP139" s="114">
        <f>SUMIF($E$7:$E$129,"510",$AP$7:$AP$129)</f>
        <v>0</v>
      </c>
      <c r="AQ139" s="114">
        <f>SUMIF($E$7:$E$129,"510",$AQ$7:$AQ$129)</f>
        <v>0</v>
      </c>
      <c r="AR139" s="114">
        <f>SUMIF($E$7:$E$129,"510",$AR$7:$AR$129)</f>
        <v>0</v>
      </c>
      <c r="AS139" s="114">
        <f>SUMIF($E$7:$E$129,"510",$AS$7:$AS$129)</f>
        <v>0</v>
      </c>
      <c r="AT139" s="114">
        <f>SUMIF($E$7:$E$129,"510",$AT$7:$AT$129)</f>
        <v>0</v>
      </c>
      <c r="AU139" s="114">
        <f>SUMIF($E$7:$E$129,"510",$AU$7:$AU$129)</f>
        <v>0</v>
      </c>
      <c r="AV139" s="114">
        <f>SUMIF($E$7:$E$129,"510",$AV$7:$AV$129)</f>
        <v>0</v>
      </c>
      <c r="AW139" s="114">
        <f>SUMIF($E$7:$E$129,"510",$AW$7:$AW$129)</f>
        <v>0</v>
      </c>
      <c r="AX139" s="114">
        <f>SUMIF($E$7:$E$129,"510",$AX$7:$AX$129)</f>
        <v>0</v>
      </c>
      <c r="AY139" s="114">
        <f>SUMIF($E$7:$E$129,"510",$AY$7:$AY$129)</f>
        <v>214000000</v>
      </c>
      <c r="AZ139" s="114">
        <f>SUMIF($E$7:$E$129,"510",$AZ$7:$AZ$129)</f>
        <v>0</v>
      </c>
      <c r="BA139" s="114">
        <f>SUMIF($E$7:$E$129,"510",$BA$7:$BA$129)</f>
        <v>0</v>
      </c>
      <c r="BB139" s="114">
        <f>SUMIF($E$7:$E$129,"510",$BB$7:$BB$129)</f>
        <v>0</v>
      </c>
      <c r="BC139" s="114">
        <f>SUMIF($E$7:$E$129," 510",$BC$7:$BC$129)</f>
        <v>0</v>
      </c>
      <c r="BD139" s="114">
        <f>SUMIF($E$7:$E$129,"510",$BD$7:$BD$129)</f>
        <v>0</v>
      </c>
      <c r="BE139" s="114">
        <f>SUMIF($E$7:$E$129,"510",$BE$7:$BE$129)</f>
        <v>52420000</v>
      </c>
      <c r="BF139" s="96">
        <f t="shared" ca="1" si="110"/>
        <v>0.33098850087961429</v>
      </c>
      <c r="BG139" s="30">
        <f t="shared" si="111"/>
        <v>365987502</v>
      </c>
      <c r="BH139" s="115">
        <f>SUMIF($E$7:$E$129,"510",$BH$7:$BH$129)</f>
        <v>0</v>
      </c>
      <c r="BI139" s="115">
        <f>SUMIF($E$7:$E$129,"510",$BI$7:$BI$129)</f>
        <v>168002825</v>
      </c>
      <c r="BJ139" s="115">
        <f>SUMIF($E$7:$E$129,"510",$BJ$7:$BJ$129)</f>
        <v>0</v>
      </c>
      <c r="BK139" s="115">
        <f>SUMIF($E$7:$E$129,"510",$BK$7:$BK$129)</f>
        <v>0</v>
      </c>
      <c r="BL139" s="115">
        <f>SUMIF($E$7:$E$129,"510",$BL$7:$BL$129)</f>
        <v>0</v>
      </c>
      <c r="BM139" s="115">
        <f>SUMIF($E$7:$E$129,"510",$BM$7:$BM$129)</f>
        <v>0</v>
      </c>
      <c r="BN139" s="115">
        <f>SUMIF($E$7:$E$129,"510",$BN$7:$BN$129)</f>
        <v>0</v>
      </c>
      <c r="BO139" s="115">
        <f>SUMIF($E$7:$E$129,"510",$BO$7:$BO$129)</f>
        <v>0</v>
      </c>
      <c r="BP139" s="115">
        <f>SUMIF($E$7:$E$129,"510",$BP$7:$BP$129)</f>
        <v>0</v>
      </c>
      <c r="BQ139" s="115">
        <f>SUMIF($E$7:$E$129,"510",$BQ$7:$BQ$129)</f>
        <v>0</v>
      </c>
      <c r="BR139" s="115">
        <f>SUMIF($E$7:$E$129,"510",$BR$7:$BR$129)</f>
        <v>0</v>
      </c>
      <c r="BS139" s="115">
        <f>SUMIF($E$7:$E$129,"510",$BS$7:$BS$129)</f>
        <v>0</v>
      </c>
      <c r="BT139" s="115">
        <f>SUMIF($E$7:$E$129,"510",$BT$7:$BT$129)</f>
        <v>0</v>
      </c>
      <c r="BU139" s="115">
        <f>SUMIF($E$7:$E$129,"510",$BU$7:$BU$129)</f>
        <v>0</v>
      </c>
      <c r="BV139" s="115">
        <f>SUMIF($E$7:$E$129,"510",$BV$7:$BV$129)</f>
        <v>0</v>
      </c>
      <c r="BW139" s="115">
        <f>SUMIF($E$7:$E$129,"510",$BW$7:$BW$129)</f>
        <v>0</v>
      </c>
      <c r="BX139" s="115">
        <f>SUMIF($E$7:$E$129,"510",$BX$7:$BX$129)</f>
        <v>106000000</v>
      </c>
      <c r="BY139" s="115">
        <f>SUMIF($E$7:$E$129,"510",$BY$7:$BY$129)</f>
        <v>0</v>
      </c>
      <c r="BZ139" s="115">
        <f>SUMIF($E$7:$E$129,"510",$BZ$7:$BZ$129)</f>
        <v>0</v>
      </c>
      <c r="CA139" s="115">
        <f>SUMIF($E$7:$E$129,"510",$CA$7:$CA$129)</f>
        <v>0</v>
      </c>
      <c r="CB139" s="115">
        <f>SUMIF($E$7:$E$129,"510",$CB$7:$CB$129)</f>
        <v>0</v>
      </c>
      <c r="CC139" s="115">
        <f>SUMIF($E$7:$E$129,"510",$CC$7:$CC$129)</f>
        <v>0</v>
      </c>
      <c r="CD139" s="116">
        <f>SUMIF($E$7:$E$129,"510",$CD$7:$CD$129)</f>
        <v>91984677</v>
      </c>
      <c r="CE139" s="27">
        <f t="shared" ca="1" si="112"/>
        <v>0.55184011441190894</v>
      </c>
      <c r="CF139" s="30">
        <f t="shared" si="113"/>
        <v>610192150</v>
      </c>
      <c r="CG139" s="114">
        <f>SUMIF($E$7:$E$129,"510",$CG$7:$CG$129)</f>
        <v>0</v>
      </c>
      <c r="CH139" s="114">
        <f>SUMIF($E$7:$E$129,"510",$CH$7:$CH$129)</f>
        <v>416357171</v>
      </c>
      <c r="CI139" s="114">
        <f>SUMIF($E$7:$E$129,"510",$CI$7:$CI$129)</f>
        <v>0</v>
      </c>
      <c r="CJ139" s="114">
        <f>SUMIF($E$7:$E$129,"510",$CJ$7:$CJ$129)</f>
        <v>0</v>
      </c>
      <c r="CK139" s="114">
        <f>SUMIF($E$7:$E$129,"510",$CK$7:$CK$129)</f>
        <v>0</v>
      </c>
      <c r="CL139" s="114">
        <f>SUMIF($E$7:$E$129,"510",$CL$7:$CL$129)</f>
        <v>0</v>
      </c>
      <c r="CM139" s="114">
        <f>SUMIF($E$7:$E$129,"510",$CM$7:$CM$129)</f>
        <v>0</v>
      </c>
      <c r="CN139" s="114">
        <f>SUMIF($E$7:$E$129,"510",$CN$7:$CN$129)</f>
        <v>0</v>
      </c>
      <c r="CO139" s="114">
        <f>SUMIF($E$7:$E$129,"510",$CO$7:$CO$129)</f>
        <v>0</v>
      </c>
      <c r="CP139" s="114">
        <f>SUMIF($E$7:$E$129,"510",$CP$7:$CP$129)</f>
        <v>0</v>
      </c>
      <c r="CQ139" s="114">
        <f>SUMIF($E$7:$E$129,"510",$CQ$7:$CQ$129)</f>
        <v>0</v>
      </c>
      <c r="CR139" s="114">
        <f>SUMIF($E$7:$E$129,"510",$CR$7:$CR$129)</f>
        <v>0</v>
      </c>
      <c r="CS139" s="114">
        <f>SUMIF($E$7:$E$129,"510",$CS$7:$CS$129)</f>
        <v>0</v>
      </c>
      <c r="CT139" s="114">
        <f>SUMIF($E$7:$E$129,"510",$CT$7:$CT$129)</f>
        <v>0</v>
      </c>
      <c r="CU139" s="114">
        <f>SUMIF($E$7:$E$129,"510",$CU$7:$CU$129)</f>
        <v>0</v>
      </c>
      <c r="CV139" s="114">
        <f>SUMIF($E$7:$E$129,"510",$CV$7:$CV$129)</f>
        <v>0</v>
      </c>
      <c r="CW139" s="114">
        <f>SUMIF($E$7:$E$129,"510",$CW$7:$CW$129)</f>
        <v>172914997</v>
      </c>
      <c r="CX139" s="114">
        <f>SUMIF($E$7:$E$129,"510",$CX$7:$CX$129)</f>
        <v>0</v>
      </c>
      <c r="CY139" s="114">
        <f>SUMIF($E$7:$E$129,"510",$CY$7:$CY$129)</f>
        <v>0</v>
      </c>
      <c r="CZ139" s="114">
        <f>SUMIF($E$7:$E$129,"510",$CZ$7:$CZ$129)</f>
        <v>0</v>
      </c>
      <c r="DA139" s="114">
        <f>SUMIF($E$7:$E$129,"510",$DA$7:$DA$129)</f>
        <v>0</v>
      </c>
      <c r="DB139" s="114">
        <f>SUMIF($E$7:$E$129,"510",$DB$7:$DB$129)</f>
        <v>0</v>
      </c>
      <c r="DC139" s="117">
        <f>SUMIF($E$7:$E$129,"510",$DC$7:$DC$129)</f>
        <v>20919982</v>
      </c>
      <c r="DD139" s="27">
        <f t="shared" ca="1" si="114"/>
        <v>0.44815988558809106</v>
      </c>
      <c r="DE139" s="30">
        <f t="shared" si="115"/>
        <v>495548687</v>
      </c>
      <c r="DF139" s="115">
        <f>SUMIF($E$7:$E$129,"510",$DF$7:$DF$129)</f>
        <v>0</v>
      </c>
      <c r="DG139" s="115">
        <f>SUMIF($E$7:$E$129,"510",$DG$7:$DG$129)</f>
        <v>224978989</v>
      </c>
      <c r="DH139" s="115">
        <f>SUMIF($E$7:$E$129,"510",$DH$7:$DH$129)</f>
        <v>0</v>
      </c>
      <c r="DI139" s="115">
        <f>SUMIF($E$7:$E$129,"510",$DI$7:$DI$129)</f>
        <v>0</v>
      </c>
      <c r="DJ139" s="115">
        <f>SUMIF($E$7:$E$129,"510",$DJ$7:$DJ$129)</f>
        <v>0</v>
      </c>
      <c r="DK139" s="115">
        <f>SUMIF($E$7:$E$129,"510",$DK$7:$DK$129)</f>
        <v>0</v>
      </c>
      <c r="DL139" s="115">
        <f>SUMIF($E$7:$E$129,"510",$DL$7:$DL$129)</f>
        <v>0</v>
      </c>
      <c r="DM139" s="115">
        <f>SUMIF($E$7:$E$129,"510",$DM$7:$DM$129)</f>
        <v>0</v>
      </c>
      <c r="DN139" s="115">
        <f>SUMIF($E$7:$E$129,"510",$DN$7:$DN$129)</f>
        <v>0</v>
      </c>
      <c r="DO139" s="115">
        <f>SUMIF($E$7:$E$129,"510",$DO$7:$DO$129)</f>
        <v>0</v>
      </c>
      <c r="DP139" s="118">
        <f>SUMIF($E$7:$E$129,"510",$DP$7:$DP$129)</f>
        <v>0</v>
      </c>
      <c r="DQ139" s="118">
        <f>SUMIF($E$7:$E$129,"510",$DQ$7:$DQ$129)</f>
        <v>0</v>
      </c>
      <c r="DR139" s="118">
        <f>SUMIF($E$7:$E$129,"510",$DR$7:$DR$129)</f>
        <v>0</v>
      </c>
      <c r="DS139" s="118">
        <f>SUMIF($E$7:$E$129,"510",$DS$7:$DS$129)</f>
        <v>0</v>
      </c>
      <c r="DT139" s="118">
        <f>SUMIF($E$7:$E$129,"510",$DT$7:$DT$129)</f>
        <v>0</v>
      </c>
      <c r="DU139" s="118">
        <f>SUMIF($E$7:$E$129,"510",$DU$7:$DU$129)</f>
        <v>0</v>
      </c>
      <c r="DV139" s="118">
        <f>SUMIF($E$7:$E$129,"510",$DV$7:$DV$129)</f>
        <v>147085003</v>
      </c>
      <c r="DW139" s="118">
        <f>SUMIF($E$7:$E$129,"510",$DW$7:$DW$129)</f>
        <v>0</v>
      </c>
      <c r="DX139" s="118">
        <f>SUMIF($E$7:$E$129,"510",$DX$7:$DX$129)</f>
        <v>0</v>
      </c>
      <c r="DY139" s="118">
        <f>SUMIF($E$7:$E$129,"510",$DY$7:$DY$129)</f>
        <v>0</v>
      </c>
      <c r="DZ139" s="118">
        <f>SUMIF($E$7:$E$129,"510",$DZ$7:$DZ$129)</f>
        <v>0</v>
      </c>
      <c r="EA139" s="118">
        <f>SUMIF($E$7:$E$129,"510",$EA$7:$EA$129)</f>
        <v>0</v>
      </c>
      <c r="EB139" s="118">
        <f>SUMIF($E$7:$E$129,"510",$EB$7:$EB$129)</f>
        <v>123484695</v>
      </c>
      <c r="ED139" s="153" t="s">
        <v>392</v>
      </c>
      <c r="EE139" s="53">
        <f t="shared" ca="1" si="116"/>
        <v>7064100009</v>
      </c>
      <c r="EF139" s="53">
        <f t="shared" si="117"/>
        <v>1560356675</v>
      </c>
      <c r="EG139" s="172">
        <f t="shared" ca="1" si="118"/>
        <v>0.22088541682762577</v>
      </c>
    </row>
    <row r="140" spans="1:137" x14ac:dyDescent="0.25">
      <c r="C140" s="121"/>
      <c r="D140" s="110" t="s">
        <v>372</v>
      </c>
      <c r="E140" s="103">
        <v>520</v>
      </c>
      <c r="F140" s="111"/>
      <c r="G140" s="112">
        <f ca="1">SUMIF($E$7:$G$130,"520",$G$7:$J$129)</f>
        <v>2643656067</v>
      </c>
      <c r="H140" s="113">
        <f ca="1">SUMIF($E$7:$H$130,"520",$H$7:$J$129)</f>
        <v>6393503250</v>
      </c>
      <c r="I140" s="113">
        <f ca="1">SUMIF($E$7:$I$130,"520",$I$7:$J$129)</f>
        <v>3749847183</v>
      </c>
      <c r="J140" s="112">
        <f>SUMIF($E$7:$E$129,"520",$J$7:$J$129)</f>
        <v>0</v>
      </c>
      <c r="K140" s="112">
        <f>SUMIF($E$7:$E$129,"520",$K$7:$K$129)</f>
        <v>780000000</v>
      </c>
      <c r="L140" s="112">
        <f>SUMIF($E$7:$E$130,"520",$L$7:$L$130)</f>
        <v>0</v>
      </c>
      <c r="M140" s="112">
        <f>SUMIF($E$7:$E$130,"520",$M$7:$M$130)</f>
        <v>0</v>
      </c>
      <c r="N140" s="114">
        <f>SUMIF($E$7:$E$129,"520",$N$7:$N$129)</f>
        <v>0</v>
      </c>
      <c r="O140" s="111">
        <f>SUMIF($E$7:$E$129,"520",$O$7:$O$129)</f>
        <v>167645552</v>
      </c>
      <c r="P140" s="111">
        <f>SUMIF($E$7:$E$129,"520",$P$7:$P$129)</f>
        <v>0</v>
      </c>
      <c r="Q140" s="111">
        <f>SUMIF($E$7:$E$129,"520",$Q$7:$Q$129)</f>
        <v>0</v>
      </c>
      <c r="R140" s="111">
        <f>SUMIF($E$7:$E$129,"520",$R$7:$R$129)</f>
        <v>0</v>
      </c>
      <c r="S140" s="111">
        <f>SUMIF($E$7:$E$129,"520",$S$7:$S$129)</f>
        <v>0</v>
      </c>
      <c r="T140" s="111">
        <f>SUMIF($E$7:$E$129,"520",$T$7:$T$129)</f>
        <v>0</v>
      </c>
      <c r="U140" s="111">
        <f>SUMIF($E$7:$E$129,"520",$U$7:$U$129)</f>
        <v>0</v>
      </c>
      <c r="V140" s="111">
        <f>SUMIF($E$7:$E$129,"520",$V$7:$V$129)</f>
        <v>0</v>
      </c>
      <c r="W140" s="111">
        <f>SUMIF($E$7:$E$129,"520",$W$7:$W$129)</f>
        <v>0</v>
      </c>
      <c r="X140" s="111">
        <f>SUMIF($E$7:$E$129,"520",$X$7:$X$129)</f>
        <v>0</v>
      </c>
      <c r="Y140" s="111">
        <f>SUMIF($E$7:$E$129,"520",$Y$7:$Y$129)</f>
        <v>1200000000</v>
      </c>
      <c r="Z140" s="111">
        <f>SUMIF($E$7:$E$129,"520",$Z$7:$Z$129)</f>
        <v>0</v>
      </c>
      <c r="AA140" s="111">
        <f>SUMIF($E$7:$E$129,"520",$AA$7:$AA$129)</f>
        <v>0</v>
      </c>
      <c r="AB140" s="111">
        <f>SUMIF($E$7:$E$129,"520",$AB$7:$AB$129)</f>
        <v>0</v>
      </c>
      <c r="AC140" s="111">
        <f>SUMIF($E$7:$E$106,"520",$AC$7:$AC$106)</f>
        <v>0</v>
      </c>
      <c r="AD140" s="111"/>
      <c r="AE140" s="111">
        <f>SUMIF($E$7:$E$129,"520",$AE$7:$AE$129)</f>
        <v>0</v>
      </c>
      <c r="AF140" s="111">
        <f>SUMIF($E$7:$E$129,"520",$AF$7:$AF$129)</f>
        <v>496010515</v>
      </c>
      <c r="AG140" s="27">
        <f t="shared" ca="1" si="109"/>
        <v>0.64891834282617367</v>
      </c>
      <c r="AH140" s="114">
        <f>SUMIF($E$7:$E$129,"520",$AH$7:$AH$129)</f>
        <v>1715516914</v>
      </c>
      <c r="AI140" s="114">
        <f>SUMIF($E$7:$E$129,"520",$AI$7:$AI$129)</f>
        <v>0</v>
      </c>
      <c r="AJ140" s="114">
        <f>SUMIF($E$7:$E$129,"520",$AJ$7:$AJ$129)</f>
        <v>520028522</v>
      </c>
      <c r="AK140" s="114">
        <f>SUMIF($E$7:$E$129,"520",$AK$7:$AK$129)</f>
        <v>0</v>
      </c>
      <c r="AL140" s="114">
        <f>SUMIF($E$7:$E$129,"520",$AL$7:$AL$129)</f>
        <v>0</v>
      </c>
      <c r="AM140" s="114">
        <f>SUMIF($E$7:$E$129,"520",$AM$7:$AM$129)</f>
        <v>0</v>
      </c>
      <c r="AN140" s="114">
        <f>SUMIF($E$7:$E$129,"520",$AN$7:$AN$129)</f>
        <v>20000000</v>
      </c>
      <c r="AO140" s="114">
        <f>SUMIF($E$7:$E$129,"520",$AO$7:$AO$129)</f>
        <v>0</v>
      </c>
      <c r="AP140" s="114">
        <f>SUMIF($E$7:$E$129,"520",$AP$7:$AP$129)</f>
        <v>0</v>
      </c>
      <c r="AQ140" s="114">
        <f>SUMIF($E$7:$E$129,"520",$AQ$7:$AQ$129)</f>
        <v>0</v>
      </c>
      <c r="AR140" s="114">
        <f>SUMIF($E$7:$E$129,"520",$AR$7:$AR$129)</f>
        <v>0</v>
      </c>
      <c r="AS140" s="114">
        <f>SUMIF($E$7:$E$129,"520",$AS$7:$AS$129)</f>
        <v>0</v>
      </c>
      <c r="AT140" s="114">
        <f>SUMIF($E$7:$E$129,"520",$AT$7:$AT$129)</f>
        <v>0</v>
      </c>
      <c r="AU140" s="114">
        <f>SUMIF($E$7:$E$129,"520",$AU$7:$AU$129)</f>
        <v>0</v>
      </c>
      <c r="AV140" s="114">
        <f>SUMIF($E$7:$E$129,"520",$AV$7:$AV$129)</f>
        <v>0</v>
      </c>
      <c r="AW140" s="114">
        <f>SUMIF($E$7:$E$129,"520",$AW$7:$AW$129)</f>
        <v>0</v>
      </c>
      <c r="AX140" s="114">
        <f>SUMIF($E$7:$E$129,"520",$AX$7:$AX$129)</f>
        <v>902710000</v>
      </c>
      <c r="AY140" s="114">
        <f>SUMIF($E$7:$E$129,"520",$AY$7:$AY$129)</f>
        <v>0</v>
      </c>
      <c r="AZ140" s="114">
        <f>SUMIF($E$7:$E$129,"520",$AZ$7:$AZ$129)</f>
        <v>0</v>
      </c>
      <c r="BA140" s="114">
        <f>SUMIF($E$7:$E$129,"520",$BA$7:$BA$129)</f>
        <v>0</v>
      </c>
      <c r="BB140" s="114">
        <f>SUMIF($E$7:$E$129,"520",$BB$7:$BB$129)</f>
        <v>0</v>
      </c>
      <c r="BC140" s="114">
        <f>SUMIF($E$7:$E$129,"520",$BC$7:$BC$129)</f>
        <v>0</v>
      </c>
      <c r="BD140" s="114">
        <f>SUMIF($E$7:$E$129,"520",$BD$7:$BD$129)</f>
        <v>0</v>
      </c>
      <c r="BE140" s="114">
        <f>SUMIF($E$7:$E$129,"520",$BE$7:$BE$129)</f>
        <v>272778392</v>
      </c>
      <c r="BF140" s="96">
        <f t="shared" ca="1" si="110"/>
        <v>0.35108165717382633</v>
      </c>
      <c r="BG140" s="30">
        <f t="shared" si="111"/>
        <v>928139153</v>
      </c>
      <c r="BH140" s="115">
        <f>SUMIF($E$7:$E$129,"520",$BH$7:$BH$129)</f>
        <v>0</v>
      </c>
      <c r="BI140" s="115">
        <f>SUMIF($E$7:$E$129,"520",$BI$7:$BI$129)</f>
        <v>259971478</v>
      </c>
      <c r="BJ140" s="115">
        <f>SUMIF($E$7:$E$129,"520",$BJ$7:$BJ$129)</f>
        <v>0</v>
      </c>
      <c r="BK140" s="115">
        <f>SUMIF($E$7:$E$129,"520",$BK$7:$BK$129)</f>
        <v>0</v>
      </c>
      <c r="BL140" s="115">
        <f>SUMIF($E$7:$E$129,"520",$BL$7:$BL$129)</f>
        <v>0</v>
      </c>
      <c r="BM140" s="115">
        <f>SUMIF($E$7:$E$129,"520",$BM$7:$BM$129)</f>
        <v>147645552</v>
      </c>
      <c r="BN140" s="115">
        <f>SUMIF($E$7:$E$129,"520",$BN$7:$BN$129)</f>
        <v>0</v>
      </c>
      <c r="BO140" s="115">
        <f>SUMIF($E$7:$E$129,"520",$BO$7:$BO$129)</f>
        <v>0</v>
      </c>
      <c r="BP140" s="115">
        <f>SUMIF($E$7:$E$129,"520",$BP$7:$BP$129)</f>
        <v>0</v>
      </c>
      <c r="BQ140" s="115">
        <f>SUMIF($E$7:$E$129,"520",$BQ$7:$BQ$129)</f>
        <v>0</v>
      </c>
      <c r="BR140" s="115">
        <f>SUMIF($E$7:$E$129,"520",$BR$7:$BR$129)</f>
        <v>0</v>
      </c>
      <c r="BS140" s="115">
        <f>SUMIF($E$7:$E$129,"520",$BS$7:$BS$129)</f>
        <v>0</v>
      </c>
      <c r="BT140" s="115">
        <f>SUMIF($E$7:$E$129,"520",$BT$7:$BT$129)</f>
        <v>0</v>
      </c>
      <c r="BU140" s="115">
        <f>SUMIF($E$7:$E$129,"520",$BU$7:$BU$129)</f>
        <v>0</v>
      </c>
      <c r="BV140" s="115">
        <f>SUMIF($E$7:$E$129,"520",$BV$7:$BV$129)</f>
        <v>0</v>
      </c>
      <c r="BW140" s="115">
        <f>SUMIF($E$7:$E$129,"520",$BW$7:$BW$129)</f>
        <v>297290000</v>
      </c>
      <c r="BX140" s="115">
        <f>SUMIF($E$7:$E$129,"520",$BX$7:$BX$129)</f>
        <v>0</v>
      </c>
      <c r="BY140" s="115">
        <f>SUMIF($E$7:$E$129,"520",$BY$7:$BY$129)</f>
        <v>0</v>
      </c>
      <c r="BZ140" s="115">
        <f>SUMIF($E$7:$E$129,"520",$BZ$7:$BZ$129)</f>
        <v>0</v>
      </c>
      <c r="CA140" s="115">
        <f>SUMIF($E$7:$E$129,"520",$CA$7:$CA$129)</f>
        <v>0</v>
      </c>
      <c r="CB140" s="115">
        <f>SUMIF($E$7:$E$129,"520",$CB$7:$CB$129)</f>
        <v>0</v>
      </c>
      <c r="CC140" s="115">
        <f>SUMIF($E$7:$E$129,"520",$CC$7:$CC$129)</f>
        <v>0</v>
      </c>
      <c r="CD140" s="116">
        <f>SUMIF($E$7:$E$129,"520",$CD$7:$CD$129)</f>
        <v>223232123</v>
      </c>
      <c r="CE140" s="27">
        <f t="shared" ca="1" si="112"/>
        <v>0.5040116283023286</v>
      </c>
      <c r="CF140" s="30">
        <f t="shared" si="113"/>
        <v>1332433399</v>
      </c>
      <c r="CG140" s="114">
        <f>SUMIF($E$7:$E$129,"520",$CG$7:$CG$129)</f>
        <v>0</v>
      </c>
      <c r="CH140" s="114">
        <f>SUMIF($E$7:$E$129,"520",$CH$7:$CH$129)</f>
        <v>483304142</v>
      </c>
      <c r="CI140" s="114">
        <f>SUMIF($E$7:$E$129,"520",$CI$7:$CI$129)</f>
        <v>0</v>
      </c>
      <c r="CJ140" s="114">
        <f>SUMIF($E$7:$E$129,"520",$CJ$7:$CJ$129)</f>
        <v>0</v>
      </c>
      <c r="CK140" s="114">
        <f>SUMIF($E$7:$E$129,"520",$CK$7:$CK$129)</f>
        <v>0</v>
      </c>
      <c r="CL140" s="114">
        <f>SUMIF($E$7:$E$129,"520",$CL$7:$CL$129)</f>
        <v>20000000</v>
      </c>
      <c r="CM140" s="114">
        <f>SUMIF($E$7:$E$129,"520",$CM$7:$CM$129)</f>
        <v>0</v>
      </c>
      <c r="CN140" s="114">
        <f>SUMIF($E$7:$E$129,"520",$CN$7:$CN$129)</f>
        <v>0</v>
      </c>
      <c r="CO140" s="114">
        <f>SUMIF($E$7:$E$129,"520",$CO$7:$CO$129)</f>
        <v>0</v>
      </c>
      <c r="CP140" s="114">
        <f>SUMIF($E$7:$E$129,"520",$CP$7:$CP$129)</f>
        <v>0</v>
      </c>
      <c r="CQ140" s="114">
        <f>SUMIF($E$7:$E$129,"520",$CQ$7:$CQ$129)</f>
        <v>0</v>
      </c>
      <c r="CR140" s="114">
        <f>SUMIF($E$7:$E$129,"520",$CR$7:$CR$129)</f>
        <v>0</v>
      </c>
      <c r="CS140" s="114">
        <f>SUMIF($E$7:$E$129,"520",$CS$7:$CS$129)</f>
        <v>0</v>
      </c>
      <c r="CT140" s="114">
        <f>SUMIF($E$7:$E$129,"520",$CT$7:$CT$129)</f>
        <v>0</v>
      </c>
      <c r="CU140" s="114">
        <f>SUMIF($E$7:$E$129,"520",$CU$7:$CU$129)</f>
        <v>0</v>
      </c>
      <c r="CV140" s="114">
        <f>SUMIF($E$7:$E$129,"520",$CV$7:$CV$129)</f>
        <v>583431884</v>
      </c>
      <c r="CW140" s="114">
        <f>SUMIF($E$7:$E$129,"520",$CW$7:$CW$129)</f>
        <v>0</v>
      </c>
      <c r="CX140" s="114">
        <f>SUMIF($E$7:$E$129,"520",$CX$7:$CX$129)</f>
        <v>0</v>
      </c>
      <c r="CY140" s="114">
        <f>SUMIF($E$7:$E$129,"520",$CY$7:$CY$129)</f>
        <v>0</v>
      </c>
      <c r="CZ140" s="114">
        <f>SUMIF($E$7:$E$129,"520",$CZ$7:$CZ$129)</f>
        <v>0</v>
      </c>
      <c r="DA140" s="114">
        <f>SUMIF($E$7:$E$129,"520",$DA$7:$DA$129)</f>
        <v>0</v>
      </c>
      <c r="DB140" s="114">
        <f>SUMIF($E$7:$E$129,"520",$DB$7:$DB$129)</f>
        <v>0</v>
      </c>
      <c r="DC140" s="117">
        <f>SUMIF($E$7:$E$129,"520",$DC$7:$DC$129)</f>
        <v>245697373</v>
      </c>
      <c r="DD140" s="27">
        <f t="shared" ca="1" si="114"/>
        <v>0.4959883716976714</v>
      </c>
      <c r="DE140" s="30">
        <f t="shared" si="115"/>
        <v>1311222668</v>
      </c>
      <c r="DF140" s="115">
        <f>SUMIF($E$7:$E$129,"520",$DF$7:$DF$129)</f>
        <v>0</v>
      </c>
      <c r="DG140" s="115">
        <f>SUMIF($E$7:$E$129,"520",$DG$7:$DG$129)</f>
        <v>296695858</v>
      </c>
      <c r="DH140" s="115">
        <f>SUMIF($E$7:$E$129,"520",$DH$7:$DH$129)</f>
        <v>0</v>
      </c>
      <c r="DI140" s="115">
        <f>SUMIF($E$7:$E$129,"520",$DI$7:$DI$129)</f>
        <v>0</v>
      </c>
      <c r="DJ140" s="115">
        <f>SUMIF($E$7:$E$129,"520",$DJ$7:$DJ$129)</f>
        <v>0</v>
      </c>
      <c r="DK140" s="115">
        <f>SUMIF($E$7:$E$129,"520",$DK$7:$DK$129)</f>
        <v>147645552</v>
      </c>
      <c r="DL140" s="115">
        <f>SUMIF($E$7:$E$129,"520",$DL$7:$DL$129)</f>
        <v>0</v>
      </c>
      <c r="DM140" s="115">
        <f>SUMIF($E$7:$E$129,"520",$DM$7:$DM$129)</f>
        <v>0</v>
      </c>
      <c r="DN140" s="115">
        <f>SUMIF($E$7:$E$129,"520",$DN$7:$DN$129)</f>
        <v>0</v>
      </c>
      <c r="DO140" s="115">
        <f>SUMIF($E$7:$E$129,"520",$DO$7:$DO$129)</f>
        <v>0</v>
      </c>
      <c r="DP140" s="118">
        <f>SUMIF($E$7:$E$129,"520",$DP$7:$DP$129)</f>
        <v>0</v>
      </c>
      <c r="DQ140" s="118">
        <f>SUMIF($E$7:$E$129,"520",$DQ$7:$DQ$129)</f>
        <v>0</v>
      </c>
      <c r="DR140" s="118">
        <f>SUMIF($E$7:$E$129,"520",$DR$7:$DR$129)</f>
        <v>0</v>
      </c>
      <c r="DS140" s="118">
        <f>SUMIF($E$7:$E$129,"520",$DS$7:$DS$129)</f>
        <v>0</v>
      </c>
      <c r="DT140" s="118">
        <f>SUMIF($E$7:$E$129,"520",$DT$7:$DT$129)</f>
        <v>0</v>
      </c>
      <c r="DU140" s="118">
        <f>SUMIF($E$7:$E$129,"520",$DU$7:$DU$129)</f>
        <v>616568116</v>
      </c>
      <c r="DV140" s="118">
        <f>SUMIF($E$7:$E$129,"520",$DV$7:$DV$129)</f>
        <v>0</v>
      </c>
      <c r="DW140" s="118">
        <f>SUMIF($E$7:$E$129,"520",$DW$7:$DW$129)</f>
        <v>0</v>
      </c>
      <c r="DX140" s="118">
        <f>SUMIF($E$7:$E$129,"520",$DX$7:$DX$129)</f>
        <v>0</v>
      </c>
      <c r="DY140" s="118">
        <f>SUMIF($E$7:$E$129,"520",$DY$7:$DY$129)</f>
        <v>0</v>
      </c>
      <c r="DZ140" s="118">
        <f>SUMIF($E$7:$E$129,"520",$DZ$7:$DZ$129)</f>
        <v>0</v>
      </c>
      <c r="EA140" s="118">
        <f>SUMIF($E$7:$E$129,"520",$EA$7:$EA$129)</f>
        <v>0</v>
      </c>
      <c r="EB140" s="118">
        <f>SUMIF($E$7:$E$129,"520",$EB$7:$EB$129)</f>
        <v>250313142</v>
      </c>
      <c r="ED140" s="153" t="s">
        <v>393</v>
      </c>
      <c r="EE140" s="53">
        <f t="shared" ca="1" si="116"/>
        <v>1105740837</v>
      </c>
      <c r="EF140" s="53">
        <f t="shared" si="117"/>
        <v>610192150</v>
      </c>
      <c r="EG140" s="172">
        <f t="shared" ca="1" si="118"/>
        <v>0.55184011441190894</v>
      </c>
    </row>
    <row r="141" spans="1:137" ht="15.75" thickBot="1" x14ac:dyDescent="0.3">
      <c r="C141" s="244" t="s">
        <v>373</v>
      </c>
      <c r="D141" s="245"/>
      <c r="E141" s="123"/>
      <c r="F141" s="124"/>
      <c r="G141" s="125">
        <f t="shared" ref="G141:AF141" ca="1" si="119">SUM(G134:G140)</f>
        <v>24503982391</v>
      </c>
      <c r="H141" s="126">
        <f t="shared" ca="1" si="119"/>
        <v>37326786386</v>
      </c>
      <c r="I141" s="126">
        <f t="shared" ca="1" si="119"/>
        <v>12822803995</v>
      </c>
      <c r="J141" s="125">
        <f t="shared" si="119"/>
        <v>804086833</v>
      </c>
      <c r="K141" s="125">
        <f t="shared" si="119"/>
        <v>3144059452</v>
      </c>
      <c r="L141" s="125">
        <f t="shared" si="119"/>
        <v>0</v>
      </c>
      <c r="M141" s="125">
        <f t="shared" si="119"/>
        <v>0</v>
      </c>
      <c r="N141" s="125">
        <f t="shared" si="119"/>
        <v>6856843769</v>
      </c>
      <c r="O141" s="125">
        <f t="shared" si="119"/>
        <v>167645552</v>
      </c>
      <c r="P141" s="125">
        <f t="shared" si="119"/>
        <v>212423035</v>
      </c>
      <c r="Q141" s="125">
        <f t="shared" si="119"/>
        <v>2459696610</v>
      </c>
      <c r="R141" s="125">
        <f t="shared" si="119"/>
        <v>351385230</v>
      </c>
      <c r="S141" s="125">
        <f t="shared" si="119"/>
        <v>351385230</v>
      </c>
      <c r="T141" s="125">
        <f t="shared" si="119"/>
        <v>351385230</v>
      </c>
      <c r="U141" s="127">
        <f t="shared" si="119"/>
        <v>320000000</v>
      </c>
      <c r="V141" s="127">
        <f t="shared" si="119"/>
        <v>72000000</v>
      </c>
      <c r="W141" s="125">
        <f t="shared" si="119"/>
        <v>0</v>
      </c>
      <c r="X141" s="127">
        <f t="shared" si="119"/>
        <v>0</v>
      </c>
      <c r="Y141" s="125">
        <f t="shared" si="119"/>
        <v>4700000000</v>
      </c>
      <c r="Z141" s="125">
        <f t="shared" si="119"/>
        <v>1208521042</v>
      </c>
      <c r="AA141" s="125">
        <f t="shared" si="119"/>
        <v>0</v>
      </c>
      <c r="AB141" s="125">
        <f t="shared" si="119"/>
        <v>122010083</v>
      </c>
      <c r="AC141" s="125">
        <f t="shared" si="119"/>
        <v>1853354458</v>
      </c>
      <c r="AD141" s="125">
        <f t="shared" si="119"/>
        <v>149090746</v>
      </c>
      <c r="AE141" s="125">
        <f t="shared" si="119"/>
        <v>0</v>
      </c>
      <c r="AF141" s="125">
        <f t="shared" si="119"/>
        <v>1380095121</v>
      </c>
      <c r="AG141" s="128">
        <f t="shared" ca="1" si="109"/>
        <v>0.258672112836975</v>
      </c>
      <c r="AH141" s="129">
        <f t="shared" ref="AH141:BE141" si="120">SUM(AH134:AH140)</f>
        <v>6338496898</v>
      </c>
      <c r="AI141" s="129">
        <f t="shared" si="120"/>
        <v>0</v>
      </c>
      <c r="AJ141" s="129">
        <f t="shared" si="120"/>
        <v>1966731457</v>
      </c>
      <c r="AK141" s="129">
        <f t="shared" si="120"/>
        <v>0</v>
      </c>
      <c r="AL141" s="129">
        <f t="shared" si="120"/>
        <v>0</v>
      </c>
      <c r="AM141" s="129">
        <f t="shared" si="120"/>
        <v>0</v>
      </c>
      <c r="AN141" s="129">
        <f t="shared" si="120"/>
        <v>20000000</v>
      </c>
      <c r="AO141" s="129">
        <f t="shared" si="120"/>
        <v>0</v>
      </c>
      <c r="AP141" s="129">
        <f t="shared" si="120"/>
        <v>398141208</v>
      </c>
      <c r="AQ141" s="129">
        <f t="shared" si="120"/>
        <v>0</v>
      </c>
      <c r="AR141" s="129">
        <f t="shared" si="120"/>
        <v>5300000</v>
      </c>
      <c r="AS141" s="129">
        <f t="shared" si="120"/>
        <v>0</v>
      </c>
      <c r="AT141" s="129">
        <f t="shared" si="120"/>
        <v>0</v>
      </c>
      <c r="AU141" s="129">
        <f t="shared" si="120"/>
        <v>0</v>
      </c>
      <c r="AV141" s="129">
        <f t="shared" si="120"/>
        <v>0</v>
      </c>
      <c r="AW141" s="129">
        <f t="shared" si="120"/>
        <v>0</v>
      </c>
      <c r="AX141" s="129">
        <f t="shared" si="120"/>
        <v>2206667201</v>
      </c>
      <c r="AY141" s="129">
        <f t="shared" si="120"/>
        <v>800282000</v>
      </c>
      <c r="AZ141" s="129">
        <f t="shared" si="120"/>
        <v>0</v>
      </c>
      <c r="BA141" s="129">
        <f t="shared" si="120"/>
        <v>15306667</v>
      </c>
      <c r="BB141" s="129">
        <f t="shared" si="120"/>
        <v>403008333</v>
      </c>
      <c r="BC141" s="129">
        <f t="shared" si="120"/>
        <v>148761640</v>
      </c>
      <c r="BD141" s="129">
        <f t="shared" si="120"/>
        <v>0</v>
      </c>
      <c r="BE141" s="129">
        <f t="shared" si="120"/>
        <v>374298392</v>
      </c>
      <c r="BF141" s="130">
        <f t="shared" ca="1" si="110"/>
        <v>0.741327887163025</v>
      </c>
      <c r="BG141" s="129">
        <f t="shared" ref="BG141:CD141" si="121">SUM(BG134:BG140)</f>
        <v>18165485493</v>
      </c>
      <c r="BH141" s="129">
        <f t="shared" si="121"/>
        <v>804086833</v>
      </c>
      <c r="BI141" s="129">
        <f t="shared" si="121"/>
        <v>1177327995</v>
      </c>
      <c r="BJ141" s="129">
        <f t="shared" si="121"/>
        <v>0</v>
      </c>
      <c r="BK141" s="129">
        <f t="shared" si="121"/>
        <v>0</v>
      </c>
      <c r="BL141" s="129">
        <f t="shared" si="121"/>
        <v>6856843769</v>
      </c>
      <c r="BM141" s="129">
        <f t="shared" si="121"/>
        <v>147645552</v>
      </c>
      <c r="BN141" s="129">
        <f t="shared" si="121"/>
        <v>212423035</v>
      </c>
      <c r="BO141" s="129">
        <f t="shared" si="121"/>
        <v>2061555402</v>
      </c>
      <c r="BP141" s="129">
        <f t="shared" si="121"/>
        <v>351385230</v>
      </c>
      <c r="BQ141" s="129">
        <f t="shared" si="121"/>
        <v>346085230</v>
      </c>
      <c r="BR141" s="129">
        <f t="shared" si="121"/>
        <v>351385230</v>
      </c>
      <c r="BS141" s="129">
        <f t="shared" si="121"/>
        <v>320000000</v>
      </c>
      <c r="BT141" s="129">
        <f t="shared" si="121"/>
        <v>72000000</v>
      </c>
      <c r="BU141" s="129">
        <f t="shared" si="121"/>
        <v>0</v>
      </c>
      <c r="BV141" s="129">
        <f t="shared" si="121"/>
        <v>0</v>
      </c>
      <c r="BW141" s="129">
        <f t="shared" si="121"/>
        <v>2493332799</v>
      </c>
      <c r="BX141" s="129">
        <f t="shared" si="121"/>
        <v>408239042</v>
      </c>
      <c r="BY141" s="129">
        <f t="shared" si="121"/>
        <v>0</v>
      </c>
      <c r="BZ141" s="129">
        <f t="shared" si="121"/>
        <v>106703416</v>
      </c>
      <c r="CA141" s="129">
        <f t="shared" si="121"/>
        <v>1450346125</v>
      </c>
      <c r="CB141" s="129">
        <f t="shared" si="121"/>
        <v>329106</v>
      </c>
      <c r="CC141" s="129">
        <f t="shared" si="121"/>
        <v>0</v>
      </c>
      <c r="CD141" s="129">
        <f t="shared" si="121"/>
        <v>1005796729</v>
      </c>
      <c r="CE141" s="128">
        <f t="shared" ca="1" si="112"/>
        <v>0.18545897921756305</v>
      </c>
      <c r="CF141" s="131">
        <f t="shared" ref="CF141:DC141" si="122">SUM(CF134:CF140)</f>
        <v>4544483561</v>
      </c>
      <c r="CG141" s="131">
        <f t="shared" si="122"/>
        <v>0</v>
      </c>
      <c r="CH141" s="131">
        <f t="shared" si="122"/>
        <v>1500084593</v>
      </c>
      <c r="CI141" s="131">
        <f t="shared" si="122"/>
        <v>0</v>
      </c>
      <c r="CJ141" s="131">
        <f t="shared" si="122"/>
        <v>0</v>
      </c>
      <c r="CK141" s="131">
        <f t="shared" si="122"/>
        <v>0</v>
      </c>
      <c r="CL141" s="131">
        <f t="shared" si="122"/>
        <v>20000000</v>
      </c>
      <c r="CM141" s="131">
        <f t="shared" si="122"/>
        <v>0</v>
      </c>
      <c r="CN141" s="131">
        <f t="shared" si="122"/>
        <v>190338558</v>
      </c>
      <c r="CO141" s="131">
        <f t="shared" si="122"/>
        <v>0</v>
      </c>
      <c r="CP141" s="131">
        <f t="shared" si="122"/>
        <v>0</v>
      </c>
      <c r="CQ141" s="131">
        <f t="shared" si="122"/>
        <v>0</v>
      </c>
      <c r="CR141" s="131">
        <f t="shared" si="122"/>
        <v>0</v>
      </c>
      <c r="CS141" s="131">
        <f t="shared" si="122"/>
        <v>0</v>
      </c>
      <c r="CT141" s="131">
        <f t="shared" si="122"/>
        <v>0</v>
      </c>
      <c r="CU141" s="131">
        <f t="shared" si="122"/>
        <v>0</v>
      </c>
      <c r="CV141" s="131">
        <f t="shared" si="122"/>
        <v>1732576602</v>
      </c>
      <c r="CW141" s="131">
        <f t="shared" si="122"/>
        <v>342158330</v>
      </c>
      <c r="CX141" s="131">
        <f t="shared" si="122"/>
        <v>0</v>
      </c>
      <c r="CY141" s="131">
        <f t="shared" si="122"/>
        <v>15306666</v>
      </c>
      <c r="CZ141" s="131">
        <f t="shared" si="122"/>
        <v>396846665</v>
      </c>
      <c r="DA141" s="131">
        <f t="shared" si="122"/>
        <v>71963638</v>
      </c>
      <c r="DB141" s="131">
        <f t="shared" si="122"/>
        <v>0</v>
      </c>
      <c r="DC141" s="131">
        <f t="shared" si="122"/>
        <v>275208509</v>
      </c>
      <c r="DD141" s="128">
        <f t="shared" ca="1" si="114"/>
        <v>0.81454102078243695</v>
      </c>
      <c r="DE141" s="125">
        <f t="shared" ref="DE141:EB141" ca="1" si="123">SUM(DE134:DE140)</f>
        <v>19959498830</v>
      </c>
      <c r="DF141" s="125">
        <f t="shared" ca="1" si="123"/>
        <v>804086833</v>
      </c>
      <c r="DG141" s="125">
        <f t="shared" si="123"/>
        <v>1643974859</v>
      </c>
      <c r="DH141" s="125">
        <f t="shared" si="123"/>
        <v>0</v>
      </c>
      <c r="DI141" s="125">
        <f t="shared" si="123"/>
        <v>0</v>
      </c>
      <c r="DJ141" s="125">
        <f t="shared" si="123"/>
        <v>6856843769</v>
      </c>
      <c r="DK141" s="125">
        <f t="shared" si="123"/>
        <v>147645552</v>
      </c>
      <c r="DL141" s="125">
        <f t="shared" si="123"/>
        <v>212423035</v>
      </c>
      <c r="DM141" s="125">
        <f t="shared" si="123"/>
        <v>2269358052</v>
      </c>
      <c r="DN141" s="125">
        <f t="shared" si="123"/>
        <v>351385230</v>
      </c>
      <c r="DO141" s="125">
        <f t="shared" si="123"/>
        <v>351385230</v>
      </c>
      <c r="DP141" s="125">
        <f t="shared" si="123"/>
        <v>351385230</v>
      </c>
      <c r="DQ141" s="125">
        <f t="shared" si="123"/>
        <v>320000000</v>
      </c>
      <c r="DR141" s="125">
        <f t="shared" si="123"/>
        <v>72000000</v>
      </c>
      <c r="DS141" s="125">
        <f t="shared" si="123"/>
        <v>0</v>
      </c>
      <c r="DT141" s="125">
        <f t="shared" si="123"/>
        <v>0</v>
      </c>
      <c r="DU141" s="125">
        <f t="shared" si="123"/>
        <v>2967423398</v>
      </c>
      <c r="DV141" s="125">
        <f t="shared" si="123"/>
        <v>866362712</v>
      </c>
      <c r="DW141" s="125">
        <f t="shared" si="123"/>
        <v>0</v>
      </c>
      <c r="DX141" s="125">
        <f t="shared" si="123"/>
        <v>106703417</v>
      </c>
      <c r="DY141" s="125">
        <f t="shared" si="123"/>
        <v>1456507793</v>
      </c>
      <c r="DZ141" s="125">
        <f t="shared" si="123"/>
        <v>77127108</v>
      </c>
      <c r="EA141" s="125">
        <f t="shared" si="123"/>
        <v>0</v>
      </c>
      <c r="EB141" s="125">
        <f t="shared" si="123"/>
        <v>1104886612</v>
      </c>
      <c r="ED141" s="153" t="s">
        <v>394</v>
      </c>
      <c r="EE141" s="53">
        <f t="shared" ca="1" si="116"/>
        <v>2643656067</v>
      </c>
      <c r="EF141" s="53">
        <f t="shared" si="117"/>
        <v>1332433399</v>
      </c>
      <c r="EG141" s="172">
        <f t="shared" ca="1" si="118"/>
        <v>0.5040116283023286</v>
      </c>
    </row>
    <row r="142" spans="1:137" ht="15.75" thickTop="1" x14ac:dyDescent="0.25"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M142" s="53"/>
      <c r="DN142" s="53"/>
      <c r="DO142" s="53"/>
      <c r="DP142" s="53"/>
      <c r="DQ142" s="53"/>
      <c r="DR142" s="53"/>
      <c r="DS142" s="53"/>
      <c r="DT142" s="53"/>
      <c r="DU142" s="53"/>
      <c r="DV142" s="53"/>
      <c r="DW142" s="53"/>
      <c r="DX142" s="53"/>
      <c r="DY142" s="53"/>
      <c r="DZ142" s="53"/>
      <c r="EA142" s="53"/>
      <c r="EB142" s="53"/>
      <c r="EC142" s="53"/>
      <c r="ED142" s="156" t="s">
        <v>41</v>
      </c>
      <c r="EE142" s="53">
        <f ca="1">EE135+EE136+EE137+EE138+EE139+EE140+EE141</f>
        <v>24503982391</v>
      </c>
      <c r="EF142" s="53">
        <f>EF135+EF136+EF137+EF138+EF139+EF140+EF141</f>
        <v>4544483561</v>
      </c>
      <c r="EG142" s="172">
        <f ca="1">+CE141</f>
        <v>0.18545897921756305</v>
      </c>
    </row>
    <row r="143" spans="1:137" x14ac:dyDescent="0.25">
      <c r="D143" s="53"/>
      <c r="AH143" s="53"/>
      <c r="BE143" s="53"/>
      <c r="BG143" s="53"/>
      <c r="CF143" s="53"/>
    </row>
    <row r="144" spans="1:137" x14ac:dyDescent="0.25">
      <c r="D144" s="53"/>
      <c r="G144" s="53"/>
      <c r="AH144" s="53"/>
      <c r="BE144" s="53"/>
      <c r="BG144" s="53"/>
      <c r="CF144" s="53"/>
    </row>
    <row r="145" spans="4:108" x14ac:dyDescent="0.25">
      <c r="D145" s="132"/>
      <c r="E145" s="133"/>
      <c r="G145" s="133"/>
      <c r="DD145" s="53"/>
    </row>
    <row r="146" spans="4:108" ht="15.75" x14ac:dyDescent="0.25">
      <c r="D146" s="134"/>
      <c r="E146" s="135"/>
      <c r="G146" s="133"/>
    </row>
    <row r="147" spans="4:108" ht="15.75" x14ac:dyDescent="0.25">
      <c r="D147" s="136"/>
      <c r="E147" s="133"/>
      <c r="G147" s="133"/>
      <c r="BG147" s="53"/>
    </row>
    <row r="148" spans="4:108" x14ac:dyDescent="0.25">
      <c r="D148" s="137"/>
      <c r="E148" s="138"/>
      <c r="G148" s="138"/>
    </row>
    <row r="149" spans="4:108" ht="15.75" x14ac:dyDescent="0.25">
      <c r="D149" s="139"/>
      <c r="E149" s="135"/>
      <c r="G149" s="135"/>
    </row>
    <row r="150" spans="4:108" x14ac:dyDescent="0.25">
      <c r="D150" s="132"/>
      <c r="E150" s="140"/>
      <c r="G150" s="133"/>
    </row>
    <row r="151" spans="4:108" x14ac:dyDescent="0.25">
      <c r="D151" s="132"/>
      <c r="E151" s="133"/>
      <c r="G151" s="133"/>
    </row>
    <row r="152" spans="4:108" x14ac:dyDescent="0.25">
      <c r="D152" s="132"/>
      <c r="E152" s="133"/>
      <c r="G152" s="133"/>
    </row>
    <row r="153" spans="4:108" x14ac:dyDescent="0.25">
      <c r="D153" s="132"/>
      <c r="E153" s="133"/>
      <c r="G153" s="133"/>
    </row>
    <row r="199" spans="7:59" ht="15.75" x14ac:dyDescent="0.25">
      <c r="G199" s="250" t="s">
        <v>407</v>
      </c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1"/>
      <c r="BB199" s="251"/>
      <c r="BC199" s="251"/>
      <c r="BD199" s="251"/>
      <c r="BE199" s="251"/>
      <c r="BF199" s="251"/>
      <c r="BG199" s="251"/>
    </row>
    <row r="200" spans="7:59" ht="49.5" customHeight="1" x14ac:dyDescent="0.25">
      <c r="G200" s="173" t="s">
        <v>5</v>
      </c>
      <c r="H200" s="174" t="s">
        <v>395</v>
      </c>
      <c r="I200" s="175"/>
      <c r="J200" s="176" t="s">
        <v>396</v>
      </c>
      <c r="K200" s="173"/>
      <c r="L200" s="173"/>
      <c r="M200" s="173"/>
      <c r="N200" s="173"/>
      <c r="O200" s="173"/>
      <c r="P200" s="173" t="s">
        <v>397</v>
      </c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3" t="s">
        <v>398</v>
      </c>
      <c r="AB200" s="173" t="s">
        <v>397</v>
      </c>
      <c r="AC200" s="173" t="s">
        <v>399</v>
      </c>
      <c r="AD200" s="173"/>
      <c r="AE200" s="173"/>
      <c r="AF200" s="177" t="s">
        <v>400</v>
      </c>
      <c r="AG200" s="177" t="s">
        <v>408</v>
      </c>
      <c r="AH200" s="176" t="s">
        <v>401</v>
      </c>
      <c r="AI200" s="176" t="s">
        <v>402</v>
      </c>
      <c r="BF200" s="176" t="s">
        <v>403</v>
      </c>
      <c r="BG200" s="176" t="s">
        <v>409</v>
      </c>
    </row>
    <row r="201" spans="7:59" x14ac:dyDescent="0.25">
      <c r="G201" s="178" t="s">
        <v>43</v>
      </c>
      <c r="H201" s="179">
        <v>1900646157</v>
      </c>
      <c r="I201" s="96"/>
      <c r="J201" s="180">
        <f>+AI39-H201</f>
        <v>-1900646157</v>
      </c>
      <c r="K201" s="178"/>
      <c r="L201" s="178"/>
      <c r="M201" s="178"/>
      <c r="N201" s="178"/>
      <c r="O201" s="178"/>
      <c r="P201" s="181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82"/>
      <c r="AB201" s="181"/>
      <c r="AC201" s="183"/>
      <c r="AD201" s="184"/>
      <c r="AE201" s="184"/>
      <c r="AF201" s="185">
        <f>+H201+J201</f>
        <v>0</v>
      </c>
      <c r="AG201" s="186">
        <v>258046944</v>
      </c>
      <c r="AH201" s="180">
        <f>+CF25-AG201</f>
        <v>65443115</v>
      </c>
      <c r="AI201" s="187">
        <v>0.58179999999999998</v>
      </c>
      <c r="BF201" s="180">
        <f>+AG201+AH201</f>
        <v>323490059</v>
      </c>
      <c r="BG201" s="187">
        <f>+CE25</f>
        <v>0.24927169568603164</v>
      </c>
    </row>
    <row r="202" spans="7:59" x14ac:dyDescent="0.25">
      <c r="G202" s="178" t="s">
        <v>98</v>
      </c>
      <c r="H202" s="179">
        <v>3003109701</v>
      </c>
      <c r="I202" s="96"/>
      <c r="J202" s="180">
        <f>+AI80-H202</f>
        <v>-3003109701</v>
      </c>
      <c r="K202" s="178"/>
      <c r="L202" s="178"/>
      <c r="M202" s="178"/>
      <c r="N202" s="178"/>
      <c r="O202" s="178"/>
      <c r="P202" s="181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82"/>
      <c r="AB202" s="181"/>
      <c r="AC202" s="183"/>
      <c r="AD202" s="184"/>
      <c r="AE202" s="184"/>
      <c r="AF202" s="185">
        <f>+H202+J202</f>
        <v>0</v>
      </c>
      <c r="AG202" s="186">
        <v>1321904398</v>
      </c>
      <c r="AH202" s="180">
        <f>+CF51-AG202</f>
        <v>238452277</v>
      </c>
      <c r="AI202" s="187">
        <v>0.42409999999999998</v>
      </c>
      <c r="BF202" s="180">
        <f t="shared" ref="BF202:BF205" si="124">+AG202+AH202</f>
        <v>1560356675</v>
      </c>
      <c r="BG202" s="187">
        <f>+CE51</f>
        <v>0.22088541682762577</v>
      </c>
    </row>
    <row r="203" spans="7:59" x14ac:dyDescent="0.25">
      <c r="G203" s="178" t="s">
        <v>404</v>
      </c>
      <c r="H203" s="179">
        <v>2612398443</v>
      </c>
      <c r="I203" s="96"/>
      <c r="J203" s="180">
        <f>+AI104-H203</f>
        <v>-2612398443</v>
      </c>
      <c r="K203" s="178"/>
      <c r="L203" s="178"/>
      <c r="M203" s="178"/>
      <c r="N203" s="178"/>
      <c r="O203" s="178"/>
      <c r="P203" s="181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82"/>
      <c r="AB203" s="181"/>
      <c r="AC203" s="183"/>
      <c r="AD203" s="184"/>
      <c r="AE203" s="184"/>
      <c r="AF203" s="185">
        <f>+H203+J203</f>
        <v>0</v>
      </c>
      <c r="AG203" s="186">
        <v>818677310</v>
      </c>
      <c r="AH203" s="180">
        <f>+CF78-AG203</f>
        <v>513756089</v>
      </c>
      <c r="AI203" s="187">
        <v>0.62250000000000005</v>
      </c>
      <c r="BF203" s="180">
        <f t="shared" si="124"/>
        <v>1332433399</v>
      </c>
      <c r="BG203" s="187">
        <f>+CE78</f>
        <v>0.5040116283023286</v>
      </c>
    </row>
    <row r="204" spans="7:59" x14ac:dyDescent="0.25">
      <c r="G204" s="178" t="s">
        <v>405</v>
      </c>
      <c r="H204" s="179">
        <v>2724491493</v>
      </c>
      <c r="I204" s="96"/>
      <c r="J204" s="180">
        <f>+AI121-H204</f>
        <v>-2724491493</v>
      </c>
      <c r="K204" s="178"/>
      <c r="L204" s="178"/>
      <c r="M204" s="178"/>
      <c r="N204" s="178"/>
      <c r="O204" s="178"/>
      <c r="P204" s="181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82"/>
      <c r="AB204" s="181"/>
      <c r="AC204" s="183"/>
      <c r="AD204" s="184"/>
      <c r="AE204" s="184"/>
      <c r="AF204" s="185">
        <f>+H204+J204</f>
        <v>0</v>
      </c>
      <c r="AG204" s="186">
        <v>669500661</v>
      </c>
      <c r="AH204" s="180">
        <f>+CF98-AG204</f>
        <v>25606000</v>
      </c>
      <c r="AI204" s="187">
        <v>0.78080000000000005</v>
      </c>
      <c r="BF204" s="180">
        <f t="shared" si="124"/>
        <v>695106661</v>
      </c>
      <c r="BG204" s="187">
        <f>+CE98</f>
        <v>0.20399166429668883</v>
      </c>
    </row>
    <row r="205" spans="7:59" x14ac:dyDescent="0.25">
      <c r="G205" s="178" t="s">
        <v>310</v>
      </c>
      <c r="H205" s="179">
        <v>5405496505</v>
      </c>
      <c r="I205" s="96"/>
      <c r="J205" s="180">
        <f>+AI142-H205</f>
        <v>-5405496505</v>
      </c>
      <c r="K205" s="178"/>
      <c r="L205" s="178"/>
      <c r="M205" s="178"/>
      <c r="N205" s="178"/>
      <c r="O205" s="178"/>
      <c r="P205" s="181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82"/>
      <c r="AB205" s="181"/>
      <c r="AC205" s="183"/>
      <c r="AD205" s="184"/>
      <c r="AE205" s="184"/>
      <c r="AF205" s="185">
        <f>+H205+J205</f>
        <v>0</v>
      </c>
      <c r="AG205" s="186">
        <v>594178291</v>
      </c>
      <c r="AH205" s="180">
        <f>+CF130-AG205</f>
        <v>38918476</v>
      </c>
      <c r="AI205" s="187">
        <v>0.2888</v>
      </c>
      <c r="BF205" s="180">
        <f t="shared" si="124"/>
        <v>633096767</v>
      </c>
      <c r="BG205" s="187">
        <f>+CE130</f>
        <v>6.2738998696099266E-2</v>
      </c>
    </row>
    <row r="206" spans="7:59" ht="15.75" thickBot="1" x14ac:dyDescent="0.3">
      <c r="G206" s="188" t="s">
        <v>406</v>
      </c>
      <c r="H206" s="189">
        <f>H201+H202+H203+H204+H205</f>
        <v>15646142299</v>
      </c>
      <c r="I206" s="190"/>
      <c r="J206" s="189">
        <f>J201+J202+J203+J204+J205</f>
        <v>-15646142299</v>
      </c>
      <c r="K206" s="189">
        <f t="shared" ref="K206:BF206" si="125">K201+K202+K203+K204+K205</f>
        <v>0</v>
      </c>
      <c r="L206" s="189">
        <f t="shared" si="125"/>
        <v>0</v>
      </c>
      <c r="M206" s="189">
        <f t="shared" si="125"/>
        <v>0</v>
      </c>
      <c r="N206" s="189">
        <f t="shared" si="125"/>
        <v>0</v>
      </c>
      <c r="O206" s="189">
        <f t="shared" si="125"/>
        <v>0</v>
      </c>
      <c r="P206" s="189">
        <f t="shared" si="125"/>
        <v>0</v>
      </c>
      <c r="Q206" s="189">
        <f t="shared" si="125"/>
        <v>0</v>
      </c>
      <c r="R206" s="189">
        <f t="shared" si="125"/>
        <v>0</v>
      </c>
      <c r="S206" s="189">
        <f t="shared" si="125"/>
        <v>0</v>
      </c>
      <c r="T206" s="189">
        <f t="shared" si="125"/>
        <v>0</v>
      </c>
      <c r="U206" s="189">
        <f t="shared" si="125"/>
        <v>0</v>
      </c>
      <c r="V206" s="189">
        <f t="shared" si="125"/>
        <v>0</v>
      </c>
      <c r="W206" s="189">
        <f t="shared" si="125"/>
        <v>0</v>
      </c>
      <c r="X206" s="189">
        <f t="shared" si="125"/>
        <v>0</v>
      </c>
      <c r="Y206" s="189">
        <f t="shared" si="125"/>
        <v>0</v>
      </c>
      <c r="Z206" s="189">
        <f t="shared" si="125"/>
        <v>0</v>
      </c>
      <c r="AA206" s="189">
        <f t="shared" si="125"/>
        <v>0</v>
      </c>
      <c r="AB206" s="189">
        <f t="shared" si="125"/>
        <v>0</v>
      </c>
      <c r="AC206" s="189">
        <f t="shared" si="125"/>
        <v>0</v>
      </c>
      <c r="AD206" s="189">
        <f t="shared" si="125"/>
        <v>0</v>
      </c>
      <c r="AE206" s="189">
        <f t="shared" si="125"/>
        <v>0</v>
      </c>
      <c r="AF206" s="189">
        <f t="shared" si="125"/>
        <v>0</v>
      </c>
      <c r="AG206" s="191">
        <f t="shared" si="125"/>
        <v>3662307604</v>
      </c>
      <c r="AH206" s="191">
        <f t="shared" si="125"/>
        <v>882175957</v>
      </c>
      <c r="AI206" s="191">
        <f t="shared" si="125"/>
        <v>2.6980000000000004</v>
      </c>
      <c r="AJ206" s="191">
        <f t="shared" si="125"/>
        <v>0</v>
      </c>
      <c r="AK206" s="191">
        <f t="shared" si="125"/>
        <v>0</v>
      </c>
      <c r="AL206" s="191">
        <f t="shared" si="125"/>
        <v>0</v>
      </c>
      <c r="AM206" s="191">
        <f t="shared" si="125"/>
        <v>0</v>
      </c>
      <c r="AN206" s="191">
        <f t="shared" si="125"/>
        <v>0</v>
      </c>
      <c r="AO206" s="191">
        <f t="shared" si="125"/>
        <v>0</v>
      </c>
      <c r="AP206" s="191">
        <f t="shared" si="125"/>
        <v>0</v>
      </c>
      <c r="AQ206" s="191">
        <f t="shared" si="125"/>
        <v>0</v>
      </c>
      <c r="AR206" s="191">
        <f t="shared" si="125"/>
        <v>0</v>
      </c>
      <c r="AS206" s="191">
        <f t="shared" si="125"/>
        <v>0</v>
      </c>
      <c r="AT206" s="191">
        <f t="shared" si="125"/>
        <v>0</v>
      </c>
      <c r="AU206" s="191">
        <f t="shared" si="125"/>
        <v>0</v>
      </c>
      <c r="AV206" s="191">
        <f t="shared" si="125"/>
        <v>0</v>
      </c>
      <c r="AW206" s="191">
        <f t="shared" si="125"/>
        <v>0</v>
      </c>
      <c r="AX206" s="191">
        <f t="shared" si="125"/>
        <v>0</v>
      </c>
      <c r="AY206" s="191">
        <f t="shared" si="125"/>
        <v>0</v>
      </c>
      <c r="AZ206" s="191">
        <f t="shared" si="125"/>
        <v>0</v>
      </c>
      <c r="BA206" s="191">
        <f t="shared" si="125"/>
        <v>0</v>
      </c>
      <c r="BB206" s="191">
        <f t="shared" si="125"/>
        <v>0</v>
      </c>
      <c r="BC206" s="191">
        <f t="shared" si="125"/>
        <v>0</v>
      </c>
      <c r="BD206" s="191">
        <f t="shared" si="125"/>
        <v>0</v>
      </c>
      <c r="BE206" s="191">
        <f t="shared" si="125"/>
        <v>0</v>
      </c>
      <c r="BF206" s="191">
        <f t="shared" si="125"/>
        <v>4544483561</v>
      </c>
      <c r="BG206" s="192">
        <f>+CE132</f>
        <v>0.18545897921756305</v>
      </c>
    </row>
    <row r="207" spans="7:59" ht="15.75" thickTop="1" x14ac:dyDescent="0.25"/>
  </sheetData>
  <mergeCells count="66">
    <mergeCell ref="B98:E98"/>
    <mergeCell ref="B130:D130"/>
    <mergeCell ref="C132:E132"/>
    <mergeCell ref="C141:D141"/>
    <mergeCell ref="A99:A106"/>
    <mergeCell ref="B99:B103"/>
    <mergeCell ref="B104:B113"/>
    <mergeCell ref="A109:A129"/>
    <mergeCell ref="B114:B115"/>
    <mergeCell ref="B117:B120"/>
    <mergeCell ref="B121:B127"/>
    <mergeCell ref="B128:B129"/>
    <mergeCell ref="A69:A77"/>
    <mergeCell ref="B69:B72"/>
    <mergeCell ref="B73:B76"/>
    <mergeCell ref="B78:F78"/>
    <mergeCell ref="A79:A97"/>
    <mergeCell ref="B79:B85"/>
    <mergeCell ref="B86:B88"/>
    <mergeCell ref="B89:B90"/>
    <mergeCell ref="B91:B93"/>
    <mergeCell ref="B94:B97"/>
    <mergeCell ref="A35:A47"/>
    <mergeCell ref="B35:B44"/>
    <mergeCell ref="B45:B46"/>
    <mergeCell ref="B48:B50"/>
    <mergeCell ref="A52:A68"/>
    <mergeCell ref="B52:B55"/>
    <mergeCell ref="B56:B63"/>
    <mergeCell ref="B64:B68"/>
    <mergeCell ref="B51:E51"/>
    <mergeCell ref="B9:B12"/>
    <mergeCell ref="B13:B17"/>
    <mergeCell ref="B18:B20"/>
    <mergeCell ref="B22:B24"/>
    <mergeCell ref="B25:E25"/>
    <mergeCell ref="B26:B27"/>
    <mergeCell ref="B28:B34"/>
    <mergeCell ref="BT5:CD5"/>
    <mergeCell ref="CG5:CS5"/>
    <mergeCell ref="CV5:DC5"/>
    <mergeCell ref="DR5:EB5"/>
    <mergeCell ref="CE5:CF5"/>
    <mergeCell ref="DD5:DE5"/>
    <mergeCell ref="DF5:DG5"/>
    <mergeCell ref="DH5:DI5"/>
    <mergeCell ref="DJ5:DK5"/>
    <mergeCell ref="DL5:DM5"/>
    <mergeCell ref="DN5:DO5"/>
    <mergeCell ref="DP5:DQ5"/>
    <mergeCell ref="G199:BG199"/>
    <mergeCell ref="C1:DE1"/>
    <mergeCell ref="C2:DE2"/>
    <mergeCell ref="C3:EB3"/>
    <mergeCell ref="A7:A8"/>
    <mergeCell ref="B7:B8"/>
    <mergeCell ref="A5:A6"/>
    <mergeCell ref="B5:B6"/>
    <mergeCell ref="C5:C6"/>
    <mergeCell ref="D5:D6"/>
    <mergeCell ref="E5:E6"/>
    <mergeCell ref="F5:F6"/>
    <mergeCell ref="BH5:BS5"/>
    <mergeCell ref="G5:AF6"/>
    <mergeCell ref="AG5:AH5"/>
    <mergeCell ref="BF5:BG5"/>
  </mergeCells>
  <conditionalFormatting sqref="C76:D77">
    <cfRule type="duplicateValues" dxfId="0" priority="1"/>
  </conditionalFormatting>
  <printOptions horizontalCentered="1" verticalCentered="1"/>
  <pageMargins left="0.35433070866141736" right="0.27559055118110237" top="0.9055118110236221" bottom="0.47244094488188981" header="0.39370078740157483" footer="0.27559055118110237"/>
  <pageSetup scale="60" orientation="landscape" r:id="rId1"/>
  <headerFooter>
    <oddHeader xml:space="preserve">&amp;C&amp;"-,Negrita"&amp;14UNIVERSIDAD SURCOLOMBIANA PLAN DE ACCIÓN  VIGENCIA  2018
 RESOLUCION  028X DEL 23 DE DIC. 2017
</oddHeader>
    <oddFooter>&amp;LUNIDAD DE PLANEAMIENTO ECONÓMICO Y ADMINISTRATIVO&amp;COFICINA DE PLANEACIÓN&amp;RPágina &amp;P de &amp;N</oddFooter>
  </headerFooter>
  <rowBreaks count="1" manualBreakCount="1">
    <brk id="2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P. ACCIÓN A 28 FEB DE 2021  </vt:lpstr>
      <vt:lpstr>P. ACCIÓN CONSOLIDADO FEB  2021</vt:lpstr>
      <vt:lpstr>'P. ACCIÓN A 28 FEB DE 2021  '!Títulos_a_imprimir</vt:lpstr>
      <vt:lpstr>'P. ACCIÓN CONSOLIDADO FEB  2021'!Títulos_a_imprimir</vt:lpstr>
    </vt:vector>
  </TitlesOfParts>
  <Company>Universidad Surcolombiana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Planeacion</dc:creator>
  <cp:lastModifiedBy>Oficina Planeacion</cp:lastModifiedBy>
  <dcterms:created xsi:type="dcterms:W3CDTF">2021-03-17T20:22:50Z</dcterms:created>
  <dcterms:modified xsi:type="dcterms:W3CDTF">2021-03-18T19:05:05Z</dcterms:modified>
</cp:coreProperties>
</file>